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5\02\"/>
    </mc:Choice>
  </mc:AlternateContent>
  <xr:revisionPtr revIDLastSave="0" documentId="13_ncr:1_{A48826D6-DE91-4352-B9C0-64D1D8249C62}" xr6:coauthVersionLast="47" xr6:coauthVersionMax="47" xr10:uidLastSave="{00000000-0000-0000-0000-000000000000}"/>
  <bookViews>
    <workbookView xWindow="-120" yWindow="-120" windowWidth="29040" windowHeight="15840" tabRatio="966" firstSheet="9" activeTab="19" xr2:uid="{00000000-000D-0000-FFFF-FFFF00000000}"/>
  </bookViews>
  <sheets>
    <sheet name="کاور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مبالغ تخصیصی اوراق" sheetId="12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تغییر قیمت اوراق" sheetId="21" r:id="rId18"/>
    <sheet name="درآمد ناشی از فروش" sheetId="19" r:id="rId19"/>
    <sheet name="درآمد اعمال اختیار" sheetId="23" r:id="rId20"/>
  </sheets>
  <externalReferences>
    <externalReference r:id="rId21"/>
  </externalReferences>
  <definedNames>
    <definedName name="_xlnm._FilterDatabase" localSheetId="19" hidden="1">'درآمد اعمال اختیار'!$A$8:$V$8</definedName>
    <definedName name="_xlnm._FilterDatabase" localSheetId="10" hidden="1">'درآمد سپرده بانکی'!$A$8:$I$11</definedName>
    <definedName name="_xlnm._FilterDatabase" localSheetId="5" hidden="1">سپرده!$A$8:$K$12</definedName>
    <definedName name="_xlnm._FilterDatabase" localSheetId="16" hidden="1">'سود سپرده بانکی'!$A$7:$M$11</definedName>
    <definedName name="_xlnm.Print_Area" localSheetId="4">اوراق!$A$1:$AL$13</definedName>
    <definedName name="_xlnm.Print_Area" localSheetId="2">'اوراق مشتقه'!$A$1:$V$12</definedName>
    <definedName name="_xlnm.Print_Area" localSheetId="6">درآمد!$A$1:$J$14</definedName>
    <definedName name="_xlnm.Print_Area" localSheetId="19">'درآمد اعمال اختیار'!$A$1:$R$18</definedName>
    <definedName name="_xlnm.Print_Area" localSheetId="10">'درآمد سپرده بانکی'!$A$1:$J$13</definedName>
    <definedName name="_xlnm.Print_Area" localSheetId="9">'درآمد سرمایه گذاری در اوراق به'!$A$1:$V$13</definedName>
    <definedName name="_xlnm.Print_Area" localSheetId="7">'درآمد سرمایه گذاری در سهام'!$A$1:$V$39</definedName>
    <definedName name="_xlnm.Print_Area" localSheetId="8">'درآمد سرمایه گذاری در صندوق'!$A$1:$V$21</definedName>
    <definedName name="_xlnm.Print_Area" localSheetId="13">'درآمد سود سهام'!$A$1:$N$13</definedName>
    <definedName name="_xlnm.Print_Area" localSheetId="14">'درآمد سود صندوق'!$A$1:$L$11</definedName>
    <definedName name="_xlnm.Print_Area" localSheetId="17">'درآمد ناشی از تغییر قیمت اوراق'!$A$1:$R$60</definedName>
    <definedName name="_xlnm.Print_Area" localSheetId="18">'درآمد ناشی از فروش'!$A$1:$R$46</definedName>
    <definedName name="_xlnm.Print_Area" localSheetId="11">'سایر درآمدها'!$A$1:$F$10</definedName>
    <definedName name="_xlnm.Print_Area" localSheetId="5">سپرده!$A$1:$L$13</definedName>
    <definedName name="_xlnm.Print_Area" localSheetId="1">سهام!$A$1:$Z$31</definedName>
    <definedName name="_xlnm.Print_Area" localSheetId="15">'سود اوراق بهادار'!$A$1:$N$12</definedName>
    <definedName name="_xlnm.Print_Area" localSheetId="16">'سود سپرده بانکی'!$A$1:$N$12</definedName>
    <definedName name="_xlnm.Print_Area" localSheetId="12">'مبالغ تخصیصی اوراق'!$A$1:$R$17</definedName>
    <definedName name="_xlnm.Print_Area" localSheetId="3">'واحدهای صندوق'!$A$1:$Z$19</definedName>
  </definedNames>
  <calcPr calcId="191029" iterateCount="1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9" i="5" l="1"/>
  <c r="M9" i="7"/>
  <c r="E20" i="10"/>
  <c r="I45" i="21"/>
  <c r="I15" i="10"/>
  <c r="O47" i="21"/>
  <c r="M47" i="21"/>
  <c r="K47" i="21"/>
  <c r="C47" i="21"/>
  <c r="E47" i="21"/>
  <c r="G47" i="21"/>
  <c r="I46" i="21"/>
  <c r="I44" i="21"/>
  <c r="Q46" i="21"/>
  <c r="Q45" i="21"/>
  <c r="I15" i="12" l="1"/>
  <c r="I16" i="12"/>
  <c r="I13" i="12"/>
  <c r="I14" i="12"/>
  <c r="I9" i="12"/>
  <c r="I12" i="12"/>
  <c r="I10" i="12"/>
  <c r="I11" i="12"/>
  <c r="I16" i="10"/>
  <c r="I17" i="10"/>
  <c r="I18" i="10"/>
  <c r="S16" i="10"/>
  <c r="I17" i="9"/>
  <c r="I19" i="9"/>
  <c r="I21" i="9"/>
  <c r="S17" i="9"/>
  <c r="S19" i="9"/>
  <c r="S21" i="9"/>
  <c r="K17" i="23"/>
  <c r="M17" i="23"/>
  <c r="G43" i="19"/>
  <c r="G45" i="19" s="1"/>
  <c r="C45" i="19"/>
  <c r="E45" i="19"/>
  <c r="K45" i="19"/>
  <c r="M45" i="19"/>
  <c r="O45" i="19"/>
  <c r="Q44" i="19"/>
  <c r="Q27" i="19"/>
  <c r="Q28" i="19"/>
  <c r="I27" i="19"/>
  <c r="I44" i="19"/>
  <c r="I45" i="19" s="1"/>
  <c r="C12" i="15"/>
  <c r="E12" i="15"/>
  <c r="I12" i="15"/>
  <c r="K12" i="15"/>
  <c r="M9" i="15"/>
  <c r="M11" i="15"/>
  <c r="G11" i="15"/>
  <c r="G9" i="15"/>
  <c r="Q13" i="4"/>
  <c r="Q14" i="4"/>
  <c r="Q15" i="4"/>
  <c r="Q16" i="4"/>
  <c r="Q12" i="4"/>
  <c r="Q11" i="4"/>
  <c r="Q10" i="4"/>
  <c r="K18" i="4"/>
  <c r="AA9" i="4"/>
  <c r="C7" i="23"/>
  <c r="M7" i="23"/>
  <c r="C7" i="19"/>
  <c r="C41" i="19" s="1"/>
  <c r="K7" i="19"/>
  <c r="K23" i="19" s="1"/>
  <c r="I26" i="19"/>
  <c r="I25" i="19"/>
  <c r="I28" i="19"/>
  <c r="I29" i="19"/>
  <c r="I30" i="19"/>
  <c r="I31" i="19"/>
  <c r="I32" i="19"/>
  <c r="Q25" i="19"/>
  <c r="Q26" i="19"/>
  <c r="Q29" i="19"/>
  <c r="Q30" i="19"/>
  <c r="Q31" i="19"/>
  <c r="Q32" i="19"/>
  <c r="Q43" i="19"/>
  <c r="Q45" i="19" s="1"/>
  <c r="C7" i="21"/>
  <c r="C56" i="21" s="1"/>
  <c r="K7" i="21"/>
  <c r="K37" i="21" s="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10" i="21"/>
  <c r="Q9" i="21"/>
  <c r="C7" i="18"/>
  <c r="I7" i="18"/>
  <c r="C7" i="17"/>
  <c r="I7" i="17"/>
  <c r="I7" i="16"/>
  <c r="K7" i="16"/>
  <c r="C7" i="15"/>
  <c r="I7" i="15"/>
  <c r="C7" i="14"/>
  <c r="E7" i="14"/>
  <c r="C7" i="13"/>
  <c r="G7" i="13"/>
  <c r="C7" i="11"/>
  <c r="M7" i="11"/>
  <c r="C7" i="10"/>
  <c r="M7" i="10"/>
  <c r="M7" i="3"/>
  <c r="C7" i="3"/>
  <c r="I7" i="7"/>
  <c r="C7" i="7"/>
  <c r="AC7" i="5"/>
  <c r="O7" i="5"/>
  <c r="Q7" i="4"/>
  <c r="C7" i="4"/>
  <c r="O38" i="9"/>
  <c r="E38" i="9"/>
  <c r="K41" i="19" l="1"/>
  <c r="C23" i="19"/>
  <c r="C37" i="21"/>
  <c r="K56" i="21"/>
  <c r="I11" i="11" l="1"/>
  <c r="I10" i="11"/>
  <c r="S11" i="11"/>
  <c r="S10" i="11"/>
  <c r="S17" i="10"/>
  <c r="S25" i="9"/>
  <c r="Q38" i="9"/>
  <c r="I25" i="9"/>
  <c r="I10" i="21"/>
  <c r="C33" i="19"/>
  <c r="E33" i="19"/>
  <c r="G33" i="19"/>
  <c r="I33" i="19"/>
  <c r="K33" i="19"/>
  <c r="M33" i="19"/>
  <c r="O33" i="19"/>
  <c r="Q33" i="19"/>
  <c r="Q9" i="19"/>
  <c r="Q13" i="19"/>
  <c r="Q12" i="19"/>
  <c r="Q11" i="19"/>
  <c r="C28" i="21"/>
  <c r="E28" i="21"/>
  <c r="G28" i="21"/>
  <c r="K28" i="21"/>
  <c r="M28" i="21"/>
  <c r="O28" i="21"/>
  <c r="Q28" i="21"/>
  <c r="I58" i="21"/>
  <c r="I59" i="21" s="1"/>
  <c r="Q58" i="21"/>
  <c r="Q59" i="21" s="1"/>
  <c r="O59" i="21"/>
  <c r="M59" i="21"/>
  <c r="K59" i="21"/>
  <c r="G59" i="21"/>
  <c r="E59" i="21"/>
  <c r="C59" i="21"/>
  <c r="A51" i="21"/>
  <c r="U18" i="4"/>
  <c r="W18" i="4"/>
  <c r="M18" i="4"/>
  <c r="C30" i="2"/>
  <c r="I10" i="19" l="1"/>
  <c r="G10" i="15"/>
  <c r="G12" i="15" s="1"/>
  <c r="Y15" i="4"/>
  <c r="Y13" i="4"/>
  <c r="Y28" i="2"/>
  <c r="Q12" i="2"/>
  <c r="Q17" i="2"/>
  <c r="Q24" i="2"/>
  <c r="Q13" i="2"/>
  <c r="Q26" i="2"/>
  <c r="Q11" i="2"/>
  <c r="Q23" i="2"/>
  <c r="Q27" i="2"/>
  <c r="Q25" i="2"/>
  <c r="Q14" i="2"/>
  <c r="Q22" i="2"/>
  <c r="Q16" i="2"/>
  <c r="Q18" i="2"/>
  <c r="Q29" i="2"/>
  <c r="Q20" i="2"/>
  <c r="Q15" i="2"/>
  <c r="Q28" i="2"/>
  <c r="Q21" i="2"/>
  <c r="Q19" i="2"/>
  <c r="AC11" i="5"/>
  <c r="AC10" i="5"/>
  <c r="Q17" i="4"/>
  <c r="I17" i="23"/>
  <c r="O17" i="23"/>
  <c r="Q17" i="23"/>
  <c r="S29" i="9"/>
  <c r="S11" i="9"/>
  <c r="S32" i="9"/>
  <c r="S31" i="9"/>
  <c r="S24" i="9"/>
  <c r="S13" i="9"/>
  <c r="S26" i="9"/>
  <c r="S20" i="9"/>
  <c r="S14" i="9"/>
  <c r="S23" i="9"/>
  <c r="S18" i="9"/>
  <c r="S15" i="9"/>
  <c r="S22" i="9"/>
  <c r="S16" i="9"/>
  <c r="S27" i="9"/>
  <c r="S12" i="9"/>
  <c r="S28" i="9"/>
  <c r="S10" i="9"/>
  <c r="S30" i="9"/>
  <c r="S34" i="9"/>
  <c r="S35" i="9"/>
  <c r="S36" i="9"/>
  <c r="S37" i="9"/>
  <c r="S33" i="9"/>
  <c r="I9" i="19"/>
  <c r="I13" i="19"/>
  <c r="I12" i="19"/>
  <c r="I11" i="19"/>
  <c r="I43" i="21"/>
  <c r="I42" i="21"/>
  <c r="I41" i="21"/>
  <c r="I40" i="21"/>
  <c r="I39" i="21"/>
  <c r="I47" i="21" s="1"/>
  <c r="Q41" i="21"/>
  <c r="Q42" i="21"/>
  <c r="Q43" i="21"/>
  <c r="Q44" i="21"/>
  <c r="Q40" i="21"/>
  <c r="Q39" i="21"/>
  <c r="Q47" i="21" s="1"/>
  <c r="I27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11" i="21"/>
  <c r="I9" i="21"/>
  <c r="S12" i="10"/>
  <c r="C12" i="13"/>
  <c r="M9" i="18"/>
  <c r="M10" i="18"/>
  <c r="G9" i="18"/>
  <c r="G10" i="18"/>
  <c r="M10" i="17"/>
  <c r="M9" i="17"/>
  <c r="G10" i="17"/>
  <c r="G9" i="17"/>
  <c r="M10" i="15"/>
  <c r="M12" i="15" s="1"/>
  <c r="G12" i="7"/>
  <c r="E12" i="7"/>
  <c r="M30" i="2"/>
  <c r="I30" i="9"/>
  <c r="I20" i="9"/>
  <c r="I14" i="9"/>
  <c r="I18" i="9"/>
  <c r="I15" i="9"/>
  <c r="I16" i="9"/>
  <c r="G17" i="23"/>
  <c r="M38" i="9"/>
  <c r="S15" i="10"/>
  <c r="O20" i="10"/>
  <c r="I10" i="16"/>
  <c r="Q30" i="2" l="1"/>
  <c r="I28" i="21"/>
  <c r="K10" i="16"/>
  <c r="E9" i="14" l="1"/>
  <c r="C9" i="14"/>
  <c r="I9" i="7"/>
  <c r="K9" i="7" s="1"/>
  <c r="I11" i="7"/>
  <c r="I10" i="7"/>
  <c r="K10" i="7" s="1"/>
  <c r="AK10" i="5"/>
  <c r="G18" i="4"/>
  <c r="I18" i="4"/>
  <c r="O18" i="4"/>
  <c r="Q18" i="4"/>
  <c r="C18" i="4"/>
  <c r="E18" i="4"/>
  <c r="Y17" i="4"/>
  <c r="Y11" i="4"/>
  <c r="Y14" i="4"/>
  <c r="Y10" i="4"/>
  <c r="Y25" i="2"/>
  <c r="A3" i="7"/>
  <c r="A3" i="5"/>
  <c r="A3" i="4"/>
  <c r="A3" i="3"/>
  <c r="A3" i="21"/>
  <c r="A3" i="23"/>
  <c r="I14" i="19"/>
  <c r="Q20" i="10"/>
  <c r="A52" i="21" l="1"/>
  <c r="A33" i="21"/>
  <c r="I28" i="9"/>
  <c r="I26" i="9"/>
  <c r="AK11" i="5"/>
  <c r="AK12" i="5" s="1"/>
  <c r="AI12" i="5"/>
  <c r="W30" i="2"/>
  <c r="S19" i="10"/>
  <c r="G38" i="9"/>
  <c r="E12" i="8"/>
  <c r="I12" i="8" s="1"/>
  <c r="I24" i="9"/>
  <c r="I12" i="9"/>
  <c r="I34" i="9"/>
  <c r="I27" i="9"/>
  <c r="I37" i="9"/>
  <c r="I36" i="9"/>
  <c r="I11" i="9"/>
  <c r="I10" i="9"/>
  <c r="C38" i="9"/>
  <c r="M14" i="19"/>
  <c r="G14" i="19"/>
  <c r="K11" i="7"/>
  <c r="K12" i="7" s="1"/>
  <c r="O12" i="5"/>
  <c r="Q12" i="5"/>
  <c r="S12" i="5"/>
  <c r="W12" i="5"/>
  <c r="U12" i="5"/>
  <c r="AA12" i="5"/>
  <c r="Y12" i="5"/>
  <c r="Y16" i="4" l="1"/>
  <c r="Y12" i="4"/>
  <c r="I30" i="2"/>
  <c r="Y22" i="2"/>
  <c r="Y17" i="2"/>
  <c r="Y27" i="2"/>
  <c r="Y15" i="2"/>
  <c r="Y13" i="2"/>
  <c r="Y21" i="2"/>
  <c r="Y20" i="2"/>
  <c r="Y29" i="2"/>
  <c r="Y19" i="2"/>
  <c r="Y16" i="2"/>
  <c r="Y14" i="2"/>
  <c r="Y11" i="2"/>
  <c r="Y23" i="2"/>
  <c r="Y26" i="2"/>
  <c r="Y18" i="2"/>
  <c r="Y24" i="2"/>
  <c r="Y12" i="2"/>
  <c r="U30" i="2"/>
  <c r="C12" i="11"/>
  <c r="E12" i="11"/>
  <c r="G12" i="11"/>
  <c r="Q12" i="11"/>
  <c r="M12" i="11"/>
  <c r="O12" i="11"/>
  <c r="I35" i="9"/>
  <c r="Y18" i="4" l="1"/>
  <c r="Y30" i="2"/>
  <c r="M11" i="18"/>
  <c r="I12" i="11"/>
  <c r="S12" i="11"/>
  <c r="K14" i="19"/>
  <c r="E14" i="19"/>
  <c r="C14" i="19"/>
  <c r="A3" i="19"/>
  <c r="A37" i="19" s="1"/>
  <c r="C11" i="18"/>
  <c r="E11" i="18"/>
  <c r="G11" i="18"/>
  <c r="K11" i="18"/>
  <c r="I11" i="18"/>
  <c r="A3" i="18"/>
  <c r="K11" i="17"/>
  <c r="E11" i="17"/>
  <c r="G11" i="17"/>
  <c r="I11" i="17"/>
  <c r="M11" i="17"/>
  <c r="C11" i="17"/>
  <c r="A3" i="17"/>
  <c r="A3" i="16"/>
  <c r="A3" i="15"/>
  <c r="O11" i="12"/>
  <c r="A3" i="12"/>
  <c r="A3" i="14"/>
  <c r="G12" i="13"/>
  <c r="A3" i="13"/>
  <c r="A3" i="11"/>
  <c r="I14" i="10"/>
  <c r="I10" i="10"/>
  <c r="I13" i="10"/>
  <c r="I12" i="10"/>
  <c r="I19" i="10"/>
  <c r="I11" i="10"/>
  <c r="S14" i="10"/>
  <c r="S10" i="10"/>
  <c r="S13" i="10"/>
  <c r="S18" i="10"/>
  <c r="S11" i="10"/>
  <c r="A3" i="10"/>
  <c r="C20" i="10"/>
  <c r="G20" i="10"/>
  <c r="M20" i="10"/>
  <c r="I31" i="9"/>
  <c r="I29" i="9"/>
  <c r="I32" i="9"/>
  <c r="I22" i="9"/>
  <c r="I13" i="9"/>
  <c r="I23" i="9"/>
  <c r="I33" i="9"/>
  <c r="S38" i="9"/>
  <c r="U17" i="9" l="1"/>
  <c r="U19" i="9"/>
  <c r="U21" i="9"/>
  <c r="U30" i="9"/>
  <c r="E8" i="8"/>
  <c r="U25" i="9"/>
  <c r="U15" i="9"/>
  <c r="U16" i="9"/>
  <c r="U18" i="9"/>
  <c r="U20" i="9"/>
  <c r="U14" i="9"/>
  <c r="A19" i="19"/>
  <c r="E11" i="8"/>
  <c r="I11" i="8" s="1"/>
  <c r="E11" i="13"/>
  <c r="S20" i="10"/>
  <c r="K11" i="11"/>
  <c r="K10" i="11"/>
  <c r="E10" i="8"/>
  <c r="I10" i="8" s="1"/>
  <c r="I11" i="13"/>
  <c r="I10" i="13"/>
  <c r="E10" i="13"/>
  <c r="I38" i="9"/>
  <c r="U11" i="11"/>
  <c r="U10" i="11"/>
  <c r="I20" i="10"/>
  <c r="K17" i="10" l="1"/>
  <c r="K16" i="10"/>
  <c r="U17" i="10"/>
  <c r="U16" i="10"/>
  <c r="K17" i="9"/>
  <c r="K19" i="9"/>
  <c r="K21" i="9"/>
  <c r="I8" i="8"/>
  <c r="K30" i="9"/>
  <c r="K25" i="9"/>
  <c r="E12" i="13"/>
  <c r="K16" i="9"/>
  <c r="K15" i="9"/>
  <c r="K20" i="9"/>
  <c r="K14" i="9"/>
  <c r="K18" i="9"/>
  <c r="U15" i="10"/>
  <c r="K15" i="10"/>
  <c r="I12" i="13"/>
  <c r="K12" i="11"/>
  <c r="E9" i="8"/>
  <c r="I9" i="8" s="1"/>
  <c r="U14" i="10"/>
  <c r="K26" i="9"/>
  <c r="K28" i="9"/>
  <c r="K34" i="9"/>
  <c r="K37" i="9"/>
  <c r="K12" i="9"/>
  <c r="K27" i="9"/>
  <c r="K36" i="9"/>
  <c r="K24" i="9"/>
  <c r="U28" i="9"/>
  <c r="U37" i="9"/>
  <c r="U36" i="9"/>
  <c r="U24" i="9"/>
  <c r="U27" i="9"/>
  <c r="U34" i="9"/>
  <c r="U12" i="9"/>
  <c r="K10" i="9"/>
  <c r="K11" i="9"/>
  <c r="U10" i="9"/>
  <c r="U11" i="9"/>
  <c r="U12" i="11"/>
  <c r="U13" i="10"/>
  <c r="U12" i="10"/>
  <c r="K10" i="10"/>
  <c r="K12" i="10"/>
  <c r="K14" i="10"/>
  <c r="K19" i="10"/>
  <c r="K18" i="10"/>
  <c r="K11" i="10"/>
  <c r="K13" i="10"/>
  <c r="U10" i="10"/>
  <c r="U19" i="10"/>
  <c r="U18" i="10"/>
  <c r="U11" i="10"/>
  <c r="K31" i="9"/>
  <c r="K23" i="9"/>
  <c r="U22" i="9"/>
  <c r="K33" i="9"/>
  <c r="K29" i="9"/>
  <c r="K22" i="9"/>
  <c r="K32" i="9"/>
  <c r="K35" i="9"/>
  <c r="U26" i="9"/>
  <c r="U35" i="9"/>
  <c r="K13" i="9"/>
  <c r="U23" i="9"/>
  <c r="U31" i="9"/>
  <c r="U33" i="9"/>
  <c r="U29" i="9"/>
  <c r="U13" i="9"/>
  <c r="U32" i="9"/>
  <c r="U20" i="10" l="1"/>
  <c r="I13" i="8"/>
  <c r="E13" i="8"/>
  <c r="U38" i="9"/>
  <c r="K38" i="9"/>
  <c r="K20" i="10"/>
  <c r="A3" i="9"/>
  <c r="I12" i="7"/>
  <c r="C12" i="7"/>
  <c r="AC12" i="5"/>
  <c r="AG12" i="5"/>
  <c r="G11" i="8" l="1"/>
  <c r="G12" i="8"/>
  <c r="G10" i="8"/>
  <c r="G9" i="8"/>
  <c r="G8" i="8"/>
  <c r="E30" i="2"/>
  <c r="G30" i="2"/>
  <c r="K30" i="2"/>
  <c r="O30" i="2"/>
  <c r="G13" i="8" l="1"/>
  <c r="Q10" i="19" l="1"/>
  <c r="Q14" i="19" s="1"/>
  <c r="O14" i="19"/>
</calcChain>
</file>

<file path=xl/sharedStrings.xml><?xml version="1.0" encoding="utf-8"?>
<sst xmlns="http://schemas.openxmlformats.org/spreadsheetml/2006/main" count="553" uniqueCount="195">
  <si>
    <t>صندوق سرمایه‌گذاری اختصاصی بازارگردانی لاجورد دماوند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</si>
  <si>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</si>
  <si>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</si>
  <si>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</si>
  <si>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</si>
  <si>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</si>
  <si>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</si>
  <si>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</si>
  <si>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</si>
  <si>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</si>
  <si>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</si>
  <si>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</si>
  <si>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</si>
  <si>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</si>
  <si>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</si>
  <si>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</si>
  <si>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</si>
  <si>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</si>
  <si>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</si>
  <si>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</si>
  <si>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</si>
  <si>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</si>
  <si>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</si>
  <si>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</si>
  <si>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</si>
  <si>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</si>
  <si>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</si>
  <si>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</si>
  <si>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</si>
  <si>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جمع</t>
  </si>
  <si>
    <t>نام سهام</t>
  </si>
  <si>
    <t>قیمت اعمال</t>
  </si>
  <si>
    <t>تاریخ اعمال</t>
  </si>
  <si>
    <t>نرخ سود موثر</t>
  </si>
  <si>
    <t>نوع اختیار</t>
  </si>
  <si>
    <t>نوع موقعیت</t>
  </si>
  <si>
    <t>تعداد اوراق</t>
  </si>
  <si>
    <t>اختیار خرید</t>
  </si>
  <si>
    <t>موقعیت فروش</t>
  </si>
  <si>
    <t>-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</si>
  <si>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</si>
  <si>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</si>
  <si>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</si>
  <si>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</si>
  <si>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</si>
  <si>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</si>
  <si>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</si>
  <si>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</si>
  <si>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س.درآمدثابت شمیم تابان-د</t>
  </si>
  <si>
    <t>صندوق س. نوع دوم نیلی دماوند-د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</si>
  <si>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</si>
  <si>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</si>
  <si>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</si>
  <si>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</si>
  <si>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</si>
  <si>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</si>
  <si>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</si>
  <si>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پدیده شیمی غرب 14060704</t>
  </si>
  <si>
    <t>بله</t>
  </si>
  <si>
    <t>1401/07/04</t>
  </si>
  <si>
    <t>1406/07/04</t>
  </si>
  <si>
    <t>صکوک اجاره گل گهر504-3ماهه23%</t>
  </si>
  <si>
    <t>1403/04/18</t>
  </si>
  <si>
    <t>1405/04/18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</si>
  <si>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</si>
  <si>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</si>
  <si>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</si>
  <si>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</si>
  <si>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</si>
  <si>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</si>
  <si>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</si>
  <si>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2-2</t>
  </si>
  <si>
    <t>سایر درآمدها</t>
  </si>
  <si>
    <t>سهام</t>
  </si>
  <si>
    <t>درآمد سود سهام</t>
  </si>
  <si>
    <t>درآمد تغییر ارزش</t>
  </si>
  <si>
    <t>درآمد فروش</t>
  </si>
  <si>
    <t>درآمد سود صندوق</t>
  </si>
  <si>
    <t>صندوق ص.س.درآمد ثابت اطمینان هیوا-د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</si>
  <si>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</si>
  <si>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</si>
  <si>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</si>
  <si>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</si>
  <si>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</si>
  <si>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نام ورقه بهادار</t>
  </si>
  <si>
    <t>بهای تمام شده اوراق</t>
  </si>
  <si>
    <t>نرخ اسمی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</si>
  <si>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</si>
  <si>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</si>
  <si>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</si>
  <si>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</si>
  <si>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</si>
  <si>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</si>
  <si>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</si>
  <si>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</si>
  <si>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</si>
  <si>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</si>
  <si>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</si>
  <si>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</si>
  <si>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</si>
  <si>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</si>
  <si>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</si>
  <si>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</si>
  <si>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</si>
  <si>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</si>
  <si>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</si>
  <si>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</si>
  <si>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</si>
  <si>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</si>
  <si>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</si>
  <si>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</si>
  <si>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(مبالغ به ریال)</t>
  </si>
  <si>
    <t>1-3- سرمایه‌گذاری در اوراق بهادار با درآمد ثابت یا علی‌الحساب</t>
  </si>
  <si>
    <t>بانک سینا</t>
  </si>
  <si>
    <t>بانک تجارت</t>
  </si>
  <si>
    <t>1-4- سرمایه‌گذاری در سپرده‌ بانکی</t>
  </si>
  <si>
    <t>2-1</t>
  </si>
  <si>
    <t>2-3</t>
  </si>
  <si>
    <t>2-4</t>
  </si>
  <si>
    <t>2-5</t>
  </si>
  <si>
    <t>یادداشت1-1-2</t>
  </si>
  <si>
    <t>یادداشت2-1-2</t>
  </si>
  <si>
    <t>یادداشت3-1-2</t>
  </si>
  <si>
    <t>یادداشت1-2-2</t>
  </si>
  <si>
    <t>یادداشت2-2-2</t>
  </si>
  <si>
    <t>یادداشت3-2-2</t>
  </si>
  <si>
    <t>یادداشت1-3-2</t>
  </si>
  <si>
    <t>یادداشت2-3-2</t>
  </si>
  <si>
    <t>یادداشت3-3-2</t>
  </si>
  <si>
    <t>یادداشت1-4-2</t>
  </si>
  <si>
    <t>اوراق بهادار با درآمد ثابت</t>
  </si>
  <si>
    <t>درآمد حاصل از تنزیل سود سهام دریافتنی</t>
  </si>
  <si>
    <t>نماد</t>
  </si>
  <si>
    <t>درصد</t>
  </si>
  <si>
    <t xml:space="preserve">2-5- سایر درآمدها </t>
  </si>
  <si>
    <t>2-5-1- مبالغ تخصیص یافته بابت خرید و نگهداری اوراق بهادار با درآمد ثابت (نرخ سود ترجیحی)</t>
  </si>
  <si>
    <t xml:space="preserve"> مرابحه پدیده شیمی غرب 14040704</t>
  </si>
  <si>
    <t>غرب06</t>
  </si>
  <si>
    <t>2-1-1- درآمد سود سهام</t>
  </si>
  <si>
    <t>صندوق سرمایه‌گذاری نوع دوم نیلی دماوند</t>
  </si>
  <si>
    <t>2-2-1- درآمد سود صندوق</t>
  </si>
  <si>
    <t>2-3-1- سود اوراق بهادار با درآمد ثابت</t>
  </si>
  <si>
    <t>2-4-1- سود سپرده بانکی</t>
  </si>
  <si>
    <t>2-3-1- سود (زیان) ناشی از اعمال اختیار معامله سهام</t>
  </si>
  <si>
    <t>2-1-3- سود(زیان) حاصل از فروش سهام</t>
  </si>
  <si>
    <t>2-2-3- سود(زیان) حاصل از فروش واحد صندوق</t>
  </si>
  <si>
    <t>2-2-2- درآمد ناشی از تغییر قیمت واحد صندوق</t>
  </si>
  <si>
    <t>2-1-2- درآمد ناشی از تغییر قیمت سهام، حق تقدم و اختیار معاملات سهام</t>
  </si>
  <si>
    <t>گروه مالی نماد غدیر(سهامی عام)</t>
  </si>
  <si>
    <t>ح.فولاد سیرجان ایرانیان</t>
  </si>
  <si>
    <t>ص.س.درآمد ثابت اطمینان هیوا-د</t>
  </si>
  <si>
    <t xml:space="preserve"> </t>
  </si>
  <si>
    <t xml:space="preserve">   </t>
  </si>
  <si>
    <t>1404/12/06</t>
  </si>
  <si>
    <t>صندوق س. ارزش پاداش-د</t>
  </si>
  <si>
    <t>اختیارخ وغدیر-18000-1404/12/06(ضغدر12081)</t>
  </si>
  <si>
    <t>اختیارخ وغدیر-16000-1405/02/02(ضغدر20351)</t>
  </si>
  <si>
    <t>اختیارخ وغدیر-18000-1405/02/02(ضغدر20361)</t>
  </si>
  <si>
    <t>اختیارخ وغدیر-15000-1405/02/02(ضغدر20341)</t>
  </si>
  <si>
    <t>اختیارخ وغدیر-13000-1404/12/06(ضغدر12041)</t>
  </si>
  <si>
    <t>اختیارخ وغدیر-14000-1404/12/06(ضغدر12051)</t>
  </si>
  <si>
    <t>اختیارخ وغدیر-16000-1404/12/06(ضغدر12071)</t>
  </si>
  <si>
    <t>اختیارخ وغدیر-15000-1404/12/06(ضغدر12061)</t>
  </si>
  <si>
    <t>صندوق س. جام سبز سهند-س</t>
  </si>
  <si>
    <t>بانک رسالت</t>
  </si>
  <si>
    <t>1405/01/31</t>
  </si>
  <si>
    <t>ح.لیزینگ اقتصاد نوین</t>
  </si>
  <si>
    <t>صندوق س. با درآمد ثابت مانی</t>
  </si>
  <si>
    <t>1405/01/16</t>
  </si>
  <si>
    <t>2-3-2- درآمد ناشی از تغییر قیمت اوراق بهادار با درآمد ثابت</t>
  </si>
  <si>
    <t>2-2-3- سود(زیان) حاصل از فروش اوراق بهادار با درآمد ثابت</t>
  </si>
  <si>
    <t>دوره یک ماهه منتهی به 31 اردیبهشت 1405</t>
  </si>
  <si>
    <t>به تاریخ 31 اردیبهشت 1405</t>
  </si>
  <si>
    <t>1- سرمایه‌گذاری‌ها</t>
  </si>
  <si>
    <t>1-1- سرمایه‌گذاری در سهام و حق تقدم سهام</t>
  </si>
  <si>
    <t>1405/02/31</t>
  </si>
  <si>
    <t>طی اردیبهشت ماه</t>
  </si>
  <si>
    <t>از ابتدای سال مالی تا پایان اردیبهشت ماه</t>
  </si>
  <si>
    <t>2-1- درآمد حاصل از سرمایه‌گذاری در سهام و حق تقدم سهام</t>
  </si>
  <si>
    <t>درآمد حاصل از سرمایه‌گذاری در سهام و حق تقدم سهام</t>
  </si>
  <si>
    <t>درآمد حاصل از سرمایه‌گذاری در واحدهای صندوق‌های سرمایه‌گذاری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</si>
  <si>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</si>
  <si>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</si>
  <si>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سپرده‌های بانکی</t>
  </si>
  <si>
    <t>درصد به کل دارایی‌ها</t>
  </si>
  <si>
    <t>1-2- سرمایه‌گذاری در واحدهای صندوق های سرمایه‌گذاری</t>
  </si>
  <si>
    <t>اطلاعات آماری مرتبط با موقعیت های اخذ شده در اوراق اختیار معامله توسط صندوق سرمایه‌گذاری:</t>
  </si>
  <si>
    <t>نام اختیار معاملات سهام</t>
  </si>
  <si>
    <t>درصد از کل دارایی‌ها</t>
  </si>
  <si>
    <t>2- درآمد حاصل از سرمایه‌گذاری‌ها</t>
  </si>
  <si>
    <t>2-2- درآمد حاصل از سرمایه‌گذاری در واحدهای صندوق</t>
  </si>
  <si>
    <t>2-3- درآمد حاصل از سرمایه‌گذاری در اوراق بهادار با درآمد ثابت:</t>
  </si>
  <si>
    <t>2-4- درآمد حاصل از سرمایه‌گذاری در سپرده بانکی و گواهی سپرده</t>
  </si>
  <si>
    <t>1405/02/30</t>
  </si>
  <si>
    <t>صندوق س.طلوع نوین ثابت-د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</si>
</sst>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6"/>
      <color indexed="8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sz val="14"/>
      <color rgb="FF000000"/>
      <name val="B Nazanin"/>
      <charset val="178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B Nazanin"/>
      <charset val="178"/>
    </font>
    <font>
      <b/>
      <sz val="16"/>
      <color rgb="FF000000"/>
      <name val="Arial"/>
      <family val="2"/>
    </font>
    <font>
      <b/>
      <sz val="20"/>
      <color rgb="FF000000"/>
      <name val="B Nazanin"/>
      <charset val="178"/>
    </font>
    <font>
      <b/>
      <sz val="16"/>
      <name val="B Nazanin"/>
      <charset val="178"/>
    </font>
    <font>
      <sz val="20"/>
      <color rgb="FF000000"/>
      <name val="B Nazanin"/>
      <charset val="178"/>
    </font>
    <font>
      <sz val="20"/>
      <color rgb="FF000000"/>
      <name val="Arial"/>
      <family val="2"/>
    </font>
    <font>
      <sz val="10"/>
      <color rgb="FF000000"/>
      <name val="Arial"/>
      <family val="2"/>
    </font>
    <font>
      <sz val="18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4" fillId="0" borderId="0"/>
  </cellStyleXfs>
  <cellXfs count="16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4" fillId="0" borderId="0" xfId="1" applyFont="1"/>
    <xf numFmtId="0" fontId="6" fillId="0" borderId="0" xfId="1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38" fontId="1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38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38" fontId="15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center" vertical="center"/>
    </xf>
    <xf numFmtId="38" fontId="16" fillId="0" borderId="0" xfId="0" applyNumberFormat="1" applyFont="1" applyAlignment="1">
      <alignment horizontal="left"/>
    </xf>
    <xf numFmtId="38" fontId="8" fillId="0" borderId="3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38" fontId="16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right" vertical="center" readingOrder="2"/>
    </xf>
    <xf numFmtId="38" fontId="18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38" fontId="4" fillId="0" borderId="0" xfId="0" applyNumberFormat="1" applyFont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top"/>
    </xf>
    <xf numFmtId="40" fontId="15" fillId="0" borderId="0" xfId="0" applyNumberFormat="1" applyFont="1" applyAlignment="1">
      <alignment horizontal="left"/>
    </xf>
    <xf numFmtId="38" fontId="11" fillId="0" borderId="0" xfId="0" applyNumberFormat="1" applyFont="1" applyAlignment="1">
      <alignment horizontal="right" vertical="center"/>
    </xf>
    <xf numFmtId="38" fontId="14" fillId="0" borderId="0" xfId="0" applyNumberFormat="1" applyFont="1" applyAlignment="1">
      <alignment horizontal="left"/>
    </xf>
    <xf numFmtId="38" fontId="16" fillId="0" borderId="0" xfId="0" applyNumberFormat="1" applyFont="1" applyAlignment="1">
      <alignment horizontal="left" vertical="center"/>
    </xf>
    <xf numFmtId="38" fontId="8" fillId="0" borderId="0" xfId="0" applyNumberFormat="1" applyFont="1" applyAlignment="1">
      <alignment horizontal="center" vertical="center" wrapText="1"/>
    </xf>
    <xf numFmtId="38" fontId="0" fillId="0" borderId="0" xfId="0" applyNumberFormat="1" applyAlignment="1">
      <alignment horizontal="left"/>
    </xf>
    <xf numFmtId="38" fontId="4" fillId="0" borderId="0" xfId="0" applyNumberFormat="1" applyFont="1" applyAlignment="1">
      <alignment vertical="center"/>
    </xf>
    <xf numFmtId="38" fontId="1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 wrapText="1"/>
    </xf>
    <xf numFmtId="38" fontId="12" fillId="0" borderId="0" xfId="0" applyNumberFormat="1" applyFont="1" applyAlignment="1">
      <alignment horizontal="left"/>
    </xf>
    <xf numFmtId="38" fontId="14" fillId="0" borderId="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38" fontId="16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38" fontId="16" fillId="0" borderId="3" xfId="0" applyNumberFormat="1" applyFont="1" applyBorder="1" applyAlignment="1">
      <alignment horizontal="center" vertical="center"/>
    </xf>
    <xf numFmtId="38" fontId="8" fillId="0" borderId="5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38" fontId="16" fillId="0" borderId="0" xfId="0" applyNumberFormat="1" applyFont="1" applyAlignment="1">
      <alignment horizontal="right" vertical="center"/>
    </xf>
    <xf numFmtId="38" fontId="0" fillId="0" borderId="0" xfId="0" applyNumberFormat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8" fontId="14" fillId="0" borderId="0" xfId="0" applyNumberFormat="1" applyFont="1" applyAlignment="1">
      <alignment horizontal="center" vertical="center" wrapText="1"/>
    </xf>
    <xf numFmtId="38" fontId="9" fillId="0" borderId="3" xfId="0" applyNumberFormat="1" applyFont="1" applyBorder="1" applyAlignment="1">
      <alignment horizontal="center" vertical="center"/>
    </xf>
    <xf numFmtId="38" fontId="13" fillId="0" borderId="0" xfId="0" applyNumberFormat="1" applyFont="1" applyAlignment="1">
      <alignment horizontal="left"/>
    </xf>
    <xf numFmtId="38" fontId="13" fillId="0" borderId="0" xfId="0" applyNumberFormat="1" applyFont="1" applyAlignment="1">
      <alignment horizontal="center" vertical="center"/>
    </xf>
    <xf numFmtId="38" fontId="16" fillId="0" borderId="0" xfId="0" applyNumberFormat="1" applyFont="1" applyAlignment="1">
      <alignment horizontal="right" vertical="center" readingOrder="2"/>
    </xf>
    <xf numFmtId="4" fontId="8" fillId="0" borderId="4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left"/>
    </xf>
    <xf numFmtId="38" fontId="20" fillId="0" borderId="3" xfId="0" applyNumberFormat="1" applyFont="1" applyBorder="1" applyAlignment="1">
      <alignment horizontal="center" vertical="center" wrapText="1"/>
    </xf>
    <xf numFmtId="38" fontId="22" fillId="0" borderId="0" xfId="0" applyNumberFormat="1" applyFont="1" applyAlignment="1">
      <alignment horizontal="left"/>
    </xf>
    <xf numFmtId="38" fontId="22" fillId="0" borderId="0" xfId="0" applyNumberFormat="1" applyFont="1" applyAlignment="1">
      <alignment horizontal="right" vertical="center"/>
    </xf>
    <xf numFmtId="38" fontId="22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left"/>
    </xf>
    <xf numFmtId="38" fontId="20" fillId="0" borderId="0" xfId="0" applyNumberFormat="1" applyFont="1" applyAlignment="1">
      <alignment horizontal="right" vertical="center"/>
    </xf>
    <xf numFmtId="38" fontId="20" fillId="0" borderId="5" xfId="0" applyNumberFormat="1" applyFont="1" applyBorder="1" applyAlignment="1">
      <alignment horizontal="center" vertical="center"/>
    </xf>
    <xf numFmtId="38" fontId="22" fillId="0" borderId="8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38" fontId="16" fillId="0" borderId="4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38" fontId="16" fillId="0" borderId="8" xfId="0" applyNumberFormat="1" applyFont="1" applyBorder="1" applyAlignment="1">
      <alignment horizontal="center" vertical="center"/>
    </xf>
    <xf numFmtId="38" fontId="8" fillId="0" borderId="7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3" fontId="8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 wrapText="1"/>
    </xf>
    <xf numFmtId="38" fontId="8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8" fontId="9" fillId="0" borderId="0" xfId="0" applyNumberFormat="1" applyFont="1" applyAlignment="1">
      <alignment horizontal="center" vertical="center"/>
    </xf>
    <xf numFmtId="40" fontId="9" fillId="0" borderId="3" xfId="0" applyNumberFormat="1" applyFont="1" applyBorder="1" applyAlignment="1">
      <alignment horizontal="center" vertical="center"/>
    </xf>
    <xf numFmtId="38" fontId="16" fillId="0" borderId="1" xfId="0" applyNumberFormat="1" applyFont="1" applyBorder="1" applyAlignment="1">
      <alignment horizontal="center" vertical="center"/>
    </xf>
    <xf numFmtId="40" fontId="16" fillId="0" borderId="0" xfId="0" applyNumberFormat="1" applyFont="1" applyAlignment="1">
      <alignment horizontal="center" vertical="center"/>
    </xf>
    <xf numFmtId="40" fontId="16" fillId="0" borderId="3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center"/>
    </xf>
    <xf numFmtId="38" fontId="16" fillId="0" borderId="0" xfId="0" applyNumberFormat="1" applyFont="1" applyAlignment="1">
      <alignment vertical="top"/>
    </xf>
    <xf numFmtId="38" fontId="16" fillId="0" borderId="0" xfId="0" quotePrefix="1" applyNumberFormat="1" applyFont="1" applyAlignment="1">
      <alignment horizontal="center" vertical="center"/>
    </xf>
    <xf numFmtId="38" fontId="16" fillId="0" borderId="0" xfId="0" applyNumberFormat="1" applyFont="1" applyAlignment="1">
      <alignment horizontal="right" vertical="top"/>
    </xf>
    <xf numFmtId="0" fontId="16" fillId="0" borderId="1" xfId="0" applyFont="1" applyBorder="1" applyAlignment="1">
      <alignment horizontal="right" vertical="center"/>
    </xf>
    <xf numFmtId="4" fontId="16" fillId="0" borderId="1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38" fontId="20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3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right" vertical="center"/>
    </xf>
    <xf numFmtId="38" fontId="18" fillId="0" borderId="1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right" vertical="center"/>
    </xf>
    <xf numFmtId="38" fontId="9" fillId="0" borderId="5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left" vertical="center"/>
    </xf>
    <xf numFmtId="38" fontId="14" fillId="0" borderId="9" xfId="0" applyNumberFormat="1" applyFont="1" applyBorder="1" applyAlignment="1">
      <alignment horizontal="center" vertical="center"/>
    </xf>
    <xf numFmtId="17" fontId="16" fillId="0" borderId="0" xfId="0" quotePrefix="1" applyNumberFormat="1" applyFont="1" applyAlignment="1">
      <alignment horizontal="center" vertical="center"/>
    </xf>
    <xf numFmtId="38" fontId="16" fillId="0" borderId="6" xfId="0" applyNumberFormat="1" applyFont="1" applyBorder="1" applyAlignment="1">
      <alignment horizontal="center" vertical="center"/>
    </xf>
    <xf numFmtId="38" fontId="22" fillId="0" borderId="6" xfId="0" applyNumberFormat="1" applyFont="1" applyBorder="1" applyAlignment="1">
      <alignment horizontal="center" vertical="center"/>
    </xf>
    <xf numFmtId="38" fontId="20" fillId="0" borderId="7" xfId="0" applyNumberFormat="1" applyFont="1" applyBorder="1" applyAlignment="1">
      <alignment horizontal="center" vertical="center"/>
    </xf>
    <xf numFmtId="38" fontId="22" fillId="0" borderId="3" xfId="0" applyNumberFormat="1" applyFont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38" fontId="17" fillId="0" borderId="5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left" vertical="center" readingOrder="2"/>
    </xf>
    <xf numFmtId="38" fontId="11" fillId="0" borderId="0" xfId="0" applyNumberFormat="1" applyFont="1" applyAlignment="1">
      <alignment horizontal="right" vertical="center" readingOrder="2"/>
    </xf>
    <xf numFmtId="37" fontId="21" fillId="0" borderId="0" xfId="1" applyNumberFormat="1" applyFont="1" applyAlignment="1">
      <alignment horizontal="center" vertical="center"/>
    </xf>
    <xf numFmtId="0" fontId="7" fillId="0" borderId="0" xfId="1" applyFont="1"/>
    <xf numFmtId="0" fontId="11" fillId="0" borderId="0" xfId="0" applyFont="1" applyAlignment="1">
      <alignment horizontal="left" vertical="center" readingOrder="2"/>
    </xf>
    <xf numFmtId="0" fontId="11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8" fontId="20" fillId="0" borderId="3" xfId="0" applyNumberFormat="1" applyFont="1" applyBorder="1" applyAlignment="1">
      <alignment horizontal="center" vertical="center"/>
    </xf>
    <xf numFmtId="38" fontId="11" fillId="0" borderId="0" xfId="0" applyNumberFormat="1" applyFont="1" applyAlignment="1">
      <alignment horizontal="right" vertical="center"/>
    </xf>
    <xf numFmtId="38" fontId="11" fillId="0" borderId="0" xfId="0" applyNumberFormat="1" applyFont="1" applyAlignment="1">
      <alignment horizontal="left" vertical="center"/>
    </xf>
    <xf numFmtId="38" fontId="20" fillId="0" borderId="0" xfId="0" applyNumberFormat="1" applyFont="1" applyAlignment="1">
      <alignment horizontal="center" vertical="center"/>
    </xf>
    <xf numFmtId="38" fontId="9" fillId="0" borderId="0" xfId="0" applyNumberFormat="1" applyFont="1" applyAlignment="1">
      <alignment horizontal="center" vertical="center" wrapText="1"/>
    </xf>
    <xf numFmtId="38" fontId="9" fillId="0" borderId="3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38" fontId="2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3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8" fontId="20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left" vertical="center"/>
    </xf>
    <xf numFmtId="38" fontId="16" fillId="0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2" xr:uid="{D60D5D5C-2B11-4789-A00F-1D26DB176193}"/>
    <cellStyle name="Normal 2 2" xfId="1" xr:uid="{EBA9E39E-A25F-4978-A860-5700E7078D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id="{819BFDCE-F977-4995-AEE3-D2D7AE92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190625"/>
          <a:ext cx="12668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0</xdr:row>
      <xdr:rowOff>190500</xdr:rowOff>
    </xdr:from>
    <xdr:to>
      <xdr:col>7</xdr:col>
      <xdr:colOff>190500</xdr:colOff>
      <xdr:row>13</xdr:row>
      <xdr:rowOff>396875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C7B36C-0E1C-4EC4-9B0B-B7AB033F93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234750" y="190500"/>
          <a:ext cx="3889375" cy="379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.musazadeh\Downloads\614_&#1589;&#1608;&#1585;&#1578;_&#1608;&#1590;&#1593;&#1740;&#1578;_&#1662;&#1585;&#1578;&#1601;&#1608;&#174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صورت وضعیت پرتفوی"/>
      <sheetName val="سهام"/>
      <sheetName val="اوراق مشتقه"/>
      <sheetName val="واحدهای صندوق"/>
      <sheetName val="اوراق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تغییر قیمت سهام"/>
      <sheetName val="درآمد ناشی از تغییر قیمت صندوق"/>
      <sheetName val="درآمد ناشی از تغییر قیمت اوراق"/>
      <sheetName val="درآمد ناشی از فروش سهام"/>
      <sheetName val="درآمد اعمال اختیار"/>
      <sheetName val="درآمد ناشی از فروش صندوق"/>
      <sheetName val="درآمد ناشی از فروش اورا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K10">
            <v>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7E85-0654-4B6E-92BA-CCB5DD1960B2}">
  <sheetPr>
    <pageSetUpPr fitToPage="1"/>
  </sheetPr>
  <dimension ref="A11:Q21"/>
  <sheetViews>
    <sheetView rightToLeft="1" view="pageBreakPreview" zoomScale="60" zoomScaleNormal="100" workbookViewId="0">
      <selection activeCell="K31" sqref="K31"/>
    </sheetView>
  </sheetViews>
  <sheetFormatPr defaultColWidth="9.140625" defaultRowHeight="18.75" x14ac:dyDescent="0.45"/>
  <cols>
    <col min="1" max="1" width="11.28515625" style="3" customWidth="1"/>
    <col min="2" max="2" width="10.42578125" style="3" customWidth="1"/>
    <col min="3" max="3" width="9.140625" style="3"/>
    <col min="4" max="4" width="10.140625" style="3" customWidth="1"/>
    <col min="5" max="5" width="9.140625" style="3"/>
    <col min="6" max="6" width="9.7109375" style="3" customWidth="1"/>
    <col min="7" max="7" width="10.28515625" style="3" customWidth="1"/>
    <col min="8" max="16384" width="9.140625" style="3"/>
  </cols>
  <sheetData>
    <row r="11" spans="17:17" ht="36" customHeight="1" x14ac:dyDescent="0.45"/>
    <row r="12" spans="17:17" ht="30" customHeight="1" x14ac:dyDescent="0.45"/>
    <row r="13" spans="17:17" ht="28.5" customHeight="1" x14ac:dyDescent="0.45"/>
    <row r="14" spans="17:17" ht="32.25" customHeight="1" x14ac:dyDescent="0.45">
      <c r="Q14" s="2"/>
    </row>
    <row r="15" spans="17:17" ht="27.75" customHeight="1" x14ac:dyDescent="0.45"/>
    <row r="16" spans="17:17" ht="32.25" customHeight="1" x14ac:dyDescent="0.45"/>
    <row r="17" spans="1:9" ht="27.75" customHeight="1" x14ac:dyDescent="0.45"/>
    <row r="18" spans="1:9" ht="47.25" customHeight="1" x14ac:dyDescent="0.6">
      <c r="A18" s="137" t="s">
        <v>108</v>
      </c>
      <c r="B18" s="138"/>
      <c r="C18" s="138"/>
      <c r="D18" s="138"/>
      <c r="E18" s="138"/>
      <c r="F18" s="138"/>
      <c r="G18" s="138"/>
      <c r="H18" s="138"/>
      <c r="I18" s="138"/>
    </row>
    <row r="19" spans="1:9" ht="47.25" customHeight="1" x14ac:dyDescent="0.6">
      <c r="A19" s="137" t="s">
        <v>109</v>
      </c>
      <c r="B19" s="138"/>
      <c r="C19" s="138"/>
      <c r="D19" s="138"/>
      <c r="E19" s="138"/>
      <c r="F19" s="138"/>
      <c r="G19" s="138"/>
      <c r="H19" s="138"/>
      <c r="I19" s="138"/>
    </row>
    <row r="20" spans="1:9" ht="47.25" customHeight="1" x14ac:dyDescent="0.6">
      <c r="A20" s="137" t="s">
        <v>110</v>
      </c>
      <c r="B20" s="138"/>
      <c r="C20" s="138"/>
      <c r="D20" s="138"/>
      <c r="E20" s="138"/>
      <c r="F20" s="138"/>
      <c r="G20" s="138"/>
      <c r="H20" s="138"/>
      <c r="I20" s="138"/>
    </row>
    <row r="21" spans="1:9" ht="47.25" customHeight="1" x14ac:dyDescent="0.6">
      <c r="A21" s="137" t="s">
        <v>171</v>
      </c>
      <c r="B21" s="138"/>
      <c r="C21" s="138"/>
      <c r="D21" s="138"/>
      <c r="E21" s="138"/>
      <c r="F21" s="138"/>
      <c r="G21" s="138"/>
      <c r="H21" s="138"/>
      <c r="I21" s="138"/>
    </row>
  </sheetData>
  <mergeCells count="4">
    <mergeCell ref="A18:I18"/>
    <mergeCell ref="A19:I19"/>
    <mergeCell ref="A20:I20"/>
    <mergeCell ref="A21:I21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3"/>
  <sheetViews>
    <sheetView rightToLeft="1" view="pageBreakPreview" zoomScale="60" zoomScaleNormal="100" workbookViewId="0">
      <selection activeCell="A14" sqref="A14:XFD15"/>
    </sheetView>
  </sheetViews>
  <sheetFormatPr defaultColWidth="9.140625" defaultRowHeight="15.75" x14ac:dyDescent="0.4"/>
  <cols>
    <col min="1" max="1" width="37.85546875" style="19" bestFit="1" customWidth="1"/>
    <col min="2" max="2" width="1.42578125" style="19" customWidth="1"/>
    <col min="3" max="3" width="22.28515625" style="19" bestFit="1" customWidth="1"/>
    <col min="4" max="4" width="1.42578125" style="19" customWidth="1"/>
    <col min="5" max="5" width="21.7109375" style="19" bestFit="1" customWidth="1"/>
    <col min="6" max="6" width="1.42578125" style="19" customWidth="1"/>
    <col min="7" max="7" width="19.42578125" style="19" customWidth="1"/>
    <col min="8" max="8" width="1.42578125" style="19" customWidth="1"/>
    <col min="9" max="9" width="21" style="19" bestFit="1" customWidth="1"/>
    <col min="10" max="10" width="1.42578125" style="19" customWidth="1"/>
    <col min="11" max="11" width="24.42578125" style="19" bestFit="1" customWidth="1"/>
    <col min="12" max="12" width="1.42578125" style="19" customWidth="1"/>
    <col min="13" max="13" width="21.85546875" style="19" bestFit="1" customWidth="1"/>
    <col min="14" max="14" width="1.42578125" style="19" customWidth="1"/>
    <col min="15" max="15" width="21.7109375" style="19" bestFit="1" customWidth="1"/>
    <col min="16" max="16" width="1.42578125" style="19" customWidth="1"/>
    <col min="17" max="17" width="18.7109375" style="19" customWidth="1"/>
    <col min="18" max="18" width="1.42578125" style="19" customWidth="1"/>
    <col min="19" max="19" width="23" style="19" bestFit="1" customWidth="1"/>
    <col min="20" max="20" width="1.42578125" style="19" customWidth="1"/>
    <col min="21" max="21" width="24.42578125" style="34" bestFit="1" customWidth="1"/>
    <col min="22" max="22" width="1.42578125" style="19" customWidth="1"/>
    <col min="23" max="23" width="28" style="19" customWidth="1"/>
    <col min="24" max="16384" width="9.140625" style="19"/>
  </cols>
  <sheetData>
    <row r="1" spans="1:21" ht="40.5" customHeight="1" x14ac:dyDescent="0.4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ht="40.5" customHeight="1" x14ac:dyDescent="0.4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1" ht="40.5" customHeight="1" x14ac:dyDescent="0.4">
      <c r="A3" s="150" t="str">
        <f>درآمد!A3</f>
        <v>دوره یک ماهه منتهی به 31 اردیبهشت 1405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</row>
    <row r="4" spans="1:21" ht="40.5" customHeight="1" x14ac:dyDescent="0.4"/>
    <row r="5" spans="1:21" ht="40.5" customHeight="1" x14ac:dyDescent="0.4">
      <c r="A5" s="136" t="s">
        <v>191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1:21" ht="40.5" customHeight="1" x14ac:dyDescent="0.4">
      <c r="A6" s="35"/>
      <c r="B6" s="35"/>
      <c r="C6" s="135" t="s">
        <v>111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1" ht="40.5" customHeight="1" thickBot="1" x14ac:dyDescent="0.7">
      <c r="A7" s="29"/>
      <c r="B7" s="29"/>
      <c r="C7" s="133" t="str">
        <f>'درآمد سرمایه گذاری در سهام'!C7</f>
        <v>طی اردیبهشت ماه</v>
      </c>
      <c r="D7" s="133"/>
      <c r="E7" s="133"/>
      <c r="F7" s="133"/>
      <c r="G7" s="133"/>
      <c r="H7" s="133"/>
      <c r="I7" s="133"/>
      <c r="J7" s="133"/>
      <c r="K7" s="133"/>
      <c r="L7" s="29"/>
      <c r="M7" s="133" t="str">
        <f>'درآمد سرمایه گذاری در سهام'!M7</f>
        <v>از ابتدای سال مالی تا پایان اردیبهشت ماه</v>
      </c>
      <c r="N7" s="133"/>
      <c r="O7" s="133"/>
      <c r="P7" s="133"/>
      <c r="Q7" s="133"/>
      <c r="R7" s="133"/>
      <c r="S7" s="133"/>
      <c r="T7" s="133"/>
      <c r="U7" s="133"/>
    </row>
    <row r="8" spans="1:21" ht="40.5" customHeight="1" thickBot="1" x14ac:dyDescent="0.7">
      <c r="A8" s="134" t="s">
        <v>130</v>
      </c>
      <c r="B8" s="29"/>
      <c r="C8" s="98" t="s">
        <v>80</v>
      </c>
      <c r="D8" s="29"/>
      <c r="E8" s="98" t="s">
        <v>75</v>
      </c>
      <c r="F8" s="29"/>
      <c r="G8" s="98" t="s">
        <v>76</v>
      </c>
      <c r="H8" s="29"/>
      <c r="I8" s="133" t="s">
        <v>29</v>
      </c>
      <c r="J8" s="133"/>
      <c r="K8" s="133"/>
      <c r="L8" s="29"/>
      <c r="M8" s="98" t="s">
        <v>80</v>
      </c>
      <c r="N8" s="29"/>
      <c r="O8" s="98" t="s">
        <v>75</v>
      </c>
      <c r="P8" s="29"/>
      <c r="Q8" s="98" t="s">
        <v>76</v>
      </c>
      <c r="R8" s="29"/>
      <c r="S8" s="133" t="s">
        <v>29</v>
      </c>
      <c r="T8" s="133"/>
      <c r="U8" s="133"/>
    </row>
    <row r="9" spans="1:21" ht="40.5" customHeight="1" thickBot="1" x14ac:dyDescent="0.7">
      <c r="A9" s="133"/>
      <c r="B9" s="29"/>
      <c r="C9" s="60" t="s">
        <v>126</v>
      </c>
      <c r="D9" s="98"/>
      <c r="E9" s="60" t="s">
        <v>127</v>
      </c>
      <c r="F9" s="98"/>
      <c r="G9" s="60" t="s">
        <v>128</v>
      </c>
      <c r="H9" s="29"/>
      <c r="I9" s="60" t="s">
        <v>64</v>
      </c>
      <c r="J9" s="29"/>
      <c r="K9" s="60" t="s">
        <v>70</v>
      </c>
      <c r="L9" s="29"/>
      <c r="M9" s="60" t="s">
        <v>126</v>
      </c>
      <c r="N9" s="98"/>
      <c r="O9" s="60" t="s">
        <v>127</v>
      </c>
      <c r="P9" s="98"/>
      <c r="Q9" s="60" t="s">
        <v>128</v>
      </c>
      <c r="R9" s="29"/>
      <c r="S9" s="60" t="s">
        <v>64</v>
      </c>
      <c r="T9" s="29"/>
      <c r="U9" s="99" t="s">
        <v>70</v>
      </c>
    </row>
    <row r="10" spans="1:21" ht="40.5" customHeight="1" x14ac:dyDescent="0.6">
      <c r="A10" s="54" t="s">
        <v>57</v>
      </c>
      <c r="B10" s="21"/>
      <c r="C10" s="27">
        <v>26627796260</v>
      </c>
      <c r="D10" s="27"/>
      <c r="E10" s="27">
        <v>-218999999</v>
      </c>
      <c r="F10" s="27"/>
      <c r="G10" s="27">
        <v>137750000</v>
      </c>
      <c r="H10" s="27"/>
      <c r="I10" s="100">
        <f>C10+E10+G10</f>
        <v>26546546261</v>
      </c>
      <c r="J10" s="27"/>
      <c r="K10" s="101">
        <f>I10/$I$12*100</f>
        <v>99.999499319673376</v>
      </c>
      <c r="L10" s="27"/>
      <c r="M10" s="27">
        <v>44680099284</v>
      </c>
      <c r="N10" s="27"/>
      <c r="O10" s="27">
        <v>-1023999999</v>
      </c>
      <c r="P10" s="27"/>
      <c r="Q10" s="27">
        <v>139780000</v>
      </c>
      <c r="R10" s="27"/>
      <c r="S10" s="100">
        <f>M10+O10+Q10</f>
        <v>43795879285</v>
      </c>
      <c r="T10" s="21"/>
      <c r="U10" s="101">
        <f>S10/$S$12*100</f>
        <v>99.990972445101804</v>
      </c>
    </row>
    <row r="11" spans="1:21" ht="40.5" customHeight="1" thickBot="1" x14ac:dyDescent="0.65">
      <c r="A11" s="54" t="s">
        <v>61</v>
      </c>
      <c r="B11" s="21"/>
      <c r="C11" s="27">
        <v>60414</v>
      </c>
      <c r="D11" s="27"/>
      <c r="E11" s="27">
        <v>0</v>
      </c>
      <c r="F11" s="27"/>
      <c r="G11" s="27">
        <v>72500</v>
      </c>
      <c r="H11" s="27"/>
      <c r="I11" s="27">
        <f>C11+E11+G11</f>
        <v>132914</v>
      </c>
      <c r="J11" s="27"/>
      <c r="K11" s="101">
        <f>I11/$I$12*100</f>
        <v>5.0068032661942171E-4</v>
      </c>
      <c r="L11" s="27"/>
      <c r="M11" s="27">
        <v>3881554</v>
      </c>
      <c r="N11" s="27"/>
      <c r="O11" s="27">
        <v>0</v>
      </c>
      <c r="P11" s="27"/>
      <c r="Q11" s="27">
        <v>72500</v>
      </c>
      <c r="R11" s="27"/>
      <c r="S11" s="27">
        <f>M11+O11+Q11</f>
        <v>3954054</v>
      </c>
      <c r="T11" s="21"/>
      <c r="U11" s="101">
        <f>S11/$S$12*100</f>
        <v>9.0275548982038101E-3</v>
      </c>
    </row>
    <row r="12" spans="1:21" ht="40.5" customHeight="1" thickBot="1" x14ac:dyDescent="0.7">
      <c r="A12" s="54"/>
      <c r="B12" s="21"/>
      <c r="C12" s="52">
        <f>SUM(C10:C11)</f>
        <v>26627856674</v>
      </c>
      <c r="D12" s="20"/>
      <c r="E12" s="52">
        <f>SUM(E10:E11)</f>
        <v>-218999999</v>
      </c>
      <c r="F12" s="20"/>
      <c r="G12" s="52">
        <f>SUM(G10:G11)</f>
        <v>137822500</v>
      </c>
      <c r="H12" s="20"/>
      <c r="I12" s="52">
        <f>SUM(I10:I11)</f>
        <v>26546679175</v>
      </c>
      <c r="J12" s="20"/>
      <c r="K12" s="52">
        <f>SUM(K10:K11)</f>
        <v>100</v>
      </c>
      <c r="L12" s="20"/>
      <c r="M12" s="52">
        <f>SUM(M10:M11)</f>
        <v>44683980838</v>
      </c>
      <c r="N12" s="20"/>
      <c r="O12" s="52">
        <f>SUM(O10:O11)</f>
        <v>-1023999999</v>
      </c>
      <c r="P12" s="20"/>
      <c r="Q12" s="52">
        <f>SUM(Q10:Q11)</f>
        <v>139852500</v>
      </c>
      <c r="R12" s="20"/>
      <c r="S12" s="52">
        <f>SUM(S10:S11)</f>
        <v>43799833339</v>
      </c>
      <c r="T12" s="30"/>
      <c r="U12" s="52">
        <f>SUM(U10:U11)</f>
        <v>100.00000000000001</v>
      </c>
    </row>
    <row r="13" spans="1:21" ht="19.5" thickTop="1" x14ac:dyDescent="0.4">
      <c r="A13" s="33"/>
    </row>
    <row r="19" spans="1:13" ht="22.5" x14ac:dyDescent="0.4">
      <c r="A19" s="9"/>
      <c r="C19" s="10"/>
      <c r="M19" s="10"/>
    </row>
    <row r="20" spans="1:13" ht="22.5" x14ac:dyDescent="0.4">
      <c r="A20" s="9"/>
      <c r="C20" s="10"/>
      <c r="M20" s="10"/>
    </row>
    <row r="21" spans="1:13" ht="22.5" x14ac:dyDescent="0.4">
      <c r="A21" s="9"/>
      <c r="C21" s="10"/>
      <c r="M21" s="10"/>
    </row>
    <row r="22" spans="1:13" ht="22.5" x14ac:dyDescent="0.4">
      <c r="A22" s="9"/>
      <c r="C22" s="10"/>
      <c r="M22" s="10"/>
    </row>
    <row r="23" spans="1:13" ht="22.5" x14ac:dyDescent="0.4">
      <c r="A23" s="9"/>
      <c r="C23" s="10"/>
      <c r="M23" s="10"/>
    </row>
  </sheetData>
  <sortState xmlns:xlrd2="http://schemas.microsoft.com/office/spreadsheetml/2017/richdata2" ref="A10:U11">
    <sortCondition descending="1" ref="S10:S11"/>
  </sortState>
  <mergeCells count="10">
    <mergeCell ref="I8:K8"/>
    <mergeCell ref="S8:U8"/>
    <mergeCell ref="M7:U7"/>
    <mergeCell ref="C7:K7"/>
    <mergeCell ref="A1:U1"/>
    <mergeCell ref="A2:U2"/>
    <mergeCell ref="A3:U3"/>
    <mergeCell ref="A5:U5"/>
    <mergeCell ref="C6:U6"/>
    <mergeCell ref="A8:A9"/>
  </mergeCells>
  <pageMargins left="0.39" right="0.39" top="0.39" bottom="0.39" header="0" footer="0"/>
  <pageSetup scale="4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3"/>
  <sheetViews>
    <sheetView rightToLeft="1" view="pageBreakPreview" zoomScale="60" zoomScaleNormal="100" workbookViewId="0">
      <selection activeCell="A14" sqref="A14:XFD15"/>
    </sheetView>
  </sheetViews>
  <sheetFormatPr defaultColWidth="9.140625" defaultRowHeight="15.75" x14ac:dyDescent="0.4"/>
  <cols>
    <col min="1" max="1" width="40.28515625" style="17" customWidth="1"/>
    <col min="2" max="2" width="1.42578125" style="17" customWidth="1"/>
    <col min="3" max="3" width="42.85546875" style="17" customWidth="1"/>
    <col min="4" max="4" width="1.42578125" style="17" customWidth="1"/>
    <col min="5" max="5" width="40.140625" style="17" customWidth="1"/>
    <col min="6" max="6" width="1.42578125" style="17" customWidth="1"/>
    <col min="7" max="7" width="44.42578125" style="17" customWidth="1"/>
    <col min="8" max="8" width="1.42578125" style="17" customWidth="1"/>
    <col min="9" max="9" width="39.140625" style="17" customWidth="1"/>
    <col min="10" max="10" width="1.42578125" style="17" customWidth="1"/>
    <col min="11" max="16384" width="9.140625" style="17"/>
  </cols>
  <sheetData>
    <row r="1" spans="1:9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</row>
    <row r="2" spans="1:9" ht="40.5" customHeight="1" x14ac:dyDescent="0.4">
      <c r="A2" s="141" t="s">
        <v>67</v>
      </c>
      <c r="B2" s="141"/>
      <c r="C2" s="141"/>
      <c r="D2" s="141"/>
      <c r="E2" s="141"/>
      <c r="F2" s="141"/>
      <c r="G2" s="141"/>
      <c r="H2" s="141"/>
      <c r="I2" s="141"/>
    </row>
    <row r="3" spans="1:9" ht="40.5" customHeight="1" x14ac:dyDescent="0.4">
      <c r="A3" s="141" t="str">
        <f>درآمد!A3</f>
        <v>دوره یک ماهه منتهی به 31 اردیبهشت 1405</v>
      </c>
      <c r="B3" s="141"/>
      <c r="C3" s="141"/>
      <c r="D3" s="141"/>
      <c r="E3" s="141"/>
      <c r="F3" s="141"/>
      <c r="G3" s="141"/>
      <c r="H3" s="141"/>
      <c r="I3" s="141"/>
    </row>
    <row r="4" spans="1:9" ht="40.5" customHeight="1" x14ac:dyDescent="0.4"/>
    <row r="5" spans="1:9" ht="40.5" customHeight="1" x14ac:dyDescent="0.4">
      <c r="A5" s="140" t="s">
        <v>192</v>
      </c>
      <c r="B5" s="140"/>
      <c r="C5" s="140"/>
      <c r="D5" s="140"/>
      <c r="E5" s="140"/>
      <c r="F5" s="140"/>
      <c r="G5" s="140"/>
      <c r="H5" s="140"/>
      <c r="I5" s="140"/>
    </row>
    <row r="6" spans="1:9" ht="40.5" customHeight="1" x14ac:dyDescent="0.4">
      <c r="A6" s="15"/>
      <c r="B6" s="15"/>
      <c r="C6" s="156" t="s">
        <v>111</v>
      </c>
      <c r="D6" s="156"/>
      <c r="E6" s="156"/>
      <c r="F6" s="156"/>
      <c r="G6" s="156"/>
      <c r="H6" s="156"/>
      <c r="I6" s="156"/>
    </row>
    <row r="7" spans="1:9" ht="40.5" customHeight="1" thickBot="1" x14ac:dyDescent="0.7">
      <c r="C7" s="133" t="str">
        <f>'درآمد سرمایه گذاری در سهام'!C7</f>
        <v>طی اردیبهشت ماه</v>
      </c>
      <c r="D7" s="144"/>
      <c r="E7" s="144"/>
      <c r="F7" s="25"/>
      <c r="G7" s="133" t="str">
        <f>'درآمد سرمایه گذاری در سهام'!M7</f>
        <v>از ابتدای سال مالی تا پایان اردیبهشت ماه</v>
      </c>
      <c r="H7" s="144"/>
      <c r="I7" s="144"/>
    </row>
    <row r="8" spans="1:9" ht="46.5" customHeight="1" x14ac:dyDescent="0.65">
      <c r="A8" s="143" t="s">
        <v>87</v>
      </c>
      <c r="B8" s="25"/>
      <c r="C8" s="97" t="s">
        <v>88</v>
      </c>
      <c r="D8" s="96"/>
      <c r="E8" s="145" t="s">
        <v>89</v>
      </c>
      <c r="F8" s="25"/>
      <c r="G8" s="97" t="s">
        <v>88</v>
      </c>
      <c r="H8" s="96"/>
      <c r="I8" s="145" t="s">
        <v>89</v>
      </c>
    </row>
    <row r="9" spans="1:9" ht="36.4" customHeight="1" thickBot="1" x14ac:dyDescent="0.7">
      <c r="A9" s="144"/>
      <c r="B9" s="25"/>
      <c r="C9" s="76" t="s">
        <v>129</v>
      </c>
      <c r="D9" s="25"/>
      <c r="E9" s="146"/>
      <c r="F9" s="25"/>
      <c r="G9" s="76" t="s">
        <v>129</v>
      </c>
      <c r="H9" s="25"/>
      <c r="I9" s="146"/>
    </row>
    <row r="10" spans="1:9" ht="35.25" customHeight="1" x14ac:dyDescent="0.6">
      <c r="A10" s="47" t="s">
        <v>113</v>
      </c>
      <c r="B10" s="18"/>
      <c r="C10" s="79">
        <v>134517887</v>
      </c>
      <c r="D10" s="26"/>
      <c r="E10" s="81">
        <f>C10/$C$12*100</f>
        <v>94.554938266155162</v>
      </c>
      <c r="F10" s="26"/>
      <c r="G10" s="79">
        <v>396268351</v>
      </c>
      <c r="H10" s="26"/>
      <c r="I10" s="81">
        <f>G10/$G$12*100</f>
        <v>94.446407978085517</v>
      </c>
    </row>
    <row r="11" spans="1:9" ht="35.25" customHeight="1" thickBot="1" x14ac:dyDescent="0.65">
      <c r="A11" s="47" t="s">
        <v>114</v>
      </c>
      <c r="B11" s="18"/>
      <c r="C11" s="87">
        <v>7746377</v>
      </c>
      <c r="D11" s="26"/>
      <c r="E11" s="82">
        <f>C11/$C$12*100</f>
        <v>5.445061733844839</v>
      </c>
      <c r="F11" s="26"/>
      <c r="G11" s="87">
        <v>23301180</v>
      </c>
      <c r="H11" s="26"/>
      <c r="I11" s="82">
        <f>G11/$G$12*100</f>
        <v>5.5535920219144792</v>
      </c>
    </row>
    <row r="12" spans="1:9" ht="35.25" customHeight="1" thickBot="1" x14ac:dyDescent="0.65">
      <c r="A12" s="47"/>
      <c r="B12" s="18"/>
      <c r="C12" s="89">
        <f>SUM(C10:C11)</f>
        <v>142264264</v>
      </c>
      <c r="D12" s="7"/>
      <c r="E12" s="89">
        <f>SUM(E10:E11)</f>
        <v>100</v>
      </c>
      <c r="F12" s="7"/>
      <c r="G12" s="89">
        <f>SUM(G10:G11)</f>
        <v>419569531</v>
      </c>
      <c r="H12" s="7"/>
      <c r="I12" s="89">
        <f>SUM(I10:I11)</f>
        <v>100</v>
      </c>
    </row>
    <row r="13" spans="1:9" ht="16.5" thickTop="1" x14ac:dyDescent="0.4"/>
  </sheetData>
  <mergeCells count="10">
    <mergeCell ref="A1:I1"/>
    <mergeCell ref="A2:I2"/>
    <mergeCell ref="A3:I3"/>
    <mergeCell ref="E8:E9"/>
    <mergeCell ref="I8:I9"/>
    <mergeCell ref="A8:A9"/>
    <mergeCell ref="C6:I6"/>
    <mergeCell ref="A5:I5"/>
    <mergeCell ref="C7:E7"/>
    <mergeCell ref="G7:I7"/>
  </mergeCells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0"/>
  <sheetViews>
    <sheetView rightToLeft="1" view="pageBreakPreview" zoomScale="80" zoomScaleNormal="100" zoomScaleSheetLayoutView="80" workbookViewId="0">
      <selection activeCell="A11" sqref="A11:XFD12"/>
    </sheetView>
  </sheetViews>
  <sheetFormatPr defaultColWidth="9.140625" defaultRowHeight="15.75" x14ac:dyDescent="0.4"/>
  <cols>
    <col min="1" max="1" width="49.140625" style="17" bestFit="1" customWidth="1"/>
    <col min="2" max="2" width="1.42578125" style="17" customWidth="1"/>
    <col min="3" max="3" width="49.42578125" style="17" customWidth="1"/>
    <col min="4" max="4" width="1.42578125" style="17" customWidth="1"/>
    <col min="5" max="5" width="49.42578125" style="17" bestFit="1" customWidth="1"/>
    <col min="6" max="6" width="1.42578125" style="17" customWidth="1"/>
    <col min="7" max="16384" width="9.140625" style="17"/>
  </cols>
  <sheetData>
    <row r="1" spans="1:5" ht="39" customHeight="1" x14ac:dyDescent="0.4">
      <c r="A1" s="141" t="s">
        <v>0</v>
      </c>
      <c r="B1" s="141"/>
      <c r="C1" s="141"/>
      <c r="D1" s="141"/>
      <c r="E1" s="141"/>
    </row>
    <row r="2" spans="1:5" ht="39" customHeight="1" x14ac:dyDescent="0.4">
      <c r="A2" s="141" t="s">
        <v>67</v>
      </c>
      <c r="B2" s="141"/>
      <c r="C2" s="141"/>
      <c r="D2" s="141"/>
      <c r="E2" s="141"/>
    </row>
    <row r="3" spans="1:5" ht="39" customHeight="1" x14ac:dyDescent="0.4">
      <c r="A3" s="141" t="str">
        <f>درآمد!A3</f>
        <v>دوره یک ماهه منتهی به 31 اردیبهشت 1405</v>
      </c>
      <c r="B3" s="141"/>
      <c r="C3" s="141"/>
      <c r="D3" s="141"/>
      <c r="E3" s="141"/>
    </row>
    <row r="4" spans="1:5" ht="39" customHeight="1" x14ac:dyDescent="0.4"/>
    <row r="5" spans="1:5" ht="39" customHeight="1" x14ac:dyDescent="0.4">
      <c r="A5" s="140" t="s">
        <v>134</v>
      </c>
      <c r="B5" s="140"/>
      <c r="C5" s="140"/>
      <c r="D5" s="140"/>
      <c r="E5" s="140"/>
    </row>
    <row r="6" spans="1:5" ht="39" customHeight="1" x14ac:dyDescent="0.4">
      <c r="A6" s="1"/>
      <c r="B6" s="1"/>
      <c r="C6" s="156" t="s">
        <v>111</v>
      </c>
      <c r="D6" s="156"/>
      <c r="E6" s="156"/>
    </row>
    <row r="7" spans="1:5" ht="39" customHeight="1" thickBot="1" x14ac:dyDescent="0.45">
      <c r="A7" s="76" t="s">
        <v>79</v>
      </c>
      <c r="B7" s="96"/>
      <c r="C7" s="60" t="str">
        <f>'درآمد سرمایه گذاری در سهام'!C7</f>
        <v>طی اردیبهشت ماه</v>
      </c>
      <c r="D7" s="96"/>
      <c r="E7" s="60" t="str">
        <f>'درآمد سرمایه گذاری در سهام'!M7</f>
        <v>از ابتدای سال مالی تا پایان اردیبهشت ماه</v>
      </c>
    </row>
    <row r="8" spans="1:5" ht="39" customHeight="1" thickBot="1" x14ac:dyDescent="0.45">
      <c r="A8" s="47" t="s">
        <v>131</v>
      </c>
      <c r="B8" s="7"/>
      <c r="C8" s="57">
        <v>8321061396</v>
      </c>
      <c r="D8" s="26"/>
      <c r="E8" s="57">
        <v>67720861981</v>
      </c>
    </row>
    <row r="9" spans="1:5" ht="39" customHeight="1" thickBot="1" x14ac:dyDescent="0.45">
      <c r="A9" s="9"/>
      <c r="C9" s="58">
        <f>SUM(C8)</f>
        <v>8321061396</v>
      </c>
      <c r="D9" s="7"/>
      <c r="E9" s="58">
        <f>SUM(E8)</f>
        <v>67720861981</v>
      </c>
    </row>
    <row r="10" spans="1:5" ht="16.5" thickTop="1" x14ac:dyDescent="0.4"/>
  </sheetData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scale="8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3"/>
  <sheetViews>
    <sheetView rightToLeft="1" view="pageBreakPreview" topLeftCell="A5" zoomScale="73" zoomScaleNormal="100" zoomScaleSheetLayoutView="73" workbookViewId="0">
      <selection activeCell="K11" sqref="K11"/>
    </sheetView>
  </sheetViews>
  <sheetFormatPr defaultColWidth="9.140625" defaultRowHeight="15.75" x14ac:dyDescent="0.4"/>
  <cols>
    <col min="1" max="1" width="32.28515625" style="17" bestFit="1" customWidth="1"/>
    <col min="2" max="2" width="1.42578125" style="17" customWidth="1"/>
    <col min="3" max="3" width="38.28515625" style="17" bestFit="1" customWidth="1"/>
    <col min="4" max="4" width="1.42578125" style="17" customWidth="1"/>
    <col min="5" max="5" width="12.7109375" style="17" customWidth="1"/>
    <col min="6" max="6" width="1.42578125" style="17" customWidth="1"/>
    <col min="7" max="7" width="13.42578125" style="17" customWidth="1"/>
    <col min="8" max="8" width="1.42578125" style="17" customWidth="1"/>
    <col min="9" max="9" width="24.42578125" style="17" bestFit="1" customWidth="1"/>
    <col min="10" max="10" width="1.42578125" style="17" customWidth="1"/>
    <col min="11" max="11" width="43.28515625" style="17" customWidth="1"/>
    <col min="12" max="12" width="1.42578125" style="17" customWidth="1"/>
    <col min="13" max="13" width="15.85546875" style="17" customWidth="1"/>
    <col min="14" max="14" width="1.42578125" style="17" customWidth="1"/>
    <col min="15" max="15" width="15.7109375" style="17" customWidth="1"/>
    <col min="16" max="16" width="1.42578125" style="17" customWidth="1"/>
    <col min="17" max="17" width="40.140625" style="17" customWidth="1"/>
    <col min="18" max="18" width="1.42578125" style="17" customWidth="1"/>
    <col min="19" max="16384" width="9.140625" style="17"/>
  </cols>
  <sheetData>
    <row r="1" spans="1:17" ht="39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7" ht="39" customHeight="1" x14ac:dyDescent="0.4">
      <c r="A2" s="141" t="s">
        <v>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1:17" ht="39" customHeight="1" x14ac:dyDescent="0.4">
      <c r="A3" s="141" t="str">
        <f>درآمد!A3</f>
        <v>دوره یک ماهه منتهی به 31 اردیبهشت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</row>
    <row r="4" spans="1:17" ht="39" customHeight="1" x14ac:dyDescent="0.4"/>
    <row r="5" spans="1:17" ht="39" customHeight="1" x14ac:dyDescent="0.4">
      <c r="A5" s="140" t="s">
        <v>135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39" customHeight="1" x14ac:dyDescent="0.4">
      <c r="A6" s="161" t="s">
        <v>111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1:17" ht="39" customHeight="1" x14ac:dyDescent="0.6">
      <c r="A7" s="159" t="s">
        <v>83</v>
      </c>
      <c r="B7" s="18"/>
      <c r="C7" s="159" t="s">
        <v>84</v>
      </c>
      <c r="D7" s="18"/>
      <c r="E7" s="159" t="s">
        <v>132</v>
      </c>
      <c r="F7" s="18"/>
      <c r="G7" s="159" t="s">
        <v>36</v>
      </c>
      <c r="H7" s="18"/>
      <c r="I7" s="159" t="s">
        <v>85</v>
      </c>
      <c r="J7" s="18"/>
      <c r="K7" s="157" t="s">
        <v>81</v>
      </c>
      <c r="L7" s="18"/>
      <c r="M7" s="159" t="s">
        <v>86</v>
      </c>
      <c r="N7" s="18"/>
      <c r="O7" s="7" t="s">
        <v>86</v>
      </c>
      <c r="P7" s="18"/>
      <c r="Q7" s="157" t="s">
        <v>82</v>
      </c>
    </row>
    <row r="8" spans="1:17" ht="50.25" customHeight="1" thickBot="1" x14ac:dyDescent="0.65">
      <c r="A8" s="160"/>
      <c r="B8" s="18"/>
      <c r="C8" s="160"/>
      <c r="D8" s="18"/>
      <c r="E8" s="160"/>
      <c r="F8" s="18"/>
      <c r="G8" s="160"/>
      <c r="H8" s="18"/>
      <c r="I8" s="160"/>
      <c r="J8" s="18"/>
      <c r="K8" s="158"/>
      <c r="L8" s="18"/>
      <c r="M8" s="160"/>
      <c r="N8" s="18"/>
      <c r="O8" s="8" t="s">
        <v>133</v>
      </c>
      <c r="P8" s="18"/>
      <c r="Q8" s="158"/>
    </row>
    <row r="9" spans="1:17" ht="50.25" customHeight="1" x14ac:dyDescent="0.6">
      <c r="A9" s="47" t="s">
        <v>148</v>
      </c>
      <c r="B9" s="95"/>
      <c r="C9" s="47" t="s">
        <v>136</v>
      </c>
      <c r="D9" s="18"/>
      <c r="E9" s="27" t="s">
        <v>137</v>
      </c>
      <c r="F9" s="18"/>
      <c r="G9" s="27">
        <v>700000</v>
      </c>
      <c r="H9" s="27"/>
      <c r="I9" s="27">
        <f t="shared" ref="I9:I15" si="0">G9*1000000</f>
        <v>700000000000</v>
      </c>
      <c r="J9" s="18"/>
      <c r="K9" s="79">
        <v>148370571</v>
      </c>
      <c r="L9" s="18"/>
      <c r="M9" s="27">
        <v>1000000</v>
      </c>
      <c r="N9" s="18"/>
      <c r="O9" s="27">
        <v>18</v>
      </c>
      <c r="P9" s="18"/>
      <c r="Q9" s="26">
        <v>23.5</v>
      </c>
    </row>
    <row r="10" spans="1:17" ht="50.25" customHeight="1" x14ac:dyDescent="0.6">
      <c r="A10" s="47" t="s">
        <v>13</v>
      </c>
      <c r="B10" s="95"/>
      <c r="C10" s="47" t="s">
        <v>136</v>
      </c>
      <c r="D10" s="18"/>
      <c r="E10" s="27" t="s">
        <v>137</v>
      </c>
      <c r="F10" s="18"/>
      <c r="G10" s="27">
        <v>280300</v>
      </c>
      <c r="H10" s="27"/>
      <c r="I10" s="27">
        <f t="shared" si="0"/>
        <v>280300000000</v>
      </c>
      <c r="J10" s="18"/>
      <c r="K10" s="79">
        <v>6786293253</v>
      </c>
      <c r="L10" s="18"/>
      <c r="M10" s="27">
        <v>1000000</v>
      </c>
      <c r="N10" s="26"/>
      <c r="O10" s="27">
        <v>18</v>
      </c>
      <c r="P10" s="26"/>
      <c r="Q10" s="26">
        <v>23.5</v>
      </c>
    </row>
    <row r="11" spans="1:17" ht="39" customHeight="1" x14ac:dyDescent="0.6">
      <c r="A11" s="47" t="s">
        <v>12</v>
      </c>
      <c r="B11" s="95"/>
      <c r="C11" s="47" t="s">
        <v>136</v>
      </c>
      <c r="D11" s="27"/>
      <c r="E11" s="27" t="s">
        <v>137</v>
      </c>
      <c r="F11" s="27"/>
      <c r="G11" s="27">
        <v>88700</v>
      </c>
      <c r="H11" s="27"/>
      <c r="I11" s="27">
        <f t="shared" si="0"/>
        <v>88700000000</v>
      </c>
      <c r="J11" s="18"/>
      <c r="K11" s="79">
        <v>362137026</v>
      </c>
      <c r="L11" s="18"/>
      <c r="M11" s="27">
        <v>1000000</v>
      </c>
      <c r="N11" s="26"/>
      <c r="O11" s="27">
        <f>[1]اوراق!K10</f>
        <v>18</v>
      </c>
      <c r="P11" s="26"/>
      <c r="Q11" s="26">
        <v>23.5</v>
      </c>
    </row>
    <row r="12" spans="1:17" ht="39" customHeight="1" x14ac:dyDescent="0.6">
      <c r="A12" s="47" t="s">
        <v>14</v>
      </c>
      <c r="B12" s="95"/>
      <c r="C12" s="47" t="s">
        <v>136</v>
      </c>
      <c r="D12" s="18"/>
      <c r="E12" s="27" t="s">
        <v>137</v>
      </c>
      <c r="F12" s="18"/>
      <c r="G12" s="27">
        <v>75000</v>
      </c>
      <c r="H12" s="27"/>
      <c r="I12" s="27">
        <f t="shared" si="0"/>
        <v>75000000000</v>
      </c>
      <c r="J12" s="18"/>
      <c r="K12" s="79">
        <v>228287212</v>
      </c>
      <c r="L12" s="18"/>
      <c r="M12" s="27"/>
      <c r="N12" s="26"/>
      <c r="O12" s="27">
        <v>18</v>
      </c>
      <c r="P12" s="26"/>
      <c r="Q12" s="26">
        <v>23.5</v>
      </c>
    </row>
    <row r="13" spans="1:17" ht="39" customHeight="1" x14ac:dyDescent="0.6">
      <c r="A13" s="47" t="s">
        <v>25</v>
      </c>
      <c r="B13" s="95"/>
      <c r="C13" s="47" t="s">
        <v>136</v>
      </c>
      <c r="D13" s="18"/>
      <c r="E13" s="27" t="s">
        <v>137</v>
      </c>
      <c r="F13" s="18"/>
      <c r="G13" s="27">
        <v>200000</v>
      </c>
      <c r="H13" s="27"/>
      <c r="I13" s="27">
        <f t="shared" si="0"/>
        <v>200000000000</v>
      </c>
      <c r="J13" s="18"/>
      <c r="K13" s="79">
        <v>672271865</v>
      </c>
      <c r="L13" s="18"/>
      <c r="M13" s="27">
        <v>1000000</v>
      </c>
      <c r="N13" s="18"/>
      <c r="O13" s="27">
        <v>18</v>
      </c>
      <c r="P13" s="18"/>
      <c r="Q13" s="26">
        <v>23.5</v>
      </c>
    </row>
    <row r="14" spans="1:17" ht="39" customHeight="1" x14ac:dyDescent="0.6">
      <c r="A14" s="47" t="s">
        <v>28</v>
      </c>
      <c r="B14" s="95"/>
      <c r="C14" s="47" t="s">
        <v>136</v>
      </c>
      <c r="D14" s="18"/>
      <c r="E14" s="27" t="s">
        <v>137</v>
      </c>
      <c r="F14" s="18"/>
      <c r="G14" s="27">
        <v>100000</v>
      </c>
      <c r="H14" s="27"/>
      <c r="I14" s="27">
        <f t="shared" si="0"/>
        <v>100000000000</v>
      </c>
      <c r="J14" s="18"/>
      <c r="K14" s="79">
        <v>336135935</v>
      </c>
      <c r="L14" s="18"/>
      <c r="M14" s="27">
        <v>1000000</v>
      </c>
      <c r="N14" s="18"/>
      <c r="O14" s="27">
        <v>18</v>
      </c>
      <c r="P14" s="18"/>
      <c r="Q14" s="26">
        <v>23.5</v>
      </c>
    </row>
    <row r="15" spans="1:17" ht="39" customHeight="1" x14ac:dyDescent="0.6">
      <c r="A15" s="54" t="s">
        <v>22</v>
      </c>
      <c r="B15" s="95"/>
      <c r="C15" s="47" t="s">
        <v>136</v>
      </c>
      <c r="D15" s="18"/>
      <c r="E15" s="27" t="s">
        <v>137</v>
      </c>
      <c r="F15" s="18"/>
      <c r="G15" s="27">
        <v>0</v>
      </c>
      <c r="H15" s="27"/>
      <c r="I15" s="27">
        <f t="shared" si="0"/>
        <v>0</v>
      </c>
      <c r="J15" s="18"/>
      <c r="K15" s="79">
        <v>31694429</v>
      </c>
      <c r="L15" s="18"/>
      <c r="M15" s="27">
        <v>1000000</v>
      </c>
      <c r="N15" s="18"/>
      <c r="O15" s="27">
        <v>18</v>
      </c>
      <c r="P15" s="18"/>
      <c r="Q15" s="26">
        <v>23.5</v>
      </c>
    </row>
    <row r="16" spans="1:17" ht="39" customHeight="1" x14ac:dyDescent="0.6">
      <c r="A16" s="54" t="s">
        <v>163</v>
      </c>
      <c r="B16" s="95"/>
      <c r="C16" s="47" t="s">
        <v>136</v>
      </c>
      <c r="D16" s="18"/>
      <c r="E16" s="27" t="s">
        <v>137</v>
      </c>
      <c r="F16" s="18"/>
      <c r="G16" s="27">
        <v>0</v>
      </c>
      <c r="H16" s="27"/>
      <c r="I16" s="27">
        <f t="shared" ref="I16" si="1">G16*1000000</f>
        <v>0</v>
      </c>
      <c r="J16" s="18"/>
      <c r="K16" s="79">
        <v>28481822</v>
      </c>
      <c r="L16" s="18"/>
      <c r="M16" s="27">
        <v>1000000</v>
      </c>
      <c r="N16" s="18"/>
      <c r="O16" s="27">
        <v>18</v>
      </c>
      <c r="P16" s="18"/>
      <c r="Q16" s="26">
        <v>23.5</v>
      </c>
    </row>
    <row r="17" spans="11:11" ht="14.45" customHeight="1" x14ac:dyDescent="0.4"/>
    <row r="18" spans="11:11" ht="14.45" customHeight="1" x14ac:dyDescent="0.4"/>
    <row r="19" spans="11:11" ht="14.45" customHeight="1" x14ac:dyDescent="0.4">
      <c r="K19" s="79"/>
    </row>
    <row r="20" spans="11:11" ht="14.45" customHeight="1" x14ac:dyDescent="0.4"/>
    <row r="21" spans="11:11" ht="14.45" customHeight="1" x14ac:dyDescent="0.4"/>
    <row r="22" spans="11:11" ht="14.45" customHeight="1" x14ac:dyDescent="0.4"/>
    <row r="23" spans="11:11" ht="14.45" customHeight="1" x14ac:dyDescent="0.4"/>
    <row r="24" spans="11:11" ht="14.45" customHeight="1" x14ac:dyDescent="0.4"/>
    <row r="25" spans="11:11" ht="14.45" customHeight="1" x14ac:dyDescent="0.4"/>
    <row r="26" spans="11:11" ht="14.45" customHeight="1" x14ac:dyDescent="0.4"/>
    <row r="27" spans="11:11" ht="14.45" customHeight="1" x14ac:dyDescent="0.4"/>
    <row r="28" spans="11:11" ht="14.45" customHeight="1" x14ac:dyDescent="0.4"/>
    <row r="29" spans="11:11" ht="14.45" customHeight="1" x14ac:dyDescent="0.4"/>
    <row r="30" spans="11:11" ht="14.45" customHeight="1" x14ac:dyDescent="0.4"/>
    <row r="31" spans="11:11" ht="14.45" customHeight="1" x14ac:dyDescent="0.4"/>
    <row r="32" spans="11:11" ht="14.45" customHeight="1" x14ac:dyDescent="0.4"/>
    <row r="33" ht="14.45" customHeight="1" x14ac:dyDescent="0.4"/>
  </sheetData>
  <mergeCells count="13">
    <mergeCell ref="K7:K8"/>
    <mergeCell ref="M7:M8"/>
    <mergeCell ref="Q7:Q8"/>
    <mergeCell ref="A1:Q1"/>
    <mergeCell ref="A2:Q2"/>
    <mergeCell ref="A3:Q3"/>
    <mergeCell ref="A5:Q5"/>
    <mergeCell ref="A6:Q6"/>
    <mergeCell ref="A7:A8"/>
    <mergeCell ref="C7:C8"/>
    <mergeCell ref="E7:E8"/>
    <mergeCell ref="G7:G8"/>
    <mergeCell ref="I7:I8"/>
  </mergeCells>
  <pageMargins left="0.39" right="0.39" top="0.39" bottom="0.39" header="0" footer="0"/>
  <pageSetup paperSize="9" scale="5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3"/>
  <sheetViews>
    <sheetView rightToLeft="1" view="pageBreakPreview" zoomScale="60" zoomScaleNormal="100" workbookViewId="0">
      <selection activeCell="O19" sqref="O19"/>
    </sheetView>
  </sheetViews>
  <sheetFormatPr defaultColWidth="9.140625" defaultRowHeight="12.75" x14ac:dyDescent="0.2"/>
  <cols>
    <col min="1" max="1" width="39" style="39" customWidth="1"/>
    <col min="2" max="2" width="1.42578125" style="39" customWidth="1"/>
    <col min="3" max="3" width="29.5703125" style="39" customWidth="1"/>
    <col min="4" max="4" width="1.42578125" style="39" customWidth="1"/>
    <col min="5" max="5" width="27.5703125" style="39" customWidth="1"/>
    <col min="6" max="6" width="1.42578125" style="39" customWidth="1"/>
    <col min="7" max="7" width="27.5703125" style="39" bestFit="1" customWidth="1"/>
    <col min="8" max="8" width="1.42578125" style="39" customWidth="1"/>
    <col min="9" max="9" width="28.140625" style="39" customWidth="1"/>
    <col min="10" max="10" width="1.42578125" style="39" customWidth="1"/>
    <col min="11" max="11" width="27.7109375" style="39" customWidth="1"/>
    <col min="12" max="12" width="1.42578125" style="39" customWidth="1"/>
    <col min="13" max="13" width="30" style="39" customWidth="1"/>
    <col min="14" max="14" width="1.42578125" style="39" customWidth="1"/>
    <col min="15" max="15" width="22.7109375" style="39" bestFit="1" customWidth="1"/>
    <col min="16" max="16384" width="9.140625" style="39"/>
  </cols>
  <sheetData>
    <row r="1" spans="1:13" ht="40.5" customHeight="1" x14ac:dyDescent="0.2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40.5" customHeight="1" x14ac:dyDescent="0.2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3" ht="40.5" customHeight="1" x14ac:dyDescent="0.2">
      <c r="A3" s="150" t="str">
        <f>درآمد!A3</f>
        <v>دوره یک ماهه منتهی به 31 اردیبهشت 1405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3" ht="40.5" customHeight="1" x14ac:dyDescent="0.2"/>
    <row r="5" spans="1:13" ht="40.5" customHeight="1" x14ac:dyDescent="0.2">
      <c r="A5" s="136" t="s">
        <v>138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40.5" customHeight="1" x14ac:dyDescent="0.2">
      <c r="A6" s="35"/>
      <c r="B6" s="35"/>
      <c r="C6" s="149" t="s">
        <v>111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3" ht="40.5" customHeight="1" thickBot="1" x14ac:dyDescent="0.4">
      <c r="A7" s="162" t="s">
        <v>30</v>
      </c>
      <c r="B7" s="61"/>
      <c r="C7" s="133" t="str">
        <f>'درآمد سرمایه گذاری در سهام'!C7</f>
        <v>طی اردیبهشت ماه</v>
      </c>
      <c r="D7" s="133"/>
      <c r="E7" s="133"/>
      <c r="F7" s="133"/>
      <c r="G7" s="133"/>
      <c r="H7" s="61"/>
      <c r="I7" s="133" t="str">
        <f>'درآمد سرمایه گذاری در سهام'!M7</f>
        <v>از ابتدای سال مالی تا پایان اردیبهشت ماه</v>
      </c>
      <c r="J7" s="133"/>
      <c r="K7" s="133"/>
      <c r="L7" s="133"/>
      <c r="M7" s="133"/>
    </row>
    <row r="8" spans="1:13" ht="40.5" customHeight="1" thickBot="1" x14ac:dyDescent="0.4">
      <c r="A8" s="133"/>
      <c r="B8" s="61"/>
      <c r="C8" s="93" t="s">
        <v>90</v>
      </c>
      <c r="D8" s="61"/>
      <c r="E8" s="93" t="s">
        <v>91</v>
      </c>
      <c r="F8" s="61"/>
      <c r="G8" s="93" t="s">
        <v>92</v>
      </c>
      <c r="H8" s="61"/>
      <c r="I8" s="93" t="s">
        <v>90</v>
      </c>
      <c r="J8" s="61"/>
      <c r="K8" s="93" t="s">
        <v>91</v>
      </c>
      <c r="L8" s="61"/>
      <c r="M8" s="93" t="s">
        <v>92</v>
      </c>
    </row>
    <row r="9" spans="1:13" ht="40.5" customHeight="1" x14ac:dyDescent="0.3">
      <c r="A9" s="54" t="s">
        <v>24</v>
      </c>
      <c r="B9" s="45"/>
      <c r="C9" s="126">
        <v>144493495335</v>
      </c>
      <c r="D9" s="45"/>
      <c r="E9" s="126">
        <v>-3946857634</v>
      </c>
      <c r="F9" s="45"/>
      <c r="G9" s="126">
        <f>C9+E9</f>
        <v>140546637701</v>
      </c>
      <c r="H9" s="45"/>
      <c r="I9" s="126">
        <v>144493495335</v>
      </c>
      <c r="J9" s="45"/>
      <c r="K9" s="126">
        <v>-3946857634</v>
      </c>
      <c r="L9" s="45"/>
      <c r="M9" s="126">
        <f>I9+K9</f>
        <v>140546637701</v>
      </c>
    </row>
    <row r="10" spans="1:13" ht="40.5" customHeight="1" x14ac:dyDescent="0.3">
      <c r="A10" s="54" t="s">
        <v>25</v>
      </c>
      <c r="B10" s="45"/>
      <c r="C10" s="27">
        <v>0</v>
      </c>
      <c r="D10" s="45"/>
      <c r="E10" s="27">
        <v>0</v>
      </c>
      <c r="F10" s="45"/>
      <c r="G10" s="27">
        <f>C10+E10</f>
        <v>0</v>
      </c>
      <c r="H10" s="45"/>
      <c r="I10" s="27">
        <v>128110500000</v>
      </c>
      <c r="J10" s="45"/>
      <c r="K10" s="27">
        <v>0</v>
      </c>
      <c r="L10" s="45"/>
      <c r="M10" s="27">
        <f>I10+K10</f>
        <v>128110500000</v>
      </c>
    </row>
    <row r="11" spans="1:13" ht="40.5" customHeight="1" thickBot="1" x14ac:dyDescent="0.35">
      <c r="A11" s="54" t="s">
        <v>28</v>
      </c>
      <c r="B11" s="45"/>
      <c r="C11" s="51">
        <v>51959289260</v>
      </c>
      <c r="D11" s="45"/>
      <c r="E11" s="51">
        <v>-3854937757</v>
      </c>
      <c r="F11" s="45"/>
      <c r="G11" s="51">
        <f>C11+E11</f>
        <v>48104351503</v>
      </c>
      <c r="H11" s="45"/>
      <c r="I11" s="51">
        <v>51959289260</v>
      </c>
      <c r="J11" s="45"/>
      <c r="K11" s="51">
        <v>-3854937757</v>
      </c>
      <c r="L11" s="45"/>
      <c r="M11" s="51">
        <f>I11+K11</f>
        <v>48104351503</v>
      </c>
    </row>
    <row r="12" spans="1:13" ht="40.5" customHeight="1" thickBot="1" x14ac:dyDescent="0.35">
      <c r="A12" s="94"/>
      <c r="B12" s="45"/>
      <c r="C12" s="53">
        <f>SUM(C9:C11)</f>
        <v>196452784595</v>
      </c>
      <c r="D12" s="56"/>
      <c r="E12" s="53">
        <f>SUM(E9:E11)</f>
        <v>-7801795391</v>
      </c>
      <c r="F12" s="56"/>
      <c r="G12" s="53">
        <f>SUM(G9:G11)</f>
        <v>188650989204</v>
      </c>
      <c r="H12" s="56"/>
      <c r="I12" s="53">
        <f>SUM(I9:I11)</f>
        <v>324563284595</v>
      </c>
      <c r="J12" s="56"/>
      <c r="K12" s="53">
        <f>SUM(K9:K11)</f>
        <v>-7801795391</v>
      </c>
      <c r="L12" s="56"/>
      <c r="M12" s="53">
        <f>SUM(M9:M11)</f>
        <v>316761489204</v>
      </c>
    </row>
    <row r="13" spans="1:13" ht="13.5" thickTop="1" x14ac:dyDescent="0.2"/>
  </sheetData>
  <sortState xmlns:xlrd2="http://schemas.microsoft.com/office/spreadsheetml/2017/richdata2" ref="A9:M11">
    <sortCondition descending="1" ref="M9:M11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3"/>
  <sheetViews>
    <sheetView rightToLeft="1" view="pageBreakPreview" zoomScale="60" zoomScaleNormal="100" workbookViewId="0">
      <selection activeCell="N17" sqref="N17"/>
    </sheetView>
  </sheetViews>
  <sheetFormatPr defaultColWidth="9.140625" defaultRowHeight="15.75" x14ac:dyDescent="0.4"/>
  <cols>
    <col min="1" max="1" width="39.7109375" style="19" customWidth="1"/>
    <col min="2" max="2" width="1.42578125" style="19" customWidth="1"/>
    <col min="3" max="3" width="21.5703125" style="19" customWidth="1"/>
    <col min="4" max="4" width="1.42578125" style="19" customWidth="1"/>
    <col min="5" max="5" width="32.7109375" style="19" bestFit="1" customWidth="1"/>
    <col min="6" max="6" width="1.42578125" style="19" customWidth="1"/>
    <col min="7" max="7" width="19.28515625" style="19" customWidth="1"/>
    <col min="8" max="8" width="1.42578125" style="19" customWidth="1"/>
    <col min="9" max="9" width="47.7109375" style="19" customWidth="1"/>
    <col min="10" max="10" width="1.42578125" style="19" customWidth="1"/>
    <col min="11" max="11" width="46.85546875" style="19" bestFit="1" customWidth="1"/>
    <col min="12" max="12" width="1.42578125" style="19" customWidth="1"/>
    <col min="13" max="16384" width="9.140625" style="19"/>
  </cols>
  <sheetData>
    <row r="1" spans="1:11" ht="39.75" customHeight="1" x14ac:dyDescent="0.4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39.75" customHeight="1" x14ac:dyDescent="0.4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39.75" customHeight="1" x14ac:dyDescent="0.4">
      <c r="A3" s="150" t="str">
        <f>درآمد!A3</f>
        <v>دوره یک ماهه منتهی به 31 اردیبهشت 1405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1" ht="39.75" customHeight="1" x14ac:dyDescent="0.4"/>
    <row r="5" spans="1:11" ht="39.75" customHeight="1" x14ac:dyDescent="0.4">
      <c r="A5" s="136" t="s">
        <v>140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</row>
    <row r="6" spans="1:11" ht="39.75" customHeight="1" x14ac:dyDescent="0.4">
      <c r="A6" s="28"/>
      <c r="B6" s="28"/>
      <c r="C6" s="28"/>
      <c r="D6" s="28"/>
      <c r="E6" s="28"/>
      <c r="F6" s="28"/>
      <c r="G6" s="28"/>
      <c r="H6" s="28"/>
      <c r="I6" s="135" t="s">
        <v>111</v>
      </c>
      <c r="J6" s="135"/>
      <c r="K6" s="135"/>
    </row>
    <row r="7" spans="1:11" ht="39.75" customHeight="1" thickBot="1" x14ac:dyDescent="0.7">
      <c r="C7" s="30"/>
      <c r="D7" s="30"/>
      <c r="E7" s="30"/>
      <c r="F7" s="30"/>
      <c r="G7" s="30"/>
      <c r="H7" s="30"/>
      <c r="I7" s="22" t="str">
        <f>'درآمد سرمایه گذاری در سهام'!C7</f>
        <v>طی اردیبهشت ماه</v>
      </c>
      <c r="J7" s="30"/>
      <c r="K7" s="22" t="str">
        <f>'درآمد سرمایه گذاری در سهام'!M7</f>
        <v>از ابتدای سال مالی تا پایان اردیبهشت ماه</v>
      </c>
    </row>
    <row r="8" spans="1:11" ht="54.75" customHeight="1" thickBot="1" x14ac:dyDescent="0.7">
      <c r="A8" s="60" t="s">
        <v>93</v>
      </c>
      <c r="B8" s="29"/>
      <c r="C8" s="93" t="s">
        <v>94</v>
      </c>
      <c r="D8" s="29"/>
      <c r="E8" s="93" t="s">
        <v>95</v>
      </c>
      <c r="F8" s="29"/>
      <c r="G8" s="93" t="s">
        <v>96</v>
      </c>
      <c r="H8" s="29"/>
      <c r="I8" s="93" t="s">
        <v>97</v>
      </c>
      <c r="J8" s="29"/>
      <c r="K8" s="93" t="s">
        <v>97</v>
      </c>
    </row>
    <row r="9" spans="1:11" ht="39.75" customHeight="1" thickBot="1" x14ac:dyDescent="0.65">
      <c r="A9" s="54" t="s">
        <v>139</v>
      </c>
      <c r="B9" s="21"/>
      <c r="C9" s="27" t="s">
        <v>168</v>
      </c>
      <c r="D9" s="27"/>
      <c r="E9" s="27">
        <v>1000000</v>
      </c>
      <c r="F9" s="27"/>
      <c r="G9" s="27">
        <v>211</v>
      </c>
      <c r="H9" s="27"/>
      <c r="I9" s="85">
        <v>0</v>
      </c>
      <c r="J9" s="27"/>
      <c r="K9" s="27">
        <v>429000000</v>
      </c>
    </row>
    <row r="10" spans="1:11" ht="38.25" customHeight="1" thickBot="1" x14ac:dyDescent="0.65">
      <c r="A10" s="21"/>
      <c r="B10" s="21"/>
      <c r="C10" s="21"/>
      <c r="D10" s="21"/>
      <c r="E10" s="21"/>
      <c r="F10" s="21"/>
      <c r="G10" s="21"/>
      <c r="H10" s="21"/>
      <c r="I10" s="86">
        <f>SUM(I9:I9)</f>
        <v>0</v>
      </c>
      <c r="J10" s="20"/>
      <c r="K10" s="52">
        <f>SUM(K9:K9)</f>
        <v>429000000</v>
      </c>
    </row>
    <row r="11" spans="1:11" ht="16.5" thickTop="1" x14ac:dyDescent="0.4"/>
    <row r="12" spans="1:11" ht="22.5" x14ac:dyDescent="0.4">
      <c r="I12" s="12"/>
      <c r="J12" s="12"/>
      <c r="K12" s="12"/>
    </row>
    <row r="13" spans="1:11" ht="22.5" x14ac:dyDescent="0.4">
      <c r="I13" s="12"/>
      <c r="K13" s="12"/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scale="6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2"/>
  <sheetViews>
    <sheetView rightToLeft="1" view="pageBreakPreview" zoomScale="60" zoomScaleNormal="100" workbookViewId="0">
      <selection activeCell="A13" sqref="A13:XFD14"/>
    </sheetView>
  </sheetViews>
  <sheetFormatPr defaultRowHeight="12.75" x14ac:dyDescent="0.2"/>
  <cols>
    <col min="1" max="1" width="39" customWidth="1"/>
    <col min="2" max="2" width="1.42578125" customWidth="1"/>
    <col min="3" max="3" width="24.5703125" customWidth="1"/>
    <col min="4" max="4" width="1.42578125" customWidth="1"/>
    <col min="5" max="5" width="21.7109375" customWidth="1"/>
    <col min="6" max="6" width="1.42578125" customWidth="1"/>
    <col min="7" max="7" width="25.7109375" customWidth="1"/>
    <col min="8" max="8" width="1.42578125" customWidth="1"/>
    <col min="9" max="9" width="28" customWidth="1"/>
    <col min="10" max="10" width="1.42578125" customWidth="1"/>
    <col min="11" max="11" width="28.85546875" customWidth="1"/>
    <col min="12" max="12" width="1.42578125" customWidth="1"/>
    <col min="13" max="13" width="30.85546875" customWidth="1"/>
    <col min="14" max="14" width="1.42578125" customWidth="1"/>
  </cols>
  <sheetData>
    <row r="1" spans="1:15" ht="39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5" ht="39" customHeight="1" x14ac:dyDescent="0.2">
      <c r="A2" s="141" t="s">
        <v>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5" ht="39" customHeight="1" x14ac:dyDescent="0.2">
      <c r="A3" s="141" t="str">
        <f>درآمد!A3</f>
        <v>دوره یک ماهه منتهی به 31 اردیبهشت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5" ht="39" customHeight="1" x14ac:dyDescent="0.2"/>
    <row r="5" spans="1:15" ht="39" customHeight="1" x14ac:dyDescent="0.2">
      <c r="A5" s="140" t="s">
        <v>141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5" ht="39" customHeight="1" x14ac:dyDescent="0.2">
      <c r="A6" s="15"/>
      <c r="B6" s="15"/>
      <c r="C6" s="156" t="s">
        <v>111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5" ht="39" customHeight="1" thickBot="1" x14ac:dyDescent="0.4">
      <c r="A7" s="163" t="s">
        <v>68</v>
      </c>
      <c r="B7" s="6"/>
      <c r="C7" s="133" t="str">
        <f>'درآمد سرمایه گذاری در سهام'!C7</f>
        <v>طی اردیبهشت ماه</v>
      </c>
      <c r="D7" s="144"/>
      <c r="E7" s="144"/>
      <c r="F7" s="144"/>
      <c r="G7" s="144"/>
      <c r="H7" s="6"/>
      <c r="I7" s="133" t="str">
        <f>'درآمد سرمایه گذاری در سهام'!M7</f>
        <v>از ابتدای سال مالی تا پایان اردیبهشت ماه</v>
      </c>
      <c r="J7" s="144"/>
      <c r="K7" s="144"/>
      <c r="L7" s="144"/>
      <c r="M7" s="144"/>
    </row>
    <row r="8" spans="1:15" ht="39" customHeight="1" thickBot="1" x14ac:dyDescent="0.4">
      <c r="A8" s="144"/>
      <c r="B8" s="6"/>
      <c r="C8" s="90" t="s">
        <v>98</v>
      </c>
      <c r="D8" s="6"/>
      <c r="E8" s="90" t="s">
        <v>91</v>
      </c>
      <c r="F8" s="6"/>
      <c r="G8" s="90" t="s">
        <v>99</v>
      </c>
      <c r="H8" s="6"/>
      <c r="I8" s="90" t="s">
        <v>98</v>
      </c>
      <c r="J8" s="6"/>
      <c r="K8" s="90" t="s">
        <v>91</v>
      </c>
      <c r="L8" s="6"/>
      <c r="M8" s="90" t="s">
        <v>99</v>
      </c>
    </row>
    <row r="9" spans="1:15" ht="39" customHeight="1" x14ac:dyDescent="0.3">
      <c r="A9" s="47" t="s">
        <v>57</v>
      </c>
      <c r="B9" s="5"/>
      <c r="C9" s="79">
        <v>26627796260</v>
      </c>
      <c r="D9" s="91"/>
      <c r="E9" s="79">
        <v>0</v>
      </c>
      <c r="F9" s="91"/>
      <c r="G9" s="79">
        <f>C9+E9</f>
        <v>26627796260</v>
      </c>
      <c r="H9" s="91"/>
      <c r="I9" s="79">
        <v>44680099284</v>
      </c>
      <c r="J9" s="91"/>
      <c r="K9" s="79">
        <v>0</v>
      </c>
      <c r="L9" s="91"/>
      <c r="M9" s="79">
        <f>I9+K9</f>
        <v>44680099284</v>
      </c>
    </row>
    <row r="10" spans="1:15" ht="39" customHeight="1" thickBot="1" x14ac:dyDescent="0.35">
      <c r="A10" s="47" t="s">
        <v>61</v>
      </c>
      <c r="B10" s="5"/>
      <c r="C10" s="87">
        <v>60414</v>
      </c>
      <c r="D10" s="91"/>
      <c r="E10" s="87">
        <v>0</v>
      </c>
      <c r="F10" s="91"/>
      <c r="G10" s="87">
        <f>C10+E10</f>
        <v>60414</v>
      </c>
      <c r="H10" s="91"/>
      <c r="I10" s="87">
        <v>3881554</v>
      </c>
      <c r="J10" s="91"/>
      <c r="K10" s="87">
        <v>0</v>
      </c>
      <c r="L10" s="91"/>
      <c r="M10" s="87">
        <f>I10+K10</f>
        <v>3881554</v>
      </c>
    </row>
    <row r="11" spans="1:15" ht="39" customHeight="1" thickBot="1" x14ac:dyDescent="0.35">
      <c r="A11" s="88"/>
      <c r="B11" s="5"/>
      <c r="C11" s="92">
        <f>SUM(C9:C10)</f>
        <v>26627856674</v>
      </c>
      <c r="D11" s="91"/>
      <c r="E11" s="92">
        <f>SUM(E9:E10)</f>
        <v>0</v>
      </c>
      <c r="F11" s="91"/>
      <c r="G11" s="92">
        <f>SUM(G9:G10)</f>
        <v>26627856674</v>
      </c>
      <c r="H11" s="91"/>
      <c r="I11" s="92">
        <f>SUM(I9:I10)</f>
        <v>44683980838</v>
      </c>
      <c r="J11" s="91"/>
      <c r="K11" s="92">
        <f>SUM(K9:K10)</f>
        <v>0</v>
      </c>
      <c r="L11" s="91"/>
      <c r="M11" s="92">
        <f>SUM(M9:M10)</f>
        <v>44683980838</v>
      </c>
      <c r="O11" s="13"/>
    </row>
    <row r="12" spans="1:15" ht="13.5" thickTop="1" x14ac:dyDescent="0.2">
      <c r="O12" s="13"/>
    </row>
  </sheetData>
  <sortState xmlns:xlrd2="http://schemas.microsoft.com/office/spreadsheetml/2017/richdata2" ref="A9:M10">
    <sortCondition descending="1" ref="M9:M1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5"/>
  <sheetViews>
    <sheetView rightToLeft="1" view="pageBreakPreview" zoomScale="57" zoomScaleNormal="100" zoomScaleSheetLayoutView="57" workbookViewId="0">
      <selection activeCell="O18" sqref="O18"/>
    </sheetView>
  </sheetViews>
  <sheetFormatPr defaultColWidth="9.140625" defaultRowHeight="15.75" x14ac:dyDescent="0.4"/>
  <cols>
    <col min="1" max="1" width="39" style="17" customWidth="1"/>
    <col min="2" max="2" width="1.42578125" style="17" customWidth="1"/>
    <col min="3" max="3" width="31.7109375" style="17" customWidth="1"/>
    <col min="4" max="4" width="1.42578125" style="17" customWidth="1"/>
    <col min="5" max="5" width="30.28515625" style="17" customWidth="1"/>
    <col min="6" max="6" width="1.42578125" style="17" customWidth="1"/>
    <col min="7" max="7" width="32.7109375" style="17" customWidth="1"/>
    <col min="8" max="8" width="1.42578125" style="17" customWidth="1"/>
    <col min="9" max="9" width="26" style="17" customWidth="1"/>
    <col min="10" max="10" width="1.42578125" style="17" customWidth="1"/>
    <col min="11" max="11" width="27" style="17" customWidth="1"/>
    <col min="12" max="12" width="1.42578125" style="17" customWidth="1"/>
    <col min="13" max="13" width="32.42578125" style="17" customWidth="1"/>
    <col min="14" max="14" width="1.42578125" style="17" customWidth="1"/>
    <col min="15" max="15" width="10" style="17" bestFit="1" customWidth="1"/>
    <col min="16" max="16384" width="9.140625" style="17"/>
  </cols>
  <sheetData>
    <row r="1" spans="1:15" ht="39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5" ht="39" customHeight="1" x14ac:dyDescent="0.4">
      <c r="A2" s="141" t="s">
        <v>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5" ht="39" customHeight="1" x14ac:dyDescent="0.4">
      <c r="A3" s="141" t="str">
        <f>درآمد!A3</f>
        <v>دوره یک ماهه منتهی به 31 اردیبهشت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5" ht="39" customHeight="1" x14ac:dyDescent="0.4"/>
    <row r="5" spans="1:15" ht="39" customHeight="1" x14ac:dyDescent="0.4">
      <c r="A5" s="140" t="s">
        <v>142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1:15" ht="39" customHeight="1" x14ac:dyDescent="0.4">
      <c r="A6" s="15"/>
      <c r="B6" s="15"/>
      <c r="C6" s="156" t="s">
        <v>111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5" ht="39" customHeight="1" thickBot="1" x14ac:dyDescent="0.7">
      <c r="A7" s="163" t="s">
        <v>68</v>
      </c>
      <c r="B7" s="25"/>
      <c r="C7" s="133" t="str">
        <f>'درآمد سرمایه گذاری در سهام'!C7</f>
        <v>طی اردیبهشت ماه</v>
      </c>
      <c r="D7" s="144"/>
      <c r="E7" s="144"/>
      <c r="F7" s="144"/>
      <c r="G7" s="144"/>
      <c r="H7" s="25"/>
      <c r="I7" s="133" t="str">
        <f>'درآمد سرمایه گذاری در سهام'!M7</f>
        <v>از ابتدای سال مالی تا پایان اردیبهشت ماه</v>
      </c>
      <c r="J7" s="144"/>
      <c r="K7" s="144"/>
      <c r="L7" s="144"/>
      <c r="M7" s="144"/>
    </row>
    <row r="8" spans="1:15" ht="39" customHeight="1" thickBot="1" x14ac:dyDescent="0.7">
      <c r="A8" s="144"/>
      <c r="B8" s="25"/>
      <c r="C8" s="90" t="s">
        <v>98</v>
      </c>
      <c r="D8" s="25"/>
      <c r="E8" s="90" t="s">
        <v>91</v>
      </c>
      <c r="F8" s="25"/>
      <c r="G8" s="90" t="s">
        <v>99</v>
      </c>
      <c r="H8" s="25"/>
      <c r="I8" s="90" t="s">
        <v>98</v>
      </c>
      <c r="J8" s="25"/>
      <c r="K8" s="90" t="s">
        <v>91</v>
      </c>
      <c r="L8" s="25"/>
      <c r="M8" s="90" t="s">
        <v>99</v>
      </c>
    </row>
    <row r="9" spans="1:15" ht="39" customHeight="1" x14ac:dyDescent="0.6">
      <c r="A9" s="47" t="s">
        <v>113</v>
      </c>
      <c r="B9" s="18"/>
      <c r="C9" s="79">
        <v>134517887</v>
      </c>
      <c r="D9" s="26"/>
      <c r="E9" s="79"/>
      <c r="F9" s="26"/>
      <c r="G9" s="79">
        <f>C9+E9</f>
        <v>134517887</v>
      </c>
      <c r="H9" s="26"/>
      <c r="I9" s="79">
        <v>396268351</v>
      </c>
      <c r="J9" s="26"/>
      <c r="K9" s="79">
        <v>0</v>
      </c>
      <c r="L9" s="26"/>
      <c r="M9" s="79">
        <f>I9+K9</f>
        <v>396268351</v>
      </c>
    </row>
    <row r="10" spans="1:15" ht="39" customHeight="1" thickBot="1" x14ac:dyDescent="0.65">
      <c r="A10" s="47" t="s">
        <v>114</v>
      </c>
      <c r="B10" s="18"/>
      <c r="C10" s="87">
        <v>7746377</v>
      </c>
      <c r="D10" s="26"/>
      <c r="E10" s="87"/>
      <c r="F10" s="26"/>
      <c r="G10" s="87">
        <f>C10+E10</f>
        <v>7746377</v>
      </c>
      <c r="H10" s="26"/>
      <c r="I10" s="87">
        <v>23301180</v>
      </c>
      <c r="J10" s="26"/>
      <c r="K10" s="87">
        <v>0</v>
      </c>
      <c r="L10" s="26"/>
      <c r="M10" s="87">
        <f>I10+K10</f>
        <v>23301180</v>
      </c>
    </row>
    <row r="11" spans="1:15" ht="39" customHeight="1" thickBot="1" x14ac:dyDescent="0.65">
      <c r="A11" s="88"/>
      <c r="B11" s="18"/>
      <c r="C11" s="89">
        <f>SUM(C9:C10)</f>
        <v>142264264</v>
      </c>
      <c r="D11" s="7"/>
      <c r="E11" s="89">
        <f>SUM(E9:E10)</f>
        <v>0</v>
      </c>
      <c r="F11" s="7"/>
      <c r="G11" s="89">
        <f>SUM(G9:G10)</f>
        <v>142264264</v>
      </c>
      <c r="H11" s="7"/>
      <c r="I11" s="89">
        <f>SUM(I9:I10)</f>
        <v>419569531</v>
      </c>
      <c r="J11" s="7"/>
      <c r="K11" s="89">
        <f>SUM(K9:K10)</f>
        <v>0</v>
      </c>
      <c r="L11" s="7"/>
      <c r="M11" s="89">
        <f>SUM(M9:M10)</f>
        <v>419569531</v>
      </c>
      <c r="O11" s="66"/>
    </row>
    <row r="12" spans="1:15" ht="16.5" thickTop="1" x14ac:dyDescent="0.4">
      <c r="O12" s="66"/>
    </row>
    <row r="14" spans="1:15" ht="22.5" x14ac:dyDescent="0.4">
      <c r="C14" s="66"/>
      <c r="I14" s="10"/>
      <c r="J14" s="14"/>
      <c r="K14" s="14"/>
      <c r="L14" s="14"/>
      <c r="M14" s="10"/>
    </row>
    <row r="15" spans="1:15" ht="22.5" x14ac:dyDescent="0.4">
      <c r="I15" s="10"/>
      <c r="J15" s="14"/>
      <c r="K15" s="14"/>
      <c r="L15" s="14"/>
      <c r="M15" s="10"/>
    </row>
  </sheetData>
  <sortState xmlns:xlrd2="http://schemas.microsoft.com/office/spreadsheetml/2017/richdata2" ref="A9:M10">
    <sortCondition descending="1" ref="M9:M10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5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60"/>
  <sheetViews>
    <sheetView rightToLeft="1" view="pageBreakPreview" zoomScale="48" zoomScaleNormal="100" zoomScaleSheetLayoutView="48" workbookViewId="0">
      <selection activeCell="S13" sqref="S1:T1048576"/>
    </sheetView>
  </sheetViews>
  <sheetFormatPr defaultColWidth="9.140625" defaultRowHeight="15.75" x14ac:dyDescent="0.4"/>
  <cols>
    <col min="1" max="1" width="52.5703125" style="19" customWidth="1"/>
    <col min="2" max="2" width="1.28515625" style="19" customWidth="1"/>
    <col min="3" max="3" width="29.85546875" style="19" customWidth="1"/>
    <col min="4" max="4" width="1.28515625" style="19" customWidth="1"/>
    <col min="5" max="5" width="35.5703125" style="19" customWidth="1"/>
    <col min="6" max="6" width="1.28515625" style="19" customWidth="1"/>
    <col min="7" max="7" width="35.42578125" style="19" customWidth="1"/>
    <col min="8" max="8" width="1.28515625" style="19" customWidth="1"/>
    <col min="9" max="9" width="48.85546875" style="19" customWidth="1"/>
    <col min="10" max="10" width="1.28515625" style="19" customWidth="1"/>
    <col min="11" max="11" width="27.5703125" style="19" customWidth="1"/>
    <col min="12" max="12" width="1.28515625" style="19" customWidth="1"/>
    <col min="13" max="13" width="33.5703125" style="19" customWidth="1"/>
    <col min="14" max="14" width="1.28515625" style="19" customWidth="1"/>
    <col min="15" max="15" width="36.140625" style="19" customWidth="1"/>
    <col min="16" max="16" width="1.28515625" style="19" customWidth="1"/>
    <col min="17" max="17" width="46.140625" style="19" bestFit="1" customWidth="1"/>
    <col min="18" max="18" width="1.28515625" style="19" customWidth="1"/>
    <col min="19" max="19" width="13.42578125" style="19" customWidth="1"/>
    <col min="20" max="20" width="25.42578125" style="19" bestFit="1" customWidth="1"/>
    <col min="21" max="21" width="22.140625" style="19" bestFit="1" customWidth="1"/>
    <col min="22" max="22" width="14.28515625" style="19" bestFit="1" customWidth="1"/>
    <col min="23" max="23" width="12.7109375" style="19" bestFit="1" customWidth="1"/>
    <col min="24" max="16384" width="9.140625" style="19"/>
  </cols>
  <sheetData>
    <row r="1" spans="1:18" ht="44.25" customHeight="1" x14ac:dyDescent="0.4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8" ht="44.25" customHeight="1" x14ac:dyDescent="0.4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41"/>
    </row>
    <row r="3" spans="1:18" ht="44.25" customHeight="1" x14ac:dyDescent="0.4">
      <c r="A3" s="150" t="str">
        <f>درآمد!A3</f>
        <v>دوره یک ماهه منتهی به 31 اردیبهشت 1405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1"/>
    </row>
    <row r="4" spans="1:18" ht="44.25" customHeight="1" x14ac:dyDescent="0.4"/>
    <row r="5" spans="1:18" ht="44.25" customHeight="1" x14ac:dyDescent="0.4">
      <c r="A5" s="136" t="s">
        <v>147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42"/>
    </row>
    <row r="6" spans="1:18" ht="44.25" customHeight="1" x14ac:dyDescent="0.4">
      <c r="A6" s="35"/>
      <c r="B6" s="35"/>
      <c r="C6" s="149" t="s">
        <v>111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42"/>
    </row>
    <row r="7" spans="1:18" ht="44.25" customHeight="1" thickBot="1" x14ac:dyDescent="0.7">
      <c r="A7" s="162" t="s">
        <v>68</v>
      </c>
      <c r="B7" s="29"/>
      <c r="C7" s="133" t="str">
        <f>'درآمد سرمایه گذاری در سهام'!C7</f>
        <v>طی اردیبهشت ماه</v>
      </c>
      <c r="D7" s="133"/>
      <c r="E7" s="133"/>
      <c r="F7" s="133"/>
      <c r="G7" s="133"/>
      <c r="H7" s="133"/>
      <c r="I7" s="133"/>
      <c r="J7" s="29"/>
      <c r="K7" s="133" t="str">
        <f>'درآمد سرمایه گذاری در سهام'!M7</f>
        <v>از ابتدای سال مالی تا پایان اردیبهشت ماه</v>
      </c>
      <c r="L7" s="133"/>
      <c r="M7" s="133"/>
      <c r="N7" s="133"/>
      <c r="O7" s="133"/>
      <c r="P7" s="133"/>
      <c r="Q7" s="133"/>
      <c r="R7" s="43"/>
    </row>
    <row r="8" spans="1:18" ht="62.25" customHeight="1" thickBot="1" x14ac:dyDescent="0.7">
      <c r="A8" s="133"/>
      <c r="B8" s="29"/>
      <c r="C8" s="93" t="s">
        <v>6</v>
      </c>
      <c r="D8" s="29"/>
      <c r="E8" s="93" t="s">
        <v>8</v>
      </c>
      <c r="F8" s="29"/>
      <c r="G8" s="93" t="s">
        <v>101</v>
      </c>
      <c r="H8" s="29"/>
      <c r="I8" s="93" t="s">
        <v>107</v>
      </c>
      <c r="J8" s="29"/>
      <c r="K8" s="93" t="s">
        <v>6</v>
      </c>
      <c r="L8" s="29"/>
      <c r="M8" s="93" t="s">
        <v>8</v>
      </c>
      <c r="N8" s="29"/>
      <c r="O8" s="93" t="s">
        <v>101</v>
      </c>
      <c r="P8" s="29"/>
      <c r="Q8" s="93" t="s">
        <v>107</v>
      </c>
      <c r="R8" s="44"/>
    </row>
    <row r="9" spans="1:18" ht="44.25" customHeight="1" x14ac:dyDescent="0.65">
      <c r="A9" s="119" t="s">
        <v>12</v>
      </c>
      <c r="B9" s="29"/>
      <c r="C9" s="120">
        <v>402095099</v>
      </c>
      <c r="D9" s="109"/>
      <c r="E9" s="120">
        <v>920499759906</v>
      </c>
      <c r="F9" s="109"/>
      <c r="G9" s="120">
        <v>-920499759906</v>
      </c>
      <c r="H9" s="109"/>
      <c r="I9" s="120">
        <f t="shared" ref="I9:I27" si="0">E9+G9</f>
        <v>0</v>
      </c>
      <c r="J9" s="109"/>
      <c r="K9" s="120">
        <v>402095099</v>
      </c>
      <c r="L9" s="109"/>
      <c r="M9" s="120">
        <v>920499759906</v>
      </c>
      <c r="N9" s="109"/>
      <c r="O9" s="120">
        <v>-883469676288</v>
      </c>
      <c r="P9" s="109"/>
      <c r="Q9" s="120">
        <f>M9+O9</f>
        <v>37030083618</v>
      </c>
      <c r="R9" s="40"/>
    </row>
    <row r="10" spans="1:18" ht="44.25" customHeight="1" x14ac:dyDescent="0.65">
      <c r="A10" s="119" t="s">
        <v>16</v>
      </c>
      <c r="B10" s="29"/>
      <c r="C10" s="109">
        <v>6620997</v>
      </c>
      <c r="D10" s="109"/>
      <c r="E10" s="109">
        <v>64241020560</v>
      </c>
      <c r="F10" s="109"/>
      <c r="G10" s="109">
        <v>-60734559088</v>
      </c>
      <c r="H10" s="109"/>
      <c r="I10" s="109">
        <f t="shared" si="0"/>
        <v>3506461472</v>
      </c>
      <c r="J10" s="109"/>
      <c r="K10" s="109">
        <v>6620997</v>
      </c>
      <c r="L10" s="109"/>
      <c r="M10" s="109">
        <v>64241020560</v>
      </c>
      <c r="N10" s="109"/>
      <c r="O10" s="109">
        <v>-58352811671</v>
      </c>
      <c r="P10" s="109"/>
      <c r="Q10" s="109">
        <f>M10+O10</f>
        <v>5888208889</v>
      </c>
      <c r="R10" s="40"/>
    </row>
    <row r="11" spans="1:18" ht="44.25" customHeight="1" x14ac:dyDescent="0.4">
      <c r="A11" s="119" t="s">
        <v>20</v>
      </c>
      <c r="B11" s="61"/>
      <c r="C11" s="109">
        <v>8827103</v>
      </c>
      <c r="D11" s="109"/>
      <c r="E11" s="109">
        <v>137686356610</v>
      </c>
      <c r="F11" s="109"/>
      <c r="G11" s="109">
        <v>-133628979393</v>
      </c>
      <c r="H11" s="109"/>
      <c r="I11" s="109">
        <f t="shared" si="0"/>
        <v>4057377217</v>
      </c>
      <c r="J11" s="109"/>
      <c r="K11" s="109">
        <v>8827103</v>
      </c>
      <c r="L11" s="109"/>
      <c r="M11" s="109">
        <v>137686356610</v>
      </c>
      <c r="N11" s="109"/>
      <c r="O11" s="109">
        <v>-134103084400</v>
      </c>
      <c r="P11" s="109"/>
      <c r="Q11" s="109">
        <f t="shared" ref="Q11:Q27" si="1">M11+O11</f>
        <v>3583272210</v>
      </c>
      <c r="R11" s="40"/>
    </row>
    <row r="12" spans="1:18" ht="44.25" customHeight="1" x14ac:dyDescent="0.65">
      <c r="A12" s="119" t="s">
        <v>26</v>
      </c>
      <c r="B12" s="29"/>
      <c r="C12" s="109">
        <v>85081</v>
      </c>
      <c r="D12" s="109"/>
      <c r="E12" s="109">
        <v>151839180</v>
      </c>
      <c r="F12" s="109"/>
      <c r="G12" s="109">
        <v>-158895536</v>
      </c>
      <c r="H12" s="109"/>
      <c r="I12" s="109">
        <f t="shared" si="0"/>
        <v>-7056356</v>
      </c>
      <c r="J12" s="109"/>
      <c r="K12" s="109">
        <v>85081</v>
      </c>
      <c r="L12" s="109"/>
      <c r="M12" s="109">
        <v>151839180</v>
      </c>
      <c r="N12" s="109"/>
      <c r="O12" s="109">
        <v>-163911500</v>
      </c>
      <c r="P12" s="109"/>
      <c r="Q12" s="109">
        <f t="shared" si="1"/>
        <v>-12072320</v>
      </c>
      <c r="R12" s="40"/>
    </row>
    <row r="13" spans="1:18" ht="44.25" customHeight="1" x14ac:dyDescent="0.4">
      <c r="A13" s="119" t="s">
        <v>18</v>
      </c>
      <c r="B13" s="61"/>
      <c r="C13" s="109">
        <v>428688047</v>
      </c>
      <c r="D13" s="109"/>
      <c r="E13" s="109">
        <v>183767402712</v>
      </c>
      <c r="F13" s="109"/>
      <c r="G13" s="109">
        <v>-173486708854</v>
      </c>
      <c r="H13" s="109"/>
      <c r="I13" s="109">
        <f t="shared" si="0"/>
        <v>10280693858</v>
      </c>
      <c r="J13" s="109"/>
      <c r="K13" s="109">
        <v>428688047</v>
      </c>
      <c r="L13" s="109"/>
      <c r="M13" s="109">
        <v>183767402712</v>
      </c>
      <c r="N13" s="109"/>
      <c r="O13" s="109">
        <v>-184560301970</v>
      </c>
      <c r="P13" s="109"/>
      <c r="Q13" s="109">
        <f t="shared" si="1"/>
        <v>-792899258</v>
      </c>
      <c r="R13" s="40"/>
    </row>
    <row r="14" spans="1:18" ht="44.25" customHeight="1" x14ac:dyDescent="0.4">
      <c r="A14" s="119" t="s">
        <v>14</v>
      </c>
      <c r="B14" s="61"/>
      <c r="C14" s="109">
        <v>21451000</v>
      </c>
      <c r="D14" s="109"/>
      <c r="E14" s="109">
        <v>175764517368</v>
      </c>
      <c r="F14" s="109"/>
      <c r="G14" s="109">
        <v>-166547597554</v>
      </c>
      <c r="H14" s="109"/>
      <c r="I14" s="109">
        <f t="shared" si="0"/>
        <v>9216919814</v>
      </c>
      <c r="J14" s="109"/>
      <c r="K14" s="109">
        <v>21451000</v>
      </c>
      <c r="L14" s="109"/>
      <c r="M14" s="109">
        <v>175764517368</v>
      </c>
      <c r="N14" s="109"/>
      <c r="O14" s="109">
        <v>-177015521091</v>
      </c>
      <c r="P14" s="109"/>
      <c r="Q14" s="109">
        <f t="shared" si="1"/>
        <v>-1251003723</v>
      </c>
      <c r="R14" s="40"/>
    </row>
    <row r="15" spans="1:18" ht="44.25" customHeight="1" x14ac:dyDescent="0.4">
      <c r="A15" s="119" t="s">
        <v>166</v>
      </c>
      <c r="B15" s="61"/>
      <c r="C15" s="109">
        <v>44314958</v>
      </c>
      <c r="D15" s="109"/>
      <c r="E15" s="109">
        <v>42598590043</v>
      </c>
      <c r="F15" s="109"/>
      <c r="G15" s="109">
        <v>-51277720655</v>
      </c>
      <c r="H15" s="109"/>
      <c r="I15" s="109">
        <f t="shared" si="0"/>
        <v>-8679130612</v>
      </c>
      <c r="J15" s="109"/>
      <c r="K15" s="109">
        <v>44314958</v>
      </c>
      <c r="L15" s="109"/>
      <c r="M15" s="109">
        <v>42598590043</v>
      </c>
      <c r="N15" s="109"/>
      <c r="O15" s="109">
        <v>-44802422538</v>
      </c>
      <c r="P15" s="109"/>
      <c r="Q15" s="109">
        <f t="shared" si="1"/>
        <v>-2203832495</v>
      </c>
      <c r="R15" s="40"/>
    </row>
    <row r="16" spans="1:18" ht="44.25" customHeight="1" x14ac:dyDescent="0.4">
      <c r="A16" s="119" t="s">
        <v>19</v>
      </c>
      <c r="B16" s="61"/>
      <c r="C16" s="109">
        <v>30718316</v>
      </c>
      <c r="D16" s="109"/>
      <c r="E16" s="109">
        <v>45704810448</v>
      </c>
      <c r="F16" s="109"/>
      <c r="G16" s="109">
        <v>-47914848294</v>
      </c>
      <c r="H16" s="109"/>
      <c r="I16" s="109">
        <f t="shared" si="0"/>
        <v>-2210037846</v>
      </c>
      <c r="J16" s="109"/>
      <c r="K16" s="109">
        <v>30718316</v>
      </c>
      <c r="L16" s="109"/>
      <c r="M16" s="109">
        <v>45704810448</v>
      </c>
      <c r="N16" s="109"/>
      <c r="O16" s="109">
        <v>-49510986738</v>
      </c>
      <c r="P16" s="109"/>
      <c r="Q16" s="109">
        <f t="shared" si="1"/>
        <v>-3806176290</v>
      </c>
      <c r="R16" s="40"/>
    </row>
    <row r="17" spans="1:21" ht="44.25" customHeight="1" x14ac:dyDescent="0.4">
      <c r="A17" s="119" t="s">
        <v>23</v>
      </c>
      <c r="B17" s="61"/>
      <c r="C17" s="109">
        <v>165483406</v>
      </c>
      <c r="D17" s="109"/>
      <c r="E17" s="109">
        <v>274328322456</v>
      </c>
      <c r="F17" s="109"/>
      <c r="G17" s="109">
        <v>-274328322456</v>
      </c>
      <c r="H17" s="109"/>
      <c r="I17" s="109">
        <f t="shared" si="0"/>
        <v>0</v>
      </c>
      <c r="J17" s="109"/>
      <c r="K17" s="109">
        <v>165483406</v>
      </c>
      <c r="L17" s="109"/>
      <c r="M17" s="109">
        <v>274328322456</v>
      </c>
      <c r="N17" s="109"/>
      <c r="O17" s="109">
        <v>-289276254106</v>
      </c>
      <c r="P17" s="109"/>
      <c r="Q17" s="109">
        <f t="shared" si="1"/>
        <v>-14947931650</v>
      </c>
      <c r="R17" s="40"/>
    </row>
    <row r="18" spans="1:21" ht="44.25" customHeight="1" x14ac:dyDescent="0.4">
      <c r="A18" s="119" t="s">
        <v>15</v>
      </c>
      <c r="B18" s="61"/>
      <c r="C18" s="109">
        <v>595612655</v>
      </c>
      <c r="D18" s="109"/>
      <c r="E18" s="109">
        <v>6284889487876</v>
      </c>
      <c r="F18" s="109"/>
      <c r="G18" s="109">
        <v>-6136099490530</v>
      </c>
      <c r="H18" s="109"/>
      <c r="I18" s="109">
        <f t="shared" si="0"/>
        <v>148789997346</v>
      </c>
      <c r="J18" s="109"/>
      <c r="K18" s="109">
        <v>595612655</v>
      </c>
      <c r="L18" s="109"/>
      <c r="M18" s="109">
        <v>6284889487876</v>
      </c>
      <c r="N18" s="109"/>
      <c r="O18" s="109">
        <v>-6302424415819</v>
      </c>
      <c r="P18" s="109"/>
      <c r="Q18" s="109">
        <f t="shared" si="1"/>
        <v>-17534927943</v>
      </c>
      <c r="R18" s="40"/>
    </row>
    <row r="19" spans="1:21" ht="44.25" customHeight="1" x14ac:dyDescent="0.65">
      <c r="A19" s="119" t="s">
        <v>149</v>
      </c>
      <c r="B19" s="29"/>
      <c r="C19" s="109">
        <v>736668414</v>
      </c>
      <c r="D19" s="109"/>
      <c r="E19" s="109">
        <v>829594331348</v>
      </c>
      <c r="F19" s="109"/>
      <c r="G19" s="109">
        <v>-740525197281</v>
      </c>
      <c r="H19" s="109"/>
      <c r="I19" s="109">
        <f t="shared" si="0"/>
        <v>89069134067</v>
      </c>
      <c r="J19" s="109"/>
      <c r="K19" s="109">
        <v>736668414</v>
      </c>
      <c r="L19" s="109"/>
      <c r="M19" s="109">
        <v>829594331348</v>
      </c>
      <c r="N19" s="109"/>
      <c r="O19" s="109">
        <v>-889219123574</v>
      </c>
      <c r="P19" s="109"/>
      <c r="Q19" s="109">
        <f t="shared" si="1"/>
        <v>-59624792226</v>
      </c>
      <c r="R19" s="40"/>
    </row>
    <row r="20" spans="1:21" ht="44.25" customHeight="1" x14ac:dyDescent="0.65">
      <c r="A20" s="119" t="s">
        <v>13</v>
      </c>
      <c r="B20" s="29"/>
      <c r="C20" s="109">
        <v>23737906</v>
      </c>
      <c r="D20" s="109"/>
      <c r="E20" s="109">
        <v>1329498443980</v>
      </c>
      <c r="F20" s="109"/>
      <c r="G20" s="109">
        <v>-1320010497903</v>
      </c>
      <c r="H20" s="109"/>
      <c r="I20" s="109">
        <f t="shared" si="0"/>
        <v>9487946077</v>
      </c>
      <c r="J20" s="109"/>
      <c r="K20" s="109">
        <v>23737906</v>
      </c>
      <c r="L20" s="109"/>
      <c r="M20" s="109">
        <v>1329498443980</v>
      </c>
      <c r="N20" s="109"/>
      <c r="O20" s="109">
        <v>-1410722777970</v>
      </c>
      <c r="P20" s="109"/>
      <c r="Q20" s="109">
        <f t="shared" si="1"/>
        <v>-81224333990</v>
      </c>
      <c r="R20" s="40"/>
    </row>
    <row r="21" spans="1:21" ht="44.25" customHeight="1" x14ac:dyDescent="0.4">
      <c r="A21" s="119" t="s">
        <v>148</v>
      </c>
      <c r="B21" s="61"/>
      <c r="C21" s="109">
        <v>3280434871</v>
      </c>
      <c r="D21" s="109"/>
      <c r="E21" s="109">
        <v>9453583979596</v>
      </c>
      <c r="F21" s="109"/>
      <c r="G21" s="109">
        <v>-9453583979596</v>
      </c>
      <c r="H21" s="109"/>
      <c r="I21" s="109">
        <f t="shared" si="0"/>
        <v>0</v>
      </c>
      <c r="J21" s="109"/>
      <c r="K21" s="109">
        <v>3280434871</v>
      </c>
      <c r="L21" s="109"/>
      <c r="M21" s="109">
        <v>9453583979596</v>
      </c>
      <c r="N21" s="109"/>
      <c r="O21" s="109">
        <v>-9548759958779</v>
      </c>
      <c r="P21" s="109"/>
      <c r="Q21" s="109">
        <f t="shared" si="1"/>
        <v>-95175979183</v>
      </c>
      <c r="R21" s="40"/>
    </row>
    <row r="22" spans="1:21" ht="44.25" customHeight="1" x14ac:dyDescent="0.65">
      <c r="A22" s="119" t="s">
        <v>28</v>
      </c>
      <c r="B22" s="29"/>
      <c r="C22" s="109">
        <v>221574795</v>
      </c>
      <c r="D22" s="109"/>
      <c r="E22" s="109">
        <v>434399353181</v>
      </c>
      <c r="F22" s="109"/>
      <c r="G22" s="109">
        <v>-477795007220</v>
      </c>
      <c r="H22" s="109"/>
      <c r="I22" s="109">
        <f t="shared" si="0"/>
        <v>-43395654039</v>
      </c>
      <c r="J22" s="109"/>
      <c r="K22" s="109">
        <v>221574795</v>
      </c>
      <c r="L22" s="109"/>
      <c r="M22" s="109">
        <v>434399353181</v>
      </c>
      <c r="N22" s="109"/>
      <c r="O22" s="109">
        <v>-551019091667</v>
      </c>
      <c r="P22" s="109"/>
      <c r="Q22" s="109">
        <f t="shared" si="1"/>
        <v>-116619738486</v>
      </c>
      <c r="R22" s="40"/>
    </row>
    <row r="23" spans="1:21" ht="44.25" customHeight="1" x14ac:dyDescent="0.4">
      <c r="A23" s="119" t="s">
        <v>25</v>
      </c>
      <c r="B23" s="61"/>
      <c r="C23" s="109">
        <v>85402000</v>
      </c>
      <c r="D23" s="109"/>
      <c r="E23" s="109">
        <v>1158024372093</v>
      </c>
      <c r="F23" s="109"/>
      <c r="G23" s="109">
        <v>-1158017421379</v>
      </c>
      <c r="H23" s="109"/>
      <c r="I23" s="109">
        <f t="shared" si="0"/>
        <v>6950714</v>
      </c>
      <c r="J23" s="109"/>
      <c r="K23" s="109">
        <v>85402000</v>
      </c>
      <c r="L23" s="109"/>
      <c r="M23" s="109">
        <v>1158024372093</v>
      </c>
      <c r="N23" s="109"/>
      <c r="O23" s="109">
        <v>-1276745376409</v>
      </c>
      <c r="P23" s="109"/>
      <c r="Q23" s="109">
        <f t="shared" si="1"/>
        <v>-118721004316</v>
      </c>
      <c r="R23" s="40"/>
    </row>
    <row r="24" spans="1:21" ht="44.25" customHeight="1" x14ac:dyDescent="0.4">
      <c r="A24" s="119" t="s">
        <v>27</v>
      </c>
      <c r="B24" s="61"/>
      <c r="C24" s="109">
        <v>1560620411</v>
      </c>
      <c r="D24" s="62"/>
      <c r="E24" s="109">
        <v>3316916840090</v>
      </c>
      <c r="F24" s="62"/>
      <c r="G24" s="109">
        <v>-3128225285012</v>
      </c>
      <c r="H24" s="62"/>
      <c r="I24" s="109">
        <f t="shared" si="0"/>
        <v>188691555078</v>
      </c>
      <c r="J24" s="62"/>
      <c r="K24" s="109">
        <v>1560620411</v>
      </c>
      <c r="L24" s="62"/>
      <c r="M24" s="109">
        <v>3316916840090</v>
      </c>
      <c r="N24" s="62"/>
      <c r="O24" s="109">
        <v>-3443231021588</v>
      </c>
      <c r="P24" s="62"/>
      <c r="Q24" s="109">
        <f t="shared" si="1"/>
        <v>-126314181498</v>
      </c>
      <c r="R24" s="40"/>
    </row>
    <row r="25" spans="1:21" ht="44.25" customHeight="1" x14ac:dyDescent="0.65">
      <c r="A25" s="119" t="s">
        <v>21</v>
      </c>
      <c r="B25" s="29"/>
      <c r="C25" s="109">
        <v>1669996171</v>
      </c>
      <c r="D25" s="109"/>
      <c r="E25" s="109">
        <v>4563968273643</v>
      </c>
      <c r="F25" s="109"/>
      <c r="G25" s="109">
        <v>-4599011540096</v>
      </c>
      <c r="H25" s="109"/>
      <c r="I25" s="109">
        <f t="shared" si="0"/>
        <v>-35043266453</v>
      </c>
      <c r="J25" s="109"/>
      <c r="K25" s="109">
        <v>1669996171</v>
      </c>
      <c r="L25" s="109"/>
      <c r="M25" s="109">
        <v>4563968273643</v>
      </c>
      <c r="N25" s="109"/>
      <c r="O25" s="109">
        <v>-4737739309149</v>
      </c>
      <c r="P25" s="109"/>
      <c r="Q25" s="109">
        <f t="shared" si="1"/>
        <v>-173771035506</v>
      </c>
      <c r="R25" s="40"/>
    </row>
    <row r="26" spans="1:21" ht="44.25" customHeight="1" x14ac:dyDescent="0.4">
      <c r="A26" s="119" t="s">
        <v>24</v>
      </c>
      <c r="B26" s="61"/>
      <c r="C26" s="109">
        <v>1376128527</v>
      </c>
      <c r="D26" s="62"/>
      <c r="E26" s="109">
        <v>2765291248001</v>
      </c>
      <c r="F26" s="62"/>
      <c r="G26" s="109">
        <v>-2909674928280</v>
      </c>
      <c r="H26" s="62"/>
      <c r="I26" s="109">
        <f t="shared" si="0"/>
        <v>-144383680279</v>
      </c>
      <c r="J26" s="62"/>
      <c r="K26" s="109">
        <v>1376128527</v>
      </c>
      <c r="L26" s="62"/>
      <c r="M26" s="109">
        <v>2765291248001</v>
      </c>
      <c r="N26" s="62"/>
      <c r="O26" s="109">
        <v>-3096183907732</v>
      </c>
      <c r="P26" s="62"/>
      <c r="Q26" s="109">
        <f t="shared" si="1"/>
        <v>-330892659731</v>
      </c>
      <c r="R26" s="40"/>
    </row>
    <row r="27" spans="1:21" ht="44.25" customHeight="1" thickBot="1" x14ac:dyDescent="0.7">
      <c r="A27" s="119" t="s">
        <v>17</v>
      </c>
      <c r="B27" s="29"/>
      <c r="C27" s="109">
        <v>4569967397</v>
      </c>
      <c r="D27" s="109"/>
      <c r="E27" s="109">
        <v>17964588268475</v>
      </c>
      <c r="F27" s="109"/>
      <c r="G27" s="109">
        <v>-19001182456819</v>
      </c>
      <c r="H27" s="109"/>
      <c r="I27" s="109">
        <f t="shared" si="0"/>
        <v>-1036594188344</v>
      </c>
      <c r="J27" s="109"/>
      <c r="K27" s="109">
        <v>4569967397</v>
      </c>
      <c r="L27" s="109"/>
      <c r="M27" s="109">
        <v>17964588268475</v>
      </c>
      <c r="N27" s="109"/>
      <c r="O27" s="109">
        <v>-20156505494929</v>
      </c>
      <c r="P27" s="109"/>
      <c r="Q27" s="109">
        <f t="shared" si="1"/>
        <v>-2191917226454</v>
      </c>
      <c r="R27" s="40"/>
    </row>
    <row r="28" spans="1:21" ht="44.25" customHeight="1" thickBot="1" x14ac:dyDescent="0.7">
      <c r="A28" s="121"/>
      <c r="B28" s="29"/>
      <c r="C28" s="122">
        <f>SUM(C9:C27)</f>
        <v>15228427154</v>
      </c>
      <c r="D28" s="98"/>
      <c r="E28" s="122">
        <f>SUM(E9:E27)</f>
        <v>49945497217566</v>
      </c>
      <c r="F28" s="98"/>
      <c r="G28" s="122">
        <f>SUM(G9:G27)</f>
        <v>-50752703195852</v>
      </c>
      <c r="H28" s="98"/>
      <c r="I28" s="122">
        <f>SUM(I9:I27)</f>
        <v>-807205978286</v>
      </c>
      <c r="J28" s="98"/>
      <c r="K28" s="122">
        <f>SUM(K9:K27)</f>
        <v>15228427154</v>
      </c>
      <c r="L28" s="98"/>
      <c r="M28" s="122">
        <f>SUM(M9:M27)</f>
        <v>49945497217566</v>
      </c>
      <c r="N28" s="98"/>
      <c r="O28" s="122">
        <f>SUM(O9:O27)</f>
        <v>-53233805447918</v>
      </c>
      <c r="P28" s="98"/>
      <c r="Q28" s="122">
        <f>SUM(Q9:Q27)</f>
        <v>-3288308230352</v>
      </c>
      <c r="R28" s="40"/>
      <c r="S28" s="12"/>
      <c r="T28" s="27"/>
      <c r="U28" s="12"/>
    </row>
    <row r="29" spans="1:21" ht="25.5" thickTop="1" x14ac:dyDescent="0.4">
      <c r="S29" s="12"/>
      <c r="T29" s="27"/>
      <c r="U29" s="12"/>
    </row>
    <row r="30" spans="1:21" ht="24.75" x14ac:dyDescent="0.4">
      <c r="T30" s="27"/>
      <c r="U30" s="27"/>
    </row>
    <row r="31" spans="1:21" ht="44.25" customHeight="1" x14ac:dyDescent="0.4">
      <c r="A31" s="150" t="s">
        <v>0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T31" s="27"/>
      <c r="U31" s="27"/>
    </row>
    <row r="32" spans="1:21" ht="44.25" customHeight="1" x14ac:dyDescent="0.4">
      <c r="A32" s="150" t="s">
        <v>67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</row>
    <row r="33" spans="1:21" ht="44.25" customHeight="1" x14ac:dyDescent="0.4">
      <c r="A33" s="150" t="str">
        <f>A3</f>
        <v>دوره یک ماهه منتهی به 31 اردیبهشت 1405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</row>
    <row r="34" spans="1:21" ht="44.25" customHeight="1" x14ac:dyDescent="0.4"/>
    <row r="35" spans="1:21" ht="44.25" customHeight="1" x14ac:dyDescent="0.4">
      <c r="A35" s="136" t="s">
        <v>146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</row>
    <row r="36" spans="1:21" ht="44.25" customHeight="1" x14ac:dyDescent="0.4">
      <c r="A36" s="35"/>
      <c r="B36" s="35"/>
      <c r="C36" s="149" t="s">
        <v>111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</row>
    <row r="37" spans="1:21" ht="60.75" customHeight="1" thickBot="1" x14ac:dyDescent="0.7">
      <c r="A37" s="162" t="s">
        <v>68</v>
      </c>
      <c r="B37" s="29"/>
      <c r="C37" s="133" t="str">
        <f>C7</f>
        <v>طی اردیبهشت ماه</v>
      </c>
      <c r="D37" s="133"/>
      <c r="E37" s="133"/>
      <c r="F37" s="133"/>
      <c r="G37" s="133"/>
      <c r="H37" s="133"/>
      <c r="I37" s="133"/>
      <c r="J37" s="29"/>
      <c r="K37" s="133" t="str">
        <f>K7</f>
        <v>از ابتدای سال مالی تا پایان اردیبهشت ماه</v>
      </c>
      <c r="L37" s="133"/>
      <c r="M37" s="133"/>
      <c r="N37" s="133"/>
      <c r="O37" s="133"/>
      <c r="P37" s="133"/>
      <c r="Q37" s="133"/>
    </row>
    <row r="38" spans="1:21" ht="69" customHeight="1" thickBot="1" x14ac:dyDescent="0.7">
      <c r="A38" s="133"/>
      <c r="B38" s="29"/>
      <c r="C38" s="93" t="s">
        <v>6</v>
      </c>
      <c r="D38" s="29"/>
      <c r="E38" s="93" t="s">
        <v>8</v>
      </c>
      <c r="F38" s="29"/>
      <c r="G38" s="93" t="s">
        <v>101</v>
      </c>
      <c r="H38" s="29"/>
      <c r="I38" s="93" t="s">
        <v>107</v>
      </c>
      <c r="J38" s="29"/>
      <c r="K38" s="93" t="s">
        <v>6</v>
      </c>
      <c r="L38" s="29"/>
      <c r="M38" s="93" t="s">
        <v>8</v>
      </c>
      <c r="N38" s="29"/>
      <c r="O38" s="93" t="s">
        <v>101</v>
      </c>
      <c r="P38" s="29"/>
      <c r="Q38" s="93" t="s">
        <v>107</v>
      </c>
    </row>
    <row r="39" spans="1:21" ht="44.25" customHeight="1" x14ac:dyDescent="0.65">
      <c r="A39" s="119" t="s">
        <v>46</v>
      </c>
      <c r="B39" s="29"/>
      <c r="C39" s="109">
        <v>73788783</v>
      </c>
      <c r="D39" s="109"/>
      <c r="E39" s="109">
        <v>2379105788000</v>
      </c>
      <c r="F39" s="109"/>
      <c r="G39" s="109">
        <v>-2358007167340</v>
      </c>
      <c r="H39" s="109"/>
      <c r="I39" s="130">
        <f t="shared" ref="I39:I46" si="2">E39+G39</f>
        <v>21098620660</v>
      </c>
      <c r="J39" s="109"/>
      <c r="K39" s="109">
        <v>73788783</v>
      </c>
      <c r="L39" s="109"/>
      <c r="M39" s="109">
        <v>2379105788000</v>
      </c>
      <c r="N39" s="109"/>
      <c r="O39" s="109">
        <v>-2239082149042</v>
      </c>
      <c r="P39" s="109"/>
      <c r="Q39" s="109">
        <f>M39+O39</f>
        <v>140023638958</v>
      </c>
    </row>
    <row r="40" spans="1:21" ht="44.25" customHeight="1" x14ac:dyDescent="0.65">
      <c r="A40" s="119" t="s">
        <v>48</v>
      </c>
      <c r="B40" s="29"/>
      <c r="C40" s="109">
        <v>56800000</v>
      </c>
      <c r="D40" s="109"/>
      <c r="E40" s="109">
        <v>969388806015</v>
      </c>
      <c r="F40" s="109"/>
      <c r="G40" s="109">
        <v>-948175776151</v>
      </c>
      <c r="H40" s="109"/>
      <c r="I40" s="130">
        <f t="shared" si="2"/>
        <v>21213029864</v>
      </c>
      <c r="J40" s="109"/>
      <c r="K40" s="109">
        <v>56800000</v>
      </c>
      <c r="L40" s="109"/>
      <c r="M40" s="109">
        <v>969388806015</v>
      </c>
      <c r="N40" s="109"/>
      <c r="O40" s="109">
        <v>-919707277782</v>
      </c>
      <c r="P40" s="109"/>
      <c r="Q40" s="109">
        <f>M40+O40</f>
        <v>49681528233</v>
      </c>
    </row>
    <row r="41" spans="1:21" ht="44.25" customHeight="1" x14ac:dyDescent="0.65">
      <c r="A41" s="119" t="s">
        <v>78</v>
      </c>
      <c r="B41" s="29"/>
      <c r="C41" s="109">
        <v>31000000</v>
      </c>
      <c r="D41" s="109"/>
      <c r="E41" s="109">
        <v>508150550362</v>
      </c>
      <c r="F41" s="109"/>
      <c r="G41" s="109">
        <v>-493152083086</v>
      </c>
      <c r="H41" s="109"/>
      <c r="I41" s="130">
        <f t="shared" si="2"/>
        <v>14998467276</v>
      </c>
      <c r="J41" s="109"/>
      <c r="K41" s="109">
        <v>31000000</v>
      </c>
      <c r="L41" s="109"/>
      <c r="M41" s="109">
        <v>508150550362</v>
      </c>
      <c r="N41" s="109"/>
      <c r="O41" s="109">
        <v>-473319399086</v>
      </c>
      <c r="P41" s="109"/>
      <c r="Q41" s="109">
        <f t="shared" ref="Q41:Q46" si="3">M41+O41</f>
        <v>34831151276</v>
      </c>
    </row>
    <row r="42" spans="1:21" ht="44.25" customHeight="1" x14ac:dyDescent="0.65">
      <c r="A42" s="119" t="s">
        <v>45</v>
      </c>
      <c r="B42" s="29"/>
      <c r="C42" s="109">
        <v>6460000</v>
      </c>
      <c r="D42" s="109"/>
      <c r="E42" s="109">
        <v>271219950750</v>
      </c>
      <c r="F42" s="109"/>
      <c r="G42" s="109">
        <v>-263793690193</v>
      </c>
      <c r="H42" s="109"/>
      <c r="I42" s="130">
        <f t="shared" si="2"/>
        <v>7426260557</v>
      </c>
      <c r="J42" s="109"/>
      <c r="K42" s="109">
        <v>6460000</v>
      </c>
      <c r="L42" s="109"/>
      <c r="M42" s="109">
        <v>271219950750</v>
      </c>
      <c r="N42" s="109"/>
      <c r="O42" s="109">
        <v>-250000218412</v>
      </c>
      <c r="P42" s="109"/>
      <c r="Q42" s="109">
        <f t="shared" si="3"/>
        <v>21219732338</v>
      </c>
    </row>
    <row r="43" spans="1:21" ht="44.25" customHeight="1" x14ac:dyDescent="0.65">
      <c r="A43" s="119" t="s">
        <v>194</v>
      </c>
      <c r="B43" s="29"/>
      <c r="C43" s="109">
        <v>4285000</v>
      </c>
      <c r="D43" s="109"/>
      <c r="E43" s="109">
        <v>303998594166</v>
      </c>
      <c r="F43" s="109"/>
      <c r="G43" s="109">
        <v>-299966301785</v>
      </c>
      <c r="H43" s="109"/>
      <c r="I43" s="130">
        <f t="shared" si="2"/>
        <v>4032292381</v>
      </c>
      <c r="J43" s="109"/>
      <c r="K43" s="109">
        <v>4285000</v>
      </c>
      <c r="L43" s="109"/>
      <c r="M43" s="109">
        <v>303998594166</v>
      </c>
      <c r="N43" s="109"/>
      <c r="O43" s="109">
        <v>-299966301785</v>
      </c>
      <c r="P43" s="109"/>
      <c r="Q43" s="109">
        <f t="shared" si="3"/>
        <v>4032292381</v>
      </c>
    </row>
    <row r="44" spans="1:21" ht="44.25" customHeight="1" x14ac:dyDescent="0.65">
      <c r="A44" s="119" t="s">
        <v>163</v>
      </c>
      <c r="B44" s="29"/>
      <c r="C44" s="109">
        <v>1328471</v>
      </c>
      <c r="D44" s="109"/>
      <c r="E44" s="109">
        <v>11082318753</v>
      </c>
      <c r="F44" s="109"/>
      <c r="G44" s="109">
        <v>-11456851264</v>
      </c>
      <c r="H44" s="109"/>
      <c r="I44" s="130">
        <f t="shared" si="2"/>
        <v>-374532511</v>
      </c>
      <c r="J44" s="109"/>
      <c r="K44" s="109">
        <v>1328471</v>
      </c>
      <c r="L44" s="109"/>
      <c r="M44" s="109">
        <v>11082318753</v>
      </c>
      <c r="N44" s="109"/>
      <c r="O44" s="109">
        <v>-11456851264</v>
      </c>
      <c r="P44" s="109"/>
      <c r="Q44" s="109">
        <f t="shared" si="3"/>
        <v>-374532511</v>
      </c>
    </row>
    <row r="45" spans="1:21" ht="44.25" customHeight="1" x14ac:dyDescent="0.65">
      <c r="A45" s="119" t="s">
        <v>154</v>
      </c>
      <c r="B45" s="29"/>
      <c r="C45" s="109">
        <v>0</v>
      </c>
      <c r="D45" s="109"/>
      <c r="E45" s="109">
        <v>0</v>
      </c>
      <c r="F45" s="109"/>
      <c r="G45" s="130">
        <v>-3715629357</v>
      </c>
      <c r="H45" s="109"/>
      <c r="I45" s="130">
        <f t="shared" si="2"/>
        <v>-3715629357</v>
      </c>
      <c r="J45" s="109"/>
      <c r="K45" s="109">
        <v>0</v>
      </c>
      <c r="L45" s="109"/>
      <c r="M45" s="109">
        <v>0</v>
      </c>
      <c r="N45" s="109"/>
      <c r="O45" s="109">
        <v>0</v>
      </c>
      <c r="P45" s="109"/>
      <c r="Q45" s="109">
        <f t="shared" si="3"/>
        <v>0</v>
      </c>
    </row>
    <row r="46" spans="1:21" ht="44.25" customHeight="1" thickBot="1" x14ac:dyDescent="0.7">
      <c r="A46" s="119" t="s">
        <v>47</v>
      </c>
      <c r="B46" s="29"/>
      <c r="C46" s="109">
        <v>0</v>
      </c>
      <c r="D46" s="109"/>
      <c r="E46" s="109">
        <v>0</v>
      </c>
      <c r="F46" s="109"/>
      <c r="G46" s="109">
        <v>-2291834884</v>
      </c>
      <c r="H46" s="109"/>
      <c r="I46" s="130">
        <f t="shared" si="2"/>
        <v>-2291834884</v>
      </c>
      <c r="J46" s="109"/>
      <c r="K46" s="109">
        <v>0</v>
      </c>
      <c r="L46" s="109"/>
      <c r="M46" s="109">
        <v>0</v>
      </c>
      <c r="N46" s="109"/>
      <c r="O46" s="109">
        <v>0</v>
      </c>
      <c r="P46" s="109"/>
      <c r="Q46" s="109">
        <f t="shared" si="3"/>
        <v>0</v>
      </c>
    </row>
    <row r="47" spans="1:21" ht="44.25" customHeight="1" thickBot="1" x14ac:dyDescent="0.7">
      <c r="A47" s="123"/>
      <c r="B47" s="29"/>
      <c r="C47" s="122">
        <f>SUM(C39:C46)</f>
        <v>173662254</v>
      </c>
      <c r="D47" s="98"/>
      <c r="E47" s="122">
        <f>SUM(E39:E46)</f>
        <v>4442946008046</v>
      </c>
      <c r="F47" s="98"/>
      <c r="G47" s="122">
        <f>SUM(G39:G46)</f>
        <v>-4380559334060</v>
      </c>
      <c r="H47" s="98"/>
      <c r="I47" s="131">
        <f>SUM(I39:I46)</f>
        <v>62386673986</v>
      </c>
      <c r="J47" s="98"/>
      <c r="K47" s="122">
        <f>SUM(K39:K46)</f>
        <v>173662254</v>
      </c>
      <c r="L47" s="98"/>
      <c r="M47" s="122">
        <f>SUM(M39:M46)</f>
        <v>4442946008046</v>
      </c>
      <c r="N47" s="98"/>
      <c r="O47" s="122">
        <f>SUM(O39:O46)</f>
        <v>-4193532197371</v>
      </c>
      <c r="P47" s="98"/>
      <c r="Q47" s="122">
        <f>SUM(Q39:Q46)</f>
        <v>249413810675</v>
      </c>
      <c r="S47" s="12"/>
      <c r="T47" s="12"/>
      <c r="U47" s="12"/>
    </row>
    <row r="48" spans="1:21" ht="23.25" thickTop="1" x14ac:dyDescent="0.4">
      <c r="T48" s="12"/>
      <c r="U48" s="12"/>
    </row>
    <row r="50" spans="1:21" ht="42" customHeight="1" x14ac:dyDescent="0.4">
      <c r="A50" s="150" t="s">
        <v>0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</row>
    <row r="51" spans="1:21" ht="42" customHeight="1" x14ac:dyDescent="0.4">
      <c r="A51" s="150" t="str">
        <f>A2</f>
        <v>صورت وضعیت درآمدها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</row>
    <row r="52" spans="1:21" ht="42" customHeight="1" x14ac:dyDescent="0.4">
      <c r="A52" s="150" t="str">
        <f>A3</f>
        <v>دوره یک ماهه منتهی به 31 اردیبهشت 1405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</row>
    <row r="53" spans="1:21" ht="42" customHeight="1" x14ac:dyDescent="0.4"/>
    <row r="54" spans="1:21" ht="42" customHeight="1" x14ac:dyDescent="0.4">
      <c r="A54" s="136" t="s">
        <v>169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</row>
    <row r="55" spans="1:21" ht="42" customHeight="1" x14ac:dyDescent="0.4">
      <c r="A55" s="35"/>
      <c r="B55" s="35"/>
      <c r="C55" s="149" t="s">
        <v>111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</row>
    <row r="56" spans="1:21" ht="45.75" customHeight="1" thickBot="1" x14ac:dyDescent="0.65">
      <c r="A56" s="164" t="s">
        <v>68</v>
      </c>
      <c r="B56" s="21"/>
      <c r="C56" s="147" t="str">
        <f>C7</f>
        <v>طی اردیبهشت ماه</v>
      </c>
      <c r="D56" s="147"/>
      <c r="E56" s="147"/>
      <c r="F56" s="147"/>
      <c r="G56" s="147"/>
      <c r="H56" s="147"/>
      <c r="I56" s="147"/>
      <c r="J56" s="21"/>
      <c r="K56" s="147" t="str">
        <f>K7</f>
        <v>از ابتدای سال مالی تا پایان اردیبهشت ماه</v>
      </c>
      <c r="L56" s="147"/>
      <c r="M56" s="147"/>
      <c r="N56" s="147"/>
      <c r="O56" s="147"/>
      <c r="P56" s="147"/>
      <c r="Q56" s="147"/>
    </row>
    <row r="57" spans="1:21" ht="45.75" customHeight="1" thickBot="1" x14ac:dyDescent="0.8">
      <c r="A57" s="147"/>
      <c r="B57" s="21"/>
      <c r="C57" s="67" t="s">
        <v>6</v>
      </c>
      <c r="D57" s="68"/>
      <c r="E57" s="67" t="s">
        <v>8</v>
      </c>
      <c r="F57" s="68"/>
      <c r="G57" s="67" t="s">
        <v>101</v>
      </c>
      <c r="H57" s="68"/>
      <c r="I57" s="67" t="s">
        <v>107</v>
      </c>
      <c r="J57" s="21"/>
      <c r="K57" s="67" t="s">
        <v>6</v>
      </c>
      <c r="L57" s="68"/>
      <c r="M57" s="67" t="s">
        <v>8</v>
      </c>
      <c r="N57" s="68"/>
      <c r="O57" s="67" t="s">
        <v>101</v>
      </c>
      <c r="P57" s="68"/>
      <c r="Q57" s="67" t="s">
        <v>107</v>
      </c>
    </row>
    <row r="58" spans="1:21" ht="41.25" customHeight="1" thickBot="1" x14ac:dyDescent="0.8">
      <c r="A58" s="69" t="s">
        <v>57</v>
      </c>
      <c r="B58" s="68"/>
      <c r="C58" s="74">
        <v>1444000</v>
      </c>
      <c r="D58" s="70"/>
      <c r="E58" s="74">
        <v>1442953100000</v>
      </c>
      <c r="F58" s="70"/>
      <c r="G58" s="74">
        <v>-1443172099999</v>
      </c>
      <c r="H58" s="70"/>
      <c r="I58" s="74">
        <f>E58+G58</f>
        <v>-218999999</v>
      </c>
      <c r="J58" s="70"/>
      <c r="K58" s="74">
        <v>1444000</v>
      </c>
      <c r="L58" s="70"/>
      <c r="M58" s="74">
        <v>1442953100000</v>
      </c>
      <c r="N58" s="70"/>
      <c r="O58" s="74">
        <v>-1443977099999</v>
      </c>
      <c r="P58" s="70"/>
      <c r="Q58" s="74">
        <f>M58+O58</f>
        <v>-1023999999</v>
      </c>
    </row>
    <row r="59" spans="1:21" ht="41.25" customHeight="1" thickBot="1" x14ac:dyDescent="0.8">
      <c r="A59" s="69"/>
      <c r="B59" s="68"/>
      <c r="C59" s="73">
        <f>SUM(C58)</f>
        <v>1444000</v>
      </c>
      <c r="D59" s="65"/>
      <c r="E59" s="73">
        <f>SUM(E58)</f>
        <v>1442953100000</v>
      </c>
      <c r="F59" s="65"/>
      <c r="G59" s="73">
        <f>SUM(G58)</f>
        <v>-1443172099999</v>
      </c>
      <c r="H59" s="65"/>
      <c r="I59" s="73">
        <f>SUM(I58)</f>
        <v>-218999999</v>
      </c>
      <c r="J59" s="65"/>
      <c r="K59" s="73">
        <f>SUM(K58)</f>
        <v>1444000</v>
      </c>
      <c r="L59" s="65"/>
      <c r="M59" s="73">
        <f>SUM(M58)</f>
        <v>1442953100000</v>
      </c>
      <c r="N59" s="65"/>
      <c r="O59" s="73">
        <f>SUM(O58)</f>
        <v>-1443977099999</v>
      </c>
      <c r="P59" s="65"/>
      <c r="Q59" s="73">
        <f>SUM(Q58)</f>
        <v>-1023999999</v>
      </c>
      <c r="T59" s="70"/>
      <c r="U59" s="70"/>
    </row>
    <row r="60" spans="1:21" ht="41.25" customHeight="1" thickTop="1" x14ac:dyDescent="0.75">
      <c r="A60" s="69"/>
      <c r="B60" s="68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T60" s="70"/>
      <c r="U60" s="70"/>
    </row>
  </sheetData>
  <sortState xmlns:xlrd2="http://schemas.microsoft.com/office/spreadsheetml/2017/richdata2" ref="A39:Q44">
    <sortCondition descending="1" ref="Q39:Q44"/>
  </sortState>
  <mergeCells count="24">
    <mergeCell ref="A56:A57"/>
    <mergeCell ref="C56:I56"/>
    <mergeCell ref="K56:Q56"/>
    <mergeCell ref="A50:Q50"/>
    <mergeCell ref="A51:Q51"/>
    <mergeCell ref="A52:Q52"/>
    <mergeCell ref="A54:Q54"/>
    <mergeCell ref="C55:Q55"/>
    <mergeCell ref="A1:Q1"/>
    <mergeCell ref="A7:A8"/>
    <mergeCell ref="C7:I7"/>
    <mergeCell ref="A2:Q2"/>
    <mergeCell ref="A3:Q3"/>
    <mergeCell ref="A5:Q5"/>
    <mergeCell ref="K7:Q7"/>
    <mergeCell ref="C6:Q6"/>
    <mergeCell ref="A37:A38"/>
    <mergeCell ref="C37:I37"/>
    <mergeCell ref="K37:Q37"/>
    <mergeCell ref="A31:Q31"/>
    <mergeCell ref="A32:Q32"/>
    <mergeCell ref="A33:Q33"/>
    <mergeCell ref="A35:Q35"/>
    <mergeCell ref="C36:Q36"/>
  </mergeCells>
  <pageMargins left="0.39" right="0.39" top="0.39" bottom="0.39" header="0" footer="0"/>
  <pageSetup paperSize="9" scale="39" fitToHeight="0" orientation="landscape" r:id="rId1"/>
  <rowBreaks count="2" manualBreakCount="2">
    <brk id="29" max="17" man="1"/>
    <brk id="48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46"/>
  <sheetViews>
    <sheetView rightToLeft="1" view="pageBreakPreview" topLeftCell="A40" zoomScale="50" zoomScaleNormal="100" zoomScaleSheetLayoutView="50" workbookViewId="0">
      <selection activeCell="S1" sqref="S1:T1048576"/>
    </sheetView>
  </sheetViews>
  <sheetFormatPr defaultColWidth="9.140625" defaultRowHeight="15.75" x14ac:dyDescent="0.4"/>
  <cols>
    <col min="1" max="1" width="49.140625" style="19" bestFit="1" customWidth="1"/>
    <col min="2" max="2" width="1.28515625" style="19" customWidth="1"/>
    <col min="3" max="3" width="22" style="19" customWidth="1"/>
    <col min="4" max="4" width="1.28515625" style="19" customWidth="1"/>
    <col min="5" max="5" width="34.85546875" style="19" bestFit="1" customWidth="1"/>
    <col min="6" max="6" width="1.28515625" style="19" customWidth="1"/>
    <col min="7" max="7" width="36.5703125" style="19" bestFit="1" customWidth="1"/>
    <col min="8" max="8" width="1.28515625" style="19" customWidth="1"/>
    <col min="9" max="9" width="39" style="19" bestFit="1" customWidth="1"/>
    <col min="10" max="10" width="1.28515625" style="19" customWidth="1"/>
    <col min="11" max="11" width="24.5703125" style="19" customWidth="1"/>
    <col min="12" max="12" width="1.28515625" style="19" customWidth="1"/>
    <col min="13" max="13" width="34.85546875" style="19" bestFit="1" customWidth="1"/>
    <col min="14" max="14" width="1.28515625" style="19" customWidth="1"/>
    <col min="15" max="15" width="37.7109375" style="19" bestFit="1" customWidth="1"/>
    <col min="16" max="16" width="1.28515625" style="19" customWidth="1"/>
    <col min="17" max="17" width="39" style="19" bestFit="1" customWidth="1"/>
    <col min="18" max="18" width="1.28515625" style="19" customWidth="1"/>
    <col min="19" max="20" width="25" style="19" bestFit="1" customWidth="1"/>
    <col min="21" max="16384" width="9.140625" style="19"/>
  </cols>
  <sheetData>
    <row r="1" spans="1:26" ht="42.75" customHeight="1" x14ac:dyDescent="0.4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26" ht="42.75" customHeight="1" x14ac:dyDescent="0.4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41"/>
    </row>
    <row r="3" spans="1:26" ht="42.75" customHeight="1" x14ac:dyDescent="0.4">
      <c r="A3" s="150" t="str">
        <f>درآمد!A3</f>
        <v>دوره یک ماهه منتهی به 31 اردیبهشت 1405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1"/>
    </row>
    <row r="4" spans="1:26" ht="42.75" customHeight="1" x14ac:dyDescent="0.4"/>
    <row r="5" spans="1:26" ht="42.75" customHeight="1" x14ac:dyDescent="0.4">
      <c r="A5" s="136" t="s">
        <v>144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42"/>
    </row>
    <row r="6" spans="1:26" ht="42.75" customHeight="1" x14ac:dyDescent="0.4">
      <c r="A6" s="35"/>
      <c r="B6" s="35"/>
      <c r="C6" s="149" t="s">
        <v>111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42"/>
    </row>
    <row r="7" spans="1:26" ht="42.75" customHeight="1" thickBot="1" x14ac:dyDescent="0.8">
      <c r="A7" s="164" t="s">
        <v>68</v>
      </c>
      <c r="B7" s="68"/>
      <c r="C7" s="147" t="str">
        <f>'درآمد سرمایه گذاری در سهام'!C7</f>
        <v>طی اردیبهشت ماه</v>
      </c>
      <c r="D7" s="147"/>
      <c r="E7" s="147"/>
      <c r="F7" s="147"/>
      <c r="G7" s="147"/>
      <c r="H7" s="147"/>
      <c r="I7" s="147"/>
      <c r="J7" s="68"/>
      <c r="K7" s="147" t="str">
        <f>'درآمد سرمایه گذاری در سهام'!M7</f>
        <v>از ابتدای سال مالی تا پایان اردیبهشت ماه</v>
      </c>
      <c r="L7" s="147"/>
      <c r="M7" s="147"/>
      <c r="N7" s="147"/>
      <c r="O7" s="147"/>
      <c r="P7" s="147"/>
      <c r="Q7" s="147"/>
      <c r="R7" s="43"/>
    </row>
    <row r="8" spans="1:26" ht="42.75" customHeight="1" thickBot="1" x14ac:dyDescent="0.8">
      <c r="A8" s="147"/>
      <c r="B8" s="68"/>
      <c r="C8" s="67" t="s">
        <v>6</v>
      </c>
      <c r="D8" s="68"/>
      <c r="E8" s="67" t="s">
        <v>100</v>
      </c>
      <c r="F8" s="68"/>
      <c r="G8" s="67" t="s">
        <v>101</v>
      </c>
      <c r="H8" s="68"/>
      <c r="I8" s="67" t="s">
        <v>102</v>
      </c>
      <c r="J8" s="68"/>
      <c r="K8" s="67" t="s">
        <v>6</v>
      </c>
      <c r="L8" s="68"/>
      <c r="M8" s="67" t="s">
        <v>100</v>
      </c>
      <c r="N8" s="68"/>
      <c r="O8" s="67" t="s">
        <v>101</v>
      </c>
      <c r="P8" s="68"/>
      <c r="Q8" s="67" t="s">
        <v>102</v>
      </c>
      <c r="R8" s="44"/>
    </row>
    <row r="9" spans="1:26" ht="42.75" customHeight="1" x14ac:dyDescent="0.75">
      <c r="A9" s="69" t="s">
        <v>16</v>
      </c>
      <c r="B9" s="68"/>
      <c r="C9" s="70">
        <v>0</v>
      </c>
      <c r="D9" s="70"/>
      <c r="E9" s="70">
        <v>0</v>
      </c>
      <c r="F9" s="70"/>
      <c r="G9" s="70">
        <v>0</v>
      </c>
      <c r="H9" s="70"/>
      <c r="I9" s="70">
        <f>E9+G9</f>
        <v>0</v>
      </c>
      <c r="J9" s="70"/>
      <c r="K9" s="70">
        <v>239533</v>
      </c>
      <c r="L9" s="70"/>
      <c r="M9" s="70">
        <v>2170913167</v>
      </c>
      <c r="N9" s="70"/>
      <c r="O9" s="70">
        <v>-2109424281</v>
      </c>
      <c r="P9" s="70"/>
      <c r="Q9" s="70">
        <f>M9+O9</f>
        <v>61488886</v>
      </c>
      <c r="R9" s="27"/>
    </row>
    <row r="10" spans="1:26" ht="42.75" customHeight="1" x14ac:dyDescent="0.75">
      <c r="A10" s="69" t="s">
        <v>23</v>
      </c>
      <c r="B10" s="68"/>
      <c r="C10" s="70">
        <v>0</v>
      </c>
      <c r="D10" s="70"/>
      <c r="E10" s="70">
        <v>0</v>
      </c>
      <c r="F10" s="70"/>
      <c r="G10" s="70">
        <v>0</v>
      </c>
      <c r="H10" s="70"/>
      <c r="I10" s="70">
        <f>E10+G10</f>
        <v>0</v>
      </c>
      <c r="J10" s="70"/>
      <c r="K10" s="70">
        <v>1</v>
      </c>
      <c r="L10" s="70"/>
      <c r="M10" s="70">
        <v>1</v>
      </c>
      <c r="N10" s="70"/>
      <c r="O10" s="70">
        <v>-1748</v>
      </c>
      <c r="P10" s="70"/>
      <c r="Q10" s="70">
        <f>M10+O10</f>
        <v>-1747</v>
      </c>
      <c r="R10" s="27"/>
    </row>
    <row r="11" spans="1:26" ht="42.75" customHeight="1" x14ac:dyDescent="0.75">
      <c r="A11" s="69" t="s">
        <v>148</v>
      </c>
      <c r="B11" s="68"/>
      <c r="C11" s="70">
        <v>0</v>
      </c>
      <c r="D11" s="70"/>
      <c r="E11" s="70">
        <v>0</v>
      </c>
      <c r="F11" s="70"/>
      <c r="G11" s="70">
        <v>0</v>
      </c>
      <c r="H11" s="70"/>
      <c r="I11" s="70">
        <f>E11+G11</f>
        <v>0</v>
      </c>
      <c r="J11" s="70"/>
      <c r="K11" s="70">
        <v>8400000</v>
      </c>
      <c r="L11" s="70"/>
      <c r="M11" s="70">
        <v>23963773831</v>
      </c>
      <c r="N11" s="70"/>
      <c r="O11" s="70">
        <v>-24433417983</v>
      </c>
      <c r="P11" s="70"/>
      <c r="Q11" s="70">
        <f>M11+O11</f>
        <v>-469644152</v>
      </c>
      <c r="R11" s="27"/>
    </row>
    <row r="12" spans="1:26" ht="42.75" customHeight="1" x14ac:dyDescent="0.75">
      <c r="A12" s="69" t="s">
        <v>25</v>
      </c>
      <c r="B12" s="68"/>
      <c r="C12" s="70">
        <v>0</v>
      </c>
      <c r="D12" s="70"/>
      <c r="E12" s="70">
        <v>0</v>
      </c>
      <c r="F12" s="70"/>
      <c r="G12" s="70">
        <v>0</v>
      </c>
      <c r="H12" s="70"/>
      <c r="I12" s="70">
        <f>E12+G12</f>
        <v>0</v>
      </c>
      <c r="J12" s="70"/>
      <c r="K12" s="70">
        <v>5824052</v>
      </c>
      <c r="L12" s="70"/>
      <c r="M12" s="70">
        <v>85644521176</v>
      </c>
      <c r="N12" s="70"/>
      <c r="O12" s="70">
        <v>-87003627977</v>
      </c>
      <c r="P12" s="70"/>
      <c r="Q12" s="70">
        <f>M12+O12</f>
        <v>-1359106801</v>
      </c>
      <c r="R12" s="27"/>
    </row>
    <row r="13" spans="1:26" ht="42.75" customHeight="1" thickBot="1" x14ac:dyDescent="0.8">
      <c r="A13" s="69" t="s">
        <v>22</v>
      </c>
      <c r="B13" s="68"/>
      <c r="C13" s="70">
        <v>0</v>
      </c>
      <c r="D13" s="70"/>
      <c r="E13" s="70">
        <v>0</v>
      </c>
      <c r="F13" s="70"/>
      <c r="G13" s="70">
        <v>0</v>
      </c>
      <c r="H13" s="70"/>
      <c r="I13" s="70">
        <f>E13+G13</f>
        <v>0</v>
      </c>
      <c r="J13" s="70"/>
      <c r="K13" s="70">
        <v>16651591</v>
      </c>
      <c r="L13" s="70"/>
      <c r="M13" s="70">
        <v>53444732430</v>
      </c>
      <c r="N13" s="70"/>
      <c r="O13" s="70">
        <v>-57547178910</v>
      </c>
      <c r="P13" s="70"/>
      <c r="Q13" s="70">
        <f>M13+O13</f>
        <v>-4102446480</v>
      </c>
      <c r="R13" s="27"/>
    </row>
    <row r="14" spans="1:26" ht="42.75" customHeight="1" thickBot="1" x14ac:dyDescent="0.8">
      <c r="A14" s="72"/>
      <c r="B14" s="68"/>
      <c r="C14" s="73">
        <f>SUM(C9:C13)</f>
        <v>0</v>
      </c>
      <c r="D14" s="65"/>
      <c r="E14" s="73">
        <f>SUM(E9:E13)</f>
        <v>0</v>
      </c>
      <c r="F14" s="65"/>
      <c r="G14" s="73">
        <f>SUM(G9:G13)</f>
        <v>0</v>
      </c>
      <c r="H14" s="65"/>
      <c r="I14" s="73">
        <f>SUM(I9:I13)</f>
        <v>0</v>
      </c>
      <c r="J14" s="65"/>
      <c r="K14" s="73">
        <f>SUM(K9:K13)</f>
        <v>31115177</v>
      </c>
      <c r="L14" s="65"/>
      <c r="M14" s="73">
        <f>SUM(M9:M13)</f>
        <v>165223940605</v>
      </c>
      <c r="N14" s="65"/>
      <c r="O14" s="73">
        <f>SUM(O9:O13)</f>
        <v>-171093650899</v>
      </c>
      <c r="P14" s="65"/>
      <c r="Q14" s="73">
        <f>SUM(Q9:Q13)</f>
        <v>-5869710294</v>
      </c>
      <c r="R14" s="27"/>
      <c r="S14" s="70"/>
      <c r="T14" s="70"/>
      <c r="U14" s="12"/>
      <c r="V14" s="12"/>
      <c r="W14" s="12"/>
      <c r="X14" s="12"/>
      <c r="Y14" s="12"/>
      <c r="Z14" s="12"/>
    </row>
    <row r="15" spans="1:26" ht="23.25" thickTop="1" x14ac:dyDescent="0.4">
      <c r="S15" s="12"/>
      <c r="T15" s="12"/>
      <c r="U15" s="12"/>
      <c r="V15" s="12"/>
      <c r="W15" s="12"/>
      <c r="X15" s="12"/>
      <c r="Y15" s="12"/>
      <c r="Z15" s="12"/>
    </row>
    <row r="16" spans="1:26" ht="22.5" x14ac:dyDescent="0.4">
      <c r="S16" s="12"/>
      <c r="T16" s="12"/>
      <c r="U16" s="12"/>
      <c r="V16" s="12"/>
      <c r="W16" s="12"/>
      <c r="X16" s="12"/>
      <c r="Y16" s="12"/>
      <c r="Z16" s="12"/>
    </row>
    <row r="17" spans="1:26" ht="45.75" customHeight="1" x14ac:dyDescent="0.4">
      <c r="A17" s="150" t="s">
        <v>0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S17" s="12"/>
      <c r="T17" s="12"/>
      <c r="U17" s="12"/>
      <c r="V17" s="12"/>
      <c r="W17" s="12"/>
      <c r="X17" s="12"/>
      <c r="Y17" s="12"/>
      <c r="Z17" s="12"/>
    </row>
    <row r="18" spans="1:26" ht="45.75" customHeight="1" x14ac:dyDescent="0.4">
      <c r="A18" s="150" t="s">
        <v>67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S18" s="12"/>
      <c r="T18" s="12"/>
      <c r="U18" s="12"/>
      <c r="V18" s="12"/>
      <c r="W18" s="12"/>
      <c r="X18" s="12"/>
      <c r="Y18" s="12"/>
      <c r="Z18" s="12"/>
    </row>
    <row r="19" spans="1:26" ht="45.75" customHeight="1" x14ac:dyDescent="0.4">
      <c r="A19" s="150" t="str">
        <f>A3</f>
        <v>دوره یک ماهه منتهی به 31 اردیبهشت 1405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S19" s="12"/>
      <c r="T19" s="12"/>
      <c r="U19" s="12"/>
      <c r="V19" s="12"/>
      <c r="W19" s="12"/>
      <c r="X19" s="12"/>
      <c r="Y19" s="12"/>
      <c r="Z19" s="12"/>
    </row>
    <row r="20" spans="1:26" ht="45.75" customHeight="1" x14ac:dyDescent="0.4">
      <c r="S20" s="12"/>
      <c r="T20" s="12"/>
      <c r="U20" s="12"/>
      <c r="V20" s="12"/>
      <c r="W20" s="12"/>
      <c r="X20" s="12"/>
      <c r="Y20" s="12"/>
      <c r="Z20" s="12"/>
    </row>
    <row r="21" spans="1:26" ht="45.75" customHeight="1" x14ac:dyDescent="0.4">
      <c r="A21" s="136" t="s">
        <v>145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S21" s="12"/>
      <c r="T21" s="12"/>
      <c r="U21" s="12"/>
      <c r="V21" s="12"/>
      <c r="W21" s="12"/>
      <c r="X21" s="12"/>
      <c r="Y21" s="12"/>
      <c r="Z21" s="12"/>
    </row>
    <row r="22" spans="1:26" ht="45.75" customHeight="1" x14ac:dyDescent="0.4">
      <c r="A22" s="35"/>
      <c r="B22" s="35"/>
      <c r="C22" s="149" t="s">
        <v>111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S22" s="12"/>
      <c r="T22" s="12"/>
      <c r="U22" s="12"/>
      <c r="V22" s="12"/>
      <c r="W22" s="12"/>
      <c r="X22" s="12"/>
      <c r="Y22" s="12"/>
      <c r="Z22" s="12"/>
    </row>
    <row r="23" spans="1:26" ht="45.75" customHeight="1" thickBot="1" x14ac:dyDescent="0.8">
      <c r="A23" s="164" t="s">
        <v>68</v>
      </c>
      <c r="B23" s="68"/>
      <c r="C23" s="147" t="str">
        <f>C7</f>
        <v>طی اردیبهشت ماه</v>
      </c>
      <c r="D23" s="147"/>
      <c r="E23" s="147"/>
      <c r="F23" s="147"/>
      <c r="G23" s="147"/>
      <c r="H23" s="147"/>
      <c r="I23" s="147"/>
      <c r="J23" s="68"/>
      <c r="K23" s="147" t="str">
        <f>K7</f>
        <v>از ابتدای سال مالی تا پایان اردیبهشت ماه</v>
      </c>
      <c r="L23" s="147"/>
      <c r="M23" s="147"/>
      <c r="N23" s="147"/>
      <c r="O23" s="147"/>
      <c r="P23" s="147"/>
      <c r="Q23" s="147"/>
      <c r="S23" s="12"/>
      <c r="T23" s="12"/>
      <c r="U23" s="12"/>
      <c r="V23" s="12"/>
      <c r="W23" s="12"/>
      <c r="X23" s="12"/>
      <c r="Y23" s="12"/>
      <c r="Z23" s="12"/>
    </row>
    <row r="24" spans="1:26" ht="45.75" customHeight="1" thickBot="1" x14ac:dyDescent="0.8">
      <c r="A24" s="147"/>
      <c r="B24" s="68"/>
      <c r="C24" s="67" t="s">
        <v>6</v>
      </c>
      <c r="D24" s="68"/>
      <c r="E24" s="67" t="s">
        <v>100</v>
      </c>
      <c r="F24" s="68"/>
      <c r="G24" s="67" t="s">
        <v>101</v>
      </c>
      <c r="H24" s="68"/>
      <c r="I24" s="67" t="s">
        <v>102</v>
      </c>
      <c r="J24" s="68"/>
      <c r="K24" s="67" t="s">
        <v>6</v>
      </c>
      <c r="L24" s="68"/>
      <c r="M24" s="67" t="s">
        <v>100</v>
      </c>
      <c r="N24" s="68"/>
      <c r="O24" s="67" t="s">
        <v>101</v>
      </c>
      <c r="P24" s="68"/>
      <c r="Q24" s="67" t="s">
        <v>102</v>
      </c>
      <c r="S24" s="12"/>
      <c r="T24" s="12"/>
      <c r="U24" s="12"/>
      <c r="V24" s="12"/>
      <c r="W24" s="12"/>
      <c r="X24" s="12"/>
      <c r="Y24" s="12"/>
      <c r="Z24" s="12"/>
    </row>
    <row r="25" spans="1:26" ht="45.75" customHeight="1" x14ac:dyDescent="0.75">
      <c r="A25" s="69" t="s">
        <v>46</v>
      </c>
      <c r="B25" s="68"/>
      <c r="C25" s="70">
        <v>27060075</v>
      </c>
      <c r="D25" s="70"/>
      <c r="E25" s="70">
        <v>857573821588</v>
      </c>
      <c r="F25" s="70"/>
      <c r="G25" s="70">
        <v>-811635590370</v>
      </c>
      <c r="H25" s="70"/>
      <c r="I25" s="70">
        <f>E25+G25</f>
        <v>45938231218</v>
      </c>
      <c r="J25" s="70"/>
      <c r="K25" s="70">
        <v>98390075</v>
      </c>
      <c r="L25" s="70"/>
      <c r="M25" s="70">
        <v>3044795376195</v>
      </c>
      <c r="N25" s="70"/>
      <c r="O25" s="70">
        <v>-2955840383756</v>
      </c>
      <c r="P25" s="70"/>
      <c r="Q25" s="70">
        <f>M25+O25</f>
        <v>88954992439</v>
      </c>
      <c r="S25" s="70"/>
      <c r="T25" s="70"/>
      <c r="U25" s="12"/>
      <c r="V25" s="12"/>
      <c r="W25" s="12"/>
      <c r="X25" s="12"/>
      <c r="Y25" s="12"/>
      <c r="Z25" s="12"/>
    </row>
    <row r="26" spans="1:26" ht="45.75" customHeight="1" x14ac:dyDescent="0.75">
      <c r="A26" s="69" t="s">
        <v>47</v>
      </c>
      <c r="B26" s="68"/>
      <c r="C26" s="70">
        <v>778235</v>
      </c>
      <c r="D26" s="70"/>
      <c r="E26" s="70">
        <v>48237445293</v>
      </c>
      <c r="F26" s="70"/>
      <c r="G26" s="70">
        <v>-45293010700</v>
      </c>
      <c r="H26" s="70"/>
      <c r="I26" s="70">
        <f>E26+G26</f>
        <v>2944434593</v>
      </c>
      <c r="J26" s="70"/>
      <c r="K26" s="70">
        <v>44130000</v>
      </c>
      <c r="L26" s="70"/>
      <c r="M26" s="70">
        <v>2623400351171</v>
      </c>
      <c r="N26" s="70"/>
      <c r="O26" s="70">
        <v>-2616223196458</v>
      </c>
      <c r="P26" s="70"/>
      <c r="Q26" s="70">
        <f>M26+O26</f>
        <v>7177154713</v>
      </c>
      <c r="S26" s="12"/>
      <c r="T26" s="12"/>
      <c r="U26" s="12"/>
      <c r="V26" s="12"/>
      <c r="W26" s="12"/>
      <c r="X26" s="12"/>
      <c r="Y26" s="12"/>
      <c r="Z26" s="12"/>
    </row>
    <row r="27" spans="1:26" ht="45.75" customHeight="1" x14ac:dyDescent="0.75">
      <c r="A27" s="69" t="s">
        <v>154</v>
      </c>
      <c r="B27" s="68"/>
      <c r="C27" s="70">
        <v>3000000</v>
      </c>
      <c r="D27" s="70"/>
      <c r="E27" s="70">
        <v>75764051700</v>
      </c>
      <c r="F27" s="70"/>
      <c r="G27" s="70">
        <v>-70856903268</v>
      </c>
      <c r="H27" s="70"/>
      <c r="I27" s="70">
        <f>E27+G27</f>
        <v>4907148432</v>
      </c>
      <c r="J27" s="70"/>
      <c r="K27" s="70">
        <v>3000000</v>
      </c>
      <c r="L27" s="70"/>
      <c r="M27" s="70">
        <v>75764051700</v>
      </c>
      <c r="N27" s="70"/>
      <c r="O27" s="70">
        <v>-70856903268</v>
      </c>
      <c r="P27" s="70"/>
      <c r="Q27" s="70">
        <f t="shared" ref="Q27:Q28" si="0">M27+O27</f>
        <v>4907148432</v>
      </c>
      <c r="S27" s="12"/>
      <c r="T27" s="12"/>
      <c r="U27" s="12"/>
      <c r="V27" s="12"/>
      <c r="W27" s="12"/>
      <c r="X27" s="12"/>
      <c r="Y27" s="12"/>
      <c r="Z27" s="12"/>
    </row>
    <row r="28" spans="1:26" ht="45.75" customHeight="1" x14ac:dyDescent="0.75">
      <c r="A28" s="69" t="s">
        <v>167</v>
      </c>
      <c r="B28" s="68"/>
      <c r="C28" s="70">
        <v>0</v>
      </c>
      <c r="D28" s="70"/>
      <c r="E28" s="70">
        <v>0</v>
      </c>
      <c r="F28" s="70"/>
      <c r="G28" s="70">
        <v>0</v>
      </c>
      <c r="H28" s="70"/>
      <c r="I28" s="70">
        <f>E28+G28</f>
        <v>0</v>
      </c>
      <c r="J28" s="70"/>
      <c r="K28" s="70">
        <v>6755000</v>
      </c>
      <c r="L28" s="70"/>
      <c r="M28" s="70">
        <v>200940166010</v>
      </c>
      <c r="N28" s="70"/>
      <c r="O28" s="70">
        <v>-199920576840</v>
      </c>
      <c r="P28" s="70"/>
      <c r="Q28" s="70">
        <f t="shared" si="0"/>
        <v>1019589170</v>
      </c>
      <c r="S28" s="12"/>
      <c r="T28" s="12"/>
      <c r="U28" s="12"/>
      <c r="V28" s="12"/>
      <c r="W28" s="12"/>
      <c r="X28" s="12"/>
      <c r="Y28" s="12"/>
      <c r="Z28" s="12"/>
    </row>
    <row r="29" spans="1:26" ht="45.75" customHeight="1" x14ac:dyDescent="0.75">
      <c r="A29" s="69" t="s">
        <v>48</v>
      </c>
      <c r="B29" s="68"/>
      <c r="C29" s="70">
        <v>0</v>
      </c>
      <c r="D29" s="70"/>
      <c r="E29" s="70">
        <v>0</v>
      </c>
      <c r="F29" s="70"/>
      <c r="G29" s="70">
        <v>0</v>
      </c>
      <c r="H29" s="70"/>
      <c r="I29" s="70">
        <f t="shared" ref="I29:I31" si="1">E29+G29</f>
        <v>0</v>
      </c>
      <c r="J29" s="70"/>
      <c r="K29" s="70">
        <v>13000000</v>
      </c>
      <c r="L29" s="70"/>
      <c r="M29" s="70">
        <v>209157844610</v>
      </c>
      <c r="N29" s="70"/>
      <c r="O29" s="70">
        <v>-208785211810</v>
      </c>
      <c r="P29" s="70"/>
      <c r="Q29" s="70">
        <f t="shared" ref="Q29:Q31" si="2">M29+O29</f>
        <v>372632800</v>
      </c>
      <c r="S29" s="12"/>
      <c r="T29" s="12"/>
      <c r="U29" s="12"/>
      <c r="V29" s="12"/>
      <c r="W29" s="12"/>
      <c r="X29" s="12"/>
      <c r="Y29" s="12"/>
      <c r="Z29" s="12"/>
    </row>
    <row r="30" spans="1:26" ht="45.75" customHeight="1" x14ac:dyDescent="0.75">
      <c r="A30" s="69" t="s">
        <v>45</v>
      </c>
      <c r="B30" s="68"/>
      <c r="C30" s="70">
        <v>0</v>
      </c>
      <c r="D30" s="70"/>
      <c r="E30" s="70">
        <v>0</v>
      </c>
      <c r="F30" s="70"/>
      <c r="G30" s="70">
        <v>0</v>
      </c>
      <c r="H30" s="70"/>
      <c r="I30" s="70">
        <f t="shared" si="1"/>
        <v>0</v>
      </c>
      <c r="J30" s="70"/>
      <c r="K30" s="70">
        <v>400000</v>
      </c>
      <c r="L30" s="70"/>
      <c r="M30" s="70">
        <v>15518275525</v>
      </c>
      <c r="N30" s="70"/>
      <c r="O30" s="70">
        <v>-15474165210</v>
      </c>
      <c r="P30" s="70"/>
      <c r="Q30" s="70">
        <f t="shared" si="2"/>
        <v>44110315</v>
      </c>
      <c r="S30" s="12"/>
      <c r="T30" s="12"/>
      <c r="U30" s="12"/>
      <c r="V30" s="12"/>
      <c r="W30" s="12"/>
      <c r="X30" s="12"/>
      <c r="Y30" s="12"/>
      <c r="Z30" s="12"/>
    </row>
    <row r="31" spans="1:26" ht="45.75" customHeight="1" x14ac:dyDescent="0.75">
      <c r="A31" s="69" t="s">
        <v>163</v>
      </c>
      <c r="B31" s="68"/>
      <c r="C31" s="70">
        <v>0</v>
      </c>
      <c r="D31" s="70"/>
      <c r="E31" s="70">
        <v>0</v>
      </c>
      <c r="F31" s="70"/>
      <c r="G31" s="70">
        <v>0</v>
      </c>
      <c r="H31" s="70"/>
      <c r="I31" s="70">
        <f t="shared" si="1"/>
        <v>0</v>
      </c>
      <c r="J31" s="70"/>
      <c r="K31" s="70">
        <v>558</v>
      </c>
      <c r="L31" s="70"/>
      <c r="M31" s="70">
        <v>5094430</v>
      </c>
      <c r="N31" s="70"/>
      <c r="O31" s="70">
        <v>-5057031</v>
      </c>
      <c r="P31" s="70"/>
      <c r="Q31" s="70">
        <f t="shared" si="2"/>
        <v>37399</v>
      </c>
      <c r="S31" s="12"/>
      <c r="T31" s="12"/>
      <c r="U31" s="12"/>
      <c r="V31" s="12"/>
      <c r="W31" s="12"/>
      <c r="X31" s="12"/>
      <c r="Y31" s="12"/>
      <c r="Z31" s="12"/>
    </row>
    <row r="32" spans="1:26" ht="45.75" customHeight="1" thickBot="1" x14ac:dyDescent="0.8">
      <c r="A32" s="69" t="s">
        <v>49</v>
      </c>
      <c r="B32" s="68"/>
      <c r="C32" s="70">
        <v>0</v>
      </c>
      <c r="D32" s="70"/>
      <c r="E32" s="70">
        <v>0</v>
      </c>
      <c r="F32" s="70"/>
      <c r="G32" s="70">
        <v>0</v>
      </c>
      <c r="H32" s="70"/>
      <c r="I32" s="70">
        <f>E32+G32</f>
        <v>0</v>
      </c>
      <c r="J32" s="70"/>
      <c r="K32" s="70">
        <v>1000000</v>
      </c>
      <c r="L32" s="70"/>
      <c r="M32" s="70">
        <v>10047293695</v>
      </c>
      <c r="N32" s="70"/>
      <c r="O32" s="70">
        <v>-10097399382</v>
      </c>
      <c r="P32" s="70"/>
      <c r="Q32" s="70">
        <f>M32+O32</f>
        <v>-50105687</v>
      </c>
      <c r="S32" s="12"/>
      <c r="T32" s="12"/>
      <c r="U32" s="12"/>
      <c r="V32" s="12"/>
      <c r="W32" s="12"/>
      <c r="X32" s="12"/>
      <c r="Y32" s="12"/>
      <c r="Z32" s="12"/>
    </row>
    <row r="33" spans="1:26" ht="45.75" customHeight="1" thickBot="1" x14ac:dyDescent="0.8">
      <c r="A33" s="69"/>
      <c r="B33" s="68"/>
      <c r="C33" s="73">
        <f>SUM(C25:C32)</f>
        <v>30838310</v>
      </c>
      <c r="D33" s="65"/>
      <c r="E33" s="73">
        <f>SUM(E25:E32)</f>
        <v>981575318581</v>
      </c>
      <c r="F33" s="65"/>
      <c r="G33" s="73">
        <f>SUM(G25:G32)</f>
        <v>-927785504338</v>
      </c>
      <c r="H33" s="65"/>
      <c r="I33" s="73">
        <f>SUM(I25:I32)</f>
        <v>53789814243</v>
      </c>
      <c r="J33" s="65"/>
      <c r="K33" s="73">
        <f>SUM(K25:K32)</f>
        <v>166675633</v>
      </c>
      <c r="L33" s="65"/>
      <c r="M33" s="73">
        <f>SUM(M25:M32)</f>
        <v>6179628453336</v>
      </c>
      <c r="N33" s="65"/>
      <c r="O33" s="73">
        <f>SUM(O25:O32)</f>
        <v>-6077202893755</v>
      </c>
      <c r="P33" s="65"/>
      <c r="Q33" s="73">
        <f>SUM(Q25:Q32)</f>
        <v>102425559581</v>
      </c>
      <c r="S33" s="70"/>
      <c r="T33" s="70"/>
      <c r="U33" s="12"/>
      <c r="V33" s="12"/>
      <c r="W33" s="12"/>
      <c r="X33" s="12"/>
      <c r="Y33" s="12"/>
      <c r="Z33" s="12"/>
    </row>
    <row r="34" spans="1:26" ht="32.25" thickTop="1" x14ac:dyDescent="0.4">
      <c r="S34" s="70"/>
      <c r="T34" s="70"/>
      <c r="U34" s="12"/>
      <c r="V34" s="12"/>
      <c r="W34" s="12"/>
      <c r="X34" s="12"/>
      <c r="Y34" s="12"/>
      <c r="Z34" s="12"/>
    </row>
    <row r="35" spans="1:26" ht="45.75" customHeight="1" x14ac:dyDescent="0.4">
      <c r="A35" s="150" t="s">
        <v>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S35" s="12"/>
      <c r="T35" s="12"/>
      <c r="U35" s="12"/>
      <c r="V35" s="12"/>
      <c r="W35" s="12"/>
      <c r="X35" s="12"/>
      <c r="Y35" s="12"/>
      <c r="Z35" s="12"/>
    </row>
    <row r="36" spans="1:26" ht="45.75" customHeight="1" x14ac:dyDescent="0.4">
      <c r="A36" s="150" t="s">
        <v>67</v>
      </c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S36" s="12"/>
      <c r="T36" s="12"/>
      <c r="U36" s="12"/>
      <c r="V36" s="12"/>
      <c r="W36" s="12"/>
      <c r="X36" s="12"/>
      <c r="Y36" s="12"/>
      <c r="Z36" s="12"/>
    </row>
    <row r="37" spans="1:26" ht="45.75" customHeight="1" x14ac:dyDescent="0.4">
      <c r="A37" s="150" t="str">
        <f>A3</f>
        <v>دوره یک ماهه منتهی به 31 اردیبهشت 1405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</row>
    <row r="38" spans="1:26" ht="45.75" customHeight="1" x14ac:dyDescent="0.4"/>
    <row r="39" spans="1:26" ht="45.75" customHeight="1" x14ac:dyDescent="0.4">
      <c r="A39" s="136" t="s">
        <v>170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</row>
    <row r="40" spans="1:26" ht="45.75" customHeight="1" x14ac:dyDescent="0.4">
      <c r="A40" s="35"/>
      <c r="B40" s="35"/>
      <c r="C40" s="149" t="s">
        <v>111</v>
      </c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</row>
    <row r="41" spans="1:26" ht="45.75" customHeight="1" thickBot="1" x14ac:dyDescent="0.8">
      <c r="A41" s="164" t="s">
        <v>68</v>
      </c>
      <c r="B41" s="68"/>
      <c r="C41" s="147" t="str">
        <f>C7</f>
        <v>طی اردیبهشت ماه</v>
      </c>
      <c r="D41" s="147"/>
      <c r="E41" s="147"/>
      <c r="F41" s="147"/>
      <c r="G41" s="147"/>
      <c r="H41" s="147"/>
      <c r="I41" s="147"/>
      <c r="J41" s="68"/>
      <c r="K41" s="147" t="str">
        <f>K7</f>
        <v>از ابتدای سال مالی تا پایان اردیبهشت ماه</v>
      </c>
      <c r="L41" s="147"/>
      <c r="M41" s="147"/>
      <c r="N41" s="147"/>
      <c r="O41" s="147"/>
      <c r="P41" s="147"/>
      <c r="Q41" s="147"/>
    </row>
    <row r="42" spans="1:26" ht="45.75" customHeight="1" thickBot="1" x14ac:dyDescent="0.8">
      <c r="A42" s="147"/>
      <c r="B42" s="68"/>
      <c r="C42" s="67" t="s">
        <v>6</v>
      </c>
      <c r="D42" s="68"/>
      <c r="E42" s="67" t="s">
        <v>100</v>
      </c>
      <c r="F42" s="68"/>
      <c r="G42" s="67" t="s">
        <v>101</v>
      </c>
      <c r="H42" s="68"/>
      <c r="I42" s="67" t="s">
        <v>102</v>
      </c>
      <c r="J42" s="68"/>
      <c r="K42" s="67" t="s">
        <v>6</v>
      </c>
      <c r="L42" s="68"/>
      <c r="M42" s="67" t="s">
        <v>100</v>
      </c>
      <c r="N42" s="68"/>
      <c r="O42" s="67" t="s">
        <v>101</v>
      </c>
      <c r="P42" s="68"/>
      <c r="Q42" s="67" t="s">
        <v>102</v>
      </c>
    </row>
    <row r="43" spans="1:26" ht="42.75" customHeight="1" x14ac:dyDescent="0.75">
      <c r="A43" s="69" t="s">
        <v>57</v>
      </c>
      <c r="B43" s="68"/>
      <c r="C43" s="127">
        <v>210000</v>
      </c>
      <c r="D43" s="70"/>
      <c r="E43" s="127">
        <v>209917750000</v>
      </c>
      <c r="F43" s="70"/>
      <c r="G43" s="127">
        <f>I43-E43</f>
        <v>-209780000000</v>
      </c>
      <c r="H43" s="70"/>
      <c r="I43" s="127">
        <v>137750000</v>
      </c>
      <c r="J43" s="70"/>
      <c r="K43" s="127">
        <v>212800</v>
      </c>
      <c r="L43" s="70"/>
      <c r="M43" s="127">
        <v>212715720000</v>
      </c>
      <c r="N43" s="70"/>
      <c r="O43" s="127">
        <v>-212575940000</v>
      </c>
      <c r="P43" s="70"/>
      <c r="Q43" s="127">
        <f>M43+O43</f>
        <v>139780000</v>
      </c>
    </row>
    <row r="44" spans="1:26" ht="42.75" customHeight="1" thickBot="1" x14ac:dyDescent="0.8">
      <c r="A44" s="69" t="s">
        <v>61</v>
      </c>
      <c r="B44" s="68"/>
      <c r="C44" s="129">
        <v>100</v>
      </c>
      <c r="D44" s="70"/>
      <c r="E44" s="129">
        <v>99927500</v>
      </c>
      <c r="F44" s="70"/>
      <c r="G44" s="129">
        <v>-99855000</v>
      </c>
      <c r="H44" s="70"/>
      <c r="I44" s="129">
        <f>E44+G44</f>
        <v>72500</v>
      </c>
      <c r="J44" s="70"/>
      <c r="K44" s="129">
        <v>100</v>
      </c>
      <c r="L44" s="70"/>
      <c r="M44" s="129">
        <v>99927500</v>
      </c>
      <c r="N44" s="70"/>
      <c r="O44" s="129">
        <v>-99855000</v>
      </c>
      <c r="P44" s="70"/>
      <c r="Q44" s="129">
        <f>M44+O44</f>
        <v>72500</v>
      </c>
    </row>
    <row r="45" spans="1:26" ht="42.75" customHeight="1" thickBot="1" x14ac:dyDescent="0.8">
      <c r="A45" s="69"/>
      <c r="B45" s="68"/>
      <c r="C45" s="128">
        <f>SUM(C43:C44)</f>
        <v>210100</v>
      </c>
      <c r="D45" s="65"/>
      <c r="E45" s="128">
        <f>SUM(E43:E44)</f>
        <v>210017677500</v>
      </c>
      <c r="F45" s="65"/>
      <c r="G45" s="128">
        <f>SUM(G43:G44)</f>
        <v>-209879855000</v>
      </c>
      <c r="H45" s="65"/>
      <c r="I45" s="128">
        <f>SUM(I43:I44)</f>
        <v>137822500</v>
      </c>
      <c r="J45" s="65"/>
      <c r="K45" s="128">
        <f>SUM(K43:K44)</f>
        <v>212900</v>
      </c>
      <c r="L45" s="65"/>
      <c r="M45" s="128">
        <f>SUM(M43:M44)</f>
        <v>212815647500</v>
      </c>
      <c r="N45" s="65"/>
      <c r="O45" s="128">
        <f>SUM(O43:O44)</f>
        <v>-212675795000</v>
      </c>
      <c r="P45" s="65"/>
      <c r="Q45" s="128">
        <f>SUM(Q43:Q44)</f>
        <v>139852500</v>
      </c>
    </row>
    <row r="46" spans="1:26" ht="16.5" thickTop="1" x14ac:dyDescent="0.4"/>
  </sheetData>
  <sortState xmlns:xlrd2="http://schemas.microsoft.com/office/spreadsheetml/2017/richdata2" ref="A25:Q32">
    <sortCondition descending="1" ref="Q25:Q32"/>
  </sortState>
  <mergeCells count="24">
    <mergeCell ref="A41:A42"/>
    <mergeCell ref="C41:I41"/>
    <mergeCell ref="K41:Q41"/>
    <mergeCell ref="A35:Q35"/>
    <mergeCell ref="A36:Q36"/>
    <mergeCell ref="A37:Q37"/>
    <mergeCell ref="A39:Q39"/>
    <mergeCell ref="C40:Q40"/>
    <mergeCell ref="C23:I23"/>
    <mergeCell ref="A23:A24"/>
    <mergeCell ref="K23:Q23"/>
    <mergeCell ref="A7:A8"/>
    <mergeCell ref="A1:Q1"/>
    <mergeCell ref="A2:Q2"/>
    <mergeCell ref="A3:Q3"/>
    <mergeCell ref="A5:Q5"/>
    <mergeCell ref="C6:Q6"/>
    <mergeCell ref="K7:Q7"/>
    <mergeCell ref="C7:I7"/>
    <mergeCell ref="A17:Q17"/>
    <mergeCell ref="A18:Q18"/>
    <mergeCell ref="A19:Q19"/>
    <mergeCell ref="A21:Q21"/>
    <mergeCell ref="C22:Q22"/>
  </mergeCells>
  <pageMargins left="0.39" right="0.39" top="0.39" bottom="0.39" header="0" footer="0"/>
  <pageSetup scale="40" fitToHeight="0" orientation="landscape" r:id="rId1"/>
  <rowBreaks count="1" manualBreakCount="1">
    <brk id="1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3"/>
  <sheetViews>
    <sheetView rightToLeft="1" view="pageBreakPreview" zoomScale="60" zoomScaleNormal="100" workbookViewId="0">
      <selection activeCell="AA1" sqref="AA1:AA1048576"/>
    </sheetView>
  </sheetViews>
  <sheetFormatPr defaultRowHeight="12.75" x14ac:dyDescent="0.2"/>
  <cols>
    <col min="1" max="1" width="33.85546875" bestFit="1" customWidth="1"/>
    <col min="2" max="2" width="1.28515625" customWidth="1"/>
    <col min="3" max="3" width="22" customWidth="1"/>
    <col min="4" max="4" width="1.42578125" customWidth="1"/>
    <col min="5" max="5" width="26.28515625" bestFit="1" customWidth="1"/>
    <col min="6" max="6" width="1.42578125" customWidth="1"/>
    <col min="7" max="7" width="27.28515625" bestFit="1" customWidth="1"/>
    <col min="8" max="8" width="1.42578125" customWidth="1"/>
    <col min="9" max="9" width="20.42578125" customWidth="1"/>
    <col min="10" max="10" width="1.42578125" customWidth="1"/>
    <col min="11" max="11" width="23.140625" bestFit="1" customWidth="1"/>
    <col min="12" max="12" width="1.42578125" customWidth="1"/>
    <col min="13" max="13" width="20.42578125" customWidth="1"/>
    <col min="14" max="14" width="1.42578125" customWidth="1"/>
    <col min="15" max="15" width="25.5703125" customWidth="1"/>
    <col min="16" max="16" width="1.42578125" customWidth="1"/>
    <col min="17" max="17" width="23.42578125" customWidth="1"/>
    <col min="18" max="18" width="1.42578125" customWidth="1"/>
    <col min="19" max="19" width="25" customWidth="1"/>
    <col min="20" max="20" width="1.42578125" customWidth="1"/>
    <col min="21" max="21" width="27.28515625" bestFit="1" customWidth="1"/>
    <col min="22" max="22" width="1.42578125" customWidth="1"/>
    <col min="23" max="23" width="27.28515625" bestFit="1" customWidth="1"/>
    <col min="24" max="24" width="1.42578125" customWidth="1"/>
    <col min="25" max="25" width="25.42578125" bestFit="1" customWidth="1"/>
    <col min="26" max="26" width="1.42578125" customWidth="1"/>
    <col min="27" max="27" width="22.5703125" hidden="1" customWidth="1"/>
    <col min="28" max="28" width="17.7109375" bestFit="1" customWidth="1"/>
  </cols>
  <sheetData>
    <row r="1" spans="1:28" ht="40.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28" ht="40.5" customHeight="1" x14ac:dyDescent="0.2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8" ht="40.5" customHeight="1" x14ac:dyDescent="0.2">
      <c r="A3" s="141" t="s">
        <v>172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8" ht="40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8" ht="40.5" customHeight="1" x14ac:dyDescent="0.2">
      <c r="A5" s="140" t="s">
        <v>173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</row>
    <row r="6" spans="1:28" ht="40.5" customHeight="1" x14ac:dyDescent="0.2">
      <c r="A6" s="140" t="s">
        <v>174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</row>
    <row r="7" spans="1:28" ht="40.5" customHeight="1" x14ac:dyDescent="0.2">
      <c r="A7" s="11"/>
      <c r="B7" s="11"/>
      <c r="C7" s="139" t="s">
        <v>111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</row>
    <row r="8" spans="1:28" ht="40.5" customHeight="1" thickBot="1" x14ac:dyDescent="0.4">
      <c r="C8" s="142" t="s">
        <v>165</v>
      </c>
      <c r="D8" s="142"/>
      <c r="E8" s="142"/>
      <c r="F8" s="142"/>
      <c r="G8" s="142"/>
      <c r="H8" s="114"/>
      <c r="I8" s="142" t="s">
        <v>2</v>
      </c>
      <c r="J8" s="142"/>
      <c r="K8" s="142"/>
      <c r="L8" s="142"/>
      <c r="M8" s="142"/>
      <c r="N8" s="142"/>
      <c r="O8" s="142"/>
      <c r="P8" s="114"/>
      <c r="Q8" s="142" t="s">
        <v>175</v>
      </c>
      <c r="R8" s="142"/>
      <c r="S8" s="142"/>
      <c r="T8" s="142"/>
      <c r="U8" s="142"/>
      <c r="V8" s="142"/>
      <c r="W8" s="142"/>
      <c r="X8" s="142"/>
      <c r="Y8" s="142"/>
    </row>
    <row r="9" spans="1:28" ht="40.5" customHeight="1" thickBot="1" x14ac:dyDescent="0.4">
      <c r="A9" s="143" t="s">
        <v>5</v>
      </c>
      <c r="B9" s="6"/>
      <c r="C9" s="143" t="s">
        <v>6</v>
      </c>
      <c r="D9" s="6"/>
      <c r="E9" s="143" t="s">
        <v>7</v>
      </c>
      <c r="F9" s="6"/>
      <c r="G9" s="143" t="s">
        <v>8</v>
      </c>
      <c r="H9" s="6"/>
      <c r="I9" s="144" t="s">
        <v>3</v>
      </c>
      <c r="J9" s="144"/>
      <c r="K9" s="144"/>
      <c r="L9" s="6"/>
      <c r="M9" s="144" t="s">
        <v>4</v>
      </c>
      <c r="N9" s="144"/>
      <c r="O9" s="144"/>
      <c r="P9" s="6"/>
      <c r="Q9" s="143" t="s">
        <v>6</v>
      </c>
      <c r="R9" s="6"/>
      <c r="S9" s="145" t="s">
        <v>10</v>
      </c>
      <c r="T9" s="6"/>
      <c r="U9" s="143" t="s">
        <v>7</v>
      </c>
      <c r="V9" s="6"/>
      <c r="W9" s="145" t="s">
        <v>8</v>
      </c>
      <c r="X9" s="6"/>
      <c r="Y9" s="145" t="s">
        <v>11</v>
      </c>
    </row>
    <row r="10" spans="1:28" ht="40.5" customHeight="1" thickBot="1" x14ac:dyDescent="0.4">
      <c r="A10" s="144"/>
      <c r="B10" s="6"/>
      <c r="C10" s="144"/>
      <c r="D10" s="6"/>
      <c r="E10" s="144"/>
      <c r="F10" s="6"/>
      <c r="G10" s="144"/>
      <c r="H10" s="6"/>
      <c r="I10" s="76" t="s">
        <v>6</v>
      </c>
      <c r="J10" s="6"/>
      <c r="K10" s="76" t="s">
        <v>7</v>
      </c>
      <c r="L10" s="6"/>
      <c r="M10" s="76" t="s">
        <v>6</v>
      </c>
      <c r="N10" s="6"/>
      <c r="O10" s="76" t="s">
        <v>9</v>
      </c>
      <c r="P10" s="6"/>
      <c r="Q10" s="144"/>
      <c r="R10" s="6"/>
      <c r="S10" s="146"/>
      <c r="T10" s="6"/>
      <c r="U10" s="144"/>
      <c r="V10" s="6"/>
      <c r="W10" s="146"/>
      <c r="X10" s="6"/>
      <c r="Y10" s="146"/>
      <c r="AA10" s="124">
        <v>63348853589172</v>
      </c>
    </row>
    <row r="11" spans="1:28" ht="40.5" customHeight="1" x14ac:dyDescent="0.2">
      <c r="A11" s="47" t="s">
        <v>17</v>
      </c>
      <c r="B11" s="116"/>
      <c r="C11" s="27">
        <v>4569967397</v>
      </c>
      <c r="D11" s="115"/>
      <c r="E11" s="27">
        <v>27120687455402</v>
      </c>
      <c r="F11" s="115"/>
      <c r="G11" s="27">
        <v>19001182456819</v>
      </c>
      <c r="H11" s="115"/>
      <c r="I11" s="27">
        <v>0</v>
      </c>
      <c r="J11" s="115"/>
      <c r="K11" s="27">
        <v>0</v>
      </c>
      <c r="L11" s="115"/>
      <c r="M11" s="27">
        <v>0</v>
      </c>
      <c r="N11" s="115"/>
      <c r="O11" s="27">
        <v>0</v>
      </c>
      <c r="P11" s="115"/>
      <c r="Q11" s="27">
        <f t="shared" ref="Q11:Q29" si="0">C11+I11+M11</f>
        <v>4569967397</v>
      </c>
      <c r="R11" s="115"/>
      <c r="S11" s="27">
        <v>3934</v>
      </c>
      <c r="T11" s="115"/>
      <c r="U11" s="27">
        <v>27120687455402</v>
      </c>
      <c r="V11" s="115"/>
      <c r="W11" s="27">
        <v>17964588268475</v>
      </c>
      <c r="X11" s="91"/>
      <c r="Y11" s="81">
        <f t="shared" ref="Y11:Y29" si="1">W11/$AA$10*100</f>
        <v>28.358190007633578</v>
      </c>
      <c r="AA11" s="39"/>
      <c r="AB11" s="39"/>
    </row>
    <row r="12" spans="1:28" ht="40.5" customHeight="1" x14ac:dyDescent="0.2">
      <c r="A12" s="47" t="s">
        <v>148</v>
      </c>
      <c r="B12" s="116"/>
      <c r="C12" s="27">
        <v>3280434871</v>
      </c>
      <c r="D12" s="115"/>
      <c r="E12" s="27">
        <v>8202375187982</v>
      </c>
      <c r="F12" s="115"/>
      <c r="G12" s="27">
        <v>9453583979596</v>
      </c>
      <c r="H12" s="115"/>
      <c r="I12" s="27">
        <v>0</v>
      </c>
      <c r="J12" s="115"/>
      <c r="K12" s="27">
        <v>0</v>
      </c>
      <c r="L12" s="115"/>
      <c r="M12" s="27">
        <v>0</v>
      </c>
      <c r="N12" s="115"/>
      <c r="O12" s="27">
        <v>0</v>
      </c>
      <c r="P12" s="115"/>
      <c r="Q12" s="27">
        <f t="shared" si="0"/>
        <v>3280434871</v>
      </c>
      <c r="R12" s="115"/>
      <c r="S12" s="27">
        <v>2884</v>
      </c>
      <c r="T12" s="115"/>
      <c r="U12" s="27">
        <v>8202375187982</v>
      </c>
      <c r="V12" s="115"/>
      <c r="W12" s="27">
        <v>9453583979596</v>
      </c>
      <c r="X12" s="91"/>
      <c r="Y12" s="81">
        <f t="shared" si="1"/>
        <v>14.923054552658657</v>
      </c>
      <c r="AA12" s="39"/>
      <c r="AB12" s="39"/>
    </row>
    <row r="13" spans="1:28" ht="40.5" customHeight="1" x14ac:dyDescent="0.2">
      <c r="A13" s="47" t="s">
        <v>15</v>
      </c>
      <c r="B13" s="116"/>
      <c r="C13" s="27">
        <v>595612655</v>
      </c>
      <c r="D13" s="115"/>
      <c r="E13" s="27">
        <v>4596562083356</v>
      </c>
      <c r="F13" s="115"/>
      <c r="G13" s="27">
        <v>6136099490530</v>
      </c>
      <c r="H13" s="115"/>
      <c r="I13" s="27">
        <v>0</v>
      </c>
      <c r="J13" s="115"/>
      <c r="K13" s="27">
        <v>0</v>
      </c>
      <c r="L13" s="115"/>
      <c r="M13" s="27">
        <v>0</v>
      </c>
      <c r="N13" s="115"/>
      <c r="O13" s="27">
        <v>0</v>
      </c>
      <c r="P13" s="115"/>
      <c r="Q13" s="27">
        <f t="shared" si="0"/>
        <v>595612655</v>
      </c>
      <c r="R13" s="115"/>
      <c r="S13" s="27">
        <v>10560</v>
      </c>
      <c r="T13" s="115"/>
      <c r="U13" s="27">
        <v>4596562083356</v>
      </c>
      <c r="V13" s="115"/>
      <c r="W13" s="27">
        <v>6284889487876</v>
      </c>
      <c r="X13" s="91"/>
      <c r="Y13" s="81">
        <f t="shared" si="1"/>
        <v>9.9210784912297996</v>
      </c>
      <c r="AA13" s="39"/>
      <c r="AB13" s="39"/>
    </row>
    <row r="14" spans="1:28" ht="40.5" customHeight="1" x14ac:dyDescent="0.2">
      <c r="A14" s="47" t="s">
        <v>21</v>
      </c>
      <c r="B14" s="116"/>
      <c r="C14" s="27">
        <v>1669996171</v>
      </c>
      <c r="D14" s="115"/>
      <c r="E14" s="27">
        <v>6268191927634</v>
      </c>
      <c r="F14" s="115"/>
      <c r="G14" s="27">
        <v>4599011540096</v>
      </c>
      <c r="H14" s="115"/>
      <c r="I14" s="27">
        <v>0</v>
      </c>
      <c r="J14" s="115"/>
      <c r="K14" s="27">
        <v>0</v>
      </c>
      <c r="L14" s="115"/>
      <c r="M14" s="27">
        <v>0</v>
      </c>
      <c r="N14" s="115"/>
      <c r="O14" s="27">
        <v>0</v>
      </c>
      <c r="P14" s="115"/>
      <c r="Q14" s="27">
        <f t="shared" si="0"/>
        <v>1669996171</v>
      </c>
      <c r="R14" s="115"/>
      <c r="S14" s="27">
        <v>2735</v>
      </c>
      <c r="T14" s="115"/>
      <c r="U14" s="27">
        <v>6268191927634</v>
      </c>
      <c r="V14" s="115"/>
      <c r="W14" s="27">
        <v>4563968273643</v>
      </c>
      <c r="X14" s="91"/>
      <c r="Y14" s="81">
        <f t="shared" si="1"/>
        <v>7.2045001843933978</v>
      </c>
      <c r="AA14" s="39"/>
      <c r="AB14" s="39"/>
    </row>
    <row r="15" spans="1:28" ht="40.5" customHeight="1" x14ac:dyDescent="0.2">
      <c r="A15" s="47" t="s">
        <v>27</v>
      </c>
      <c r="B15" s="116"/>
      <c r="C15" s="27">
        <v>1560620411</v>
      </c>
      <c r="D15" s="115"/>
      <c r="E15" s="27">
        <v>4019861045285</v>
      </c>
      <c r="F15" s="115"/>
      <c r="G15" s="27">
        <v>3128225285012</v>
      </c>
      <c r="H15" s="115"/>
      <c r="I15" s="27">
        <v>0</v>
      </c>
      <c r="J15" s="115"/>
      <c r="K15" s="27">
        <v>0</v>
      </c>
      <c r="L15" s="115"/>
      <c r="M15" s="27">
        <v>0</v>
      </c>
      <c r="N15" s="115"/>
      <c r="O15" s="27">
        <v>0</v>
      </c>
      <c r="P15" s="115"/>
      <c r="Q15" s="27">
        <f t="shared" si="0"/>
        <v>1560620411</v>
      </c>
      <c r="R15" s="115"/>
      <c r="S15" s="27">
        <v>2127</v>
      </c>
      <c r="T15" s="115"/>
      <c r="U15" s="27">
        <v>4019861045285</v>
      </c>
      <c r="V15" s="115"/>
      <c r="W15" s="27">
        <v>3316916840090</v>
      </c>
      <c r="X15" s="91"/>
      <c r="Y15" s="81">
        <f t="shared" si="1"/>
        <v>5.2359540104715467</v>
      </c>
      <c r="AA15" s="39"/>
      <c r="AB15" s="39"/>
    </row>
    <row r="16" spans="1:28" ht="40.5" customHeight="1" x14ac:dyDescent="0.2">
      <c r="A16" s="47" t="s">
        <v>24</v>
      </c>
      <c r="B16" s="116"/>
      <c r="C16" s="27">
        <v>1376128527</v>
      </c>
      <c r="D16" s="115"/>
      <c r="E16" s="27">
        <v>6167675029020</v>
      </c>
      <c r="F16" s="115"/>
      <c r="G16" s="27">
        <v>2909674928280</v>
      </c>
      <c r="H16" s="115"/>
      <c r="I16" s="27">
        <v>0</v>
      </c>
      <c r="J16" s="115"/>
      <c r="K16" s="27">
        <v>0</v>
      </c>
      <c r="L16" s="115"/>
      <c r="M16" s="27">
        <v>0</v>
      </c>
      <c r="N16" s="115"/>
      <c r="O16" s="27">
        <v>0</v>
      </c>
      <c r="P16" s="115"/>
      <c r="Q16" s="27">
        <f t="shared" si="0"/>
        <v>1376128527</v>
      </c>
      <c r="R16" s="115"/>
      <c r="S16" s="27">
        <v>2011</v>
      </c>
      <c r="T16" s="115"/>
      <c r="U16" s="27">
        <v>6167675029020</v>
      </c>
      <c r="V16" s="115"/>
      <c r="W16" s="27">
        <v>2765291248001</v>
      </c>
      <c r="X16" s="91"/>
      <c r="Y16" s="81">
        <f t="shared" si="1"/>
        <v>4.3651796225617279</v>
      </c>
      <c r="AA16" s="39"/>
      <c r="AB16" s="39"/>
    </row>
    <row r="17" spans="1:28" ht="40.5" customHeight="1" x14ac:dyDescent="0.2">
      <c r="A17" s="47" t="s">
        <v>13</v>
      </c>
      <c r="B17" s="116"/>
      <c r="C17" s="27">
        <v>23737906</v>
      </c>
      <c r="D17" s="115"/>
      <c r="E17" s="27">
        <v>755084238182</v>
      </c>
      <c r="F17" s="115"/>
      <c r="G17" s="27">
        <v>1320010497903</v>
      </c>
      <c r="H17" s="115"/>
      <c r="I17" s="27">
        <v>0</v>
      </c>
      <c r="J17" s="115"/>
      <c r="K17" s="27">
        <v>0</v>
      </c>
      <c r="L17" s="115"/>
      <c r="M17" s="27">
        <v>0</v>
      </c>
      <c r="N17" s="115"/>
      <c r="O17" s="27">
        <v>0</v>
      </c>
      <c r="P17" s="115"/>
      <c r="Q17" s="27">
        <f t="shared" si="0"/>
        <v>23737906</v>
      </c>
      <c r="R17" s="115"/>
      <c r="S17" s="27">
        <v>56050</v>
      </c>
      <c r="T17" s="115"/>
      <c r="U17" s="27">
        <v>755084238182</v>
      </c>
      <c r="V17" s="115"/>
      <c r="W17" s="27">
        <v>1329498443980</v>
      </c>
      <c r="X17" s="91"/>
      <c r="Y17" s="81">
        <f t="shared" si="1"/>
        <v>2.0986937705329627</v>
      </c>
      <c r="AA17" s="39"/>
      <c r="AB17" s="39"/>
    </row>
    <row r="18" spans="1:28" ht="40.5" customHeight="1" x14ac:dyDescent="0.2">
      <c r="A18" s="47" t="s">
        <v>25</v>
      </c>
      <c r="B18" s="116"/>
      <c r="C18" s="27">
        <v>85407000</v>
      </c>
      <c r="D18" s="115"/>
      <c r="E18" s="27">
        <v>1061245626902</v>
      </c>
      <c r="F18" s="115"/>
      <c r="G18" s="27">
        <v>1158092170527</v>
      </c>
      <c r="H18" s="115"/>
      <c r="I18" s="27">
        <v>0</v>
      </c>
      <c r="J18" s="115"/>
      <c r="K18" s="27">
        <v>0</v>
      </c>
      <c r="L18" s="115"/>
      <c r="M18" s="27">
        <v>-5000</v>
      </c>
      <c r="N18" s="115"/>
      <c r="O18" s="167">
        <v>0</v>
      </c>
      <c r="P18" s="115"/>
      <c r="Q18" s="27">
        <f t="shared" si="0"/>
        <v>85402000</v>
      </c>
      <c r="R18" s="115"/>
      <c r="S18" s="27">
        <v>13570</v>
      </c>
      <c r="T18" s="115"/>
      <c r="U18" s="27">
        <v>1061183498176</v>
      </c>
      <c r="V18" s="115"/>
      <c r="W18" s="27">
        <v>1158024372093</v>
      </c>
      <c r="X18" s="91"/>
      <c r="Y18" s="81">
        <f t="shared" si="1"/>
        <v>1.8280115684539193</v>
      </c>
      <c r="AA18" s="39"/>
      <c r="AB18" s="39"/>
    </row>
    <row r="19" spans="1:28" ht="40.5" customHeight="1" x14ac:dyDescent="0.3">
      <c r="A19" s="47" t="s">
        <v>12</v>
      </c>
      <c r="B19" s="5"/>
      <c r="C19" s="27">
        <v>402095099</v>
      </c>
      <c r="D19" s="115"/>
      <c r="E19" s="27">
        <v>1178262008861</v>
      </c>
      <c r="F19" s="115"/>
      <c r="G19" s="27">
        <v>920499759906</v>
      </c>
      <c r="H19" s="115"/>
      <c r="I19" s="27">
        <v>0</v>
      </c>
      <c r="J19" s="115"/>
      <c r="K19" s="27">
        <v>0</v>
      </c>
      <c r="L19" s="115"/>
      <c r="M19" s="27">
        <v>0</v>
      </c>
      <c r="N19" s="115"/>
      <c r="O19" s="27">
        <v>0</v>
      </c>
      <c r="P19" s="115"/>
      <c r="Q19" s="27">
        <f t="shared" si="0"/>
        <v>402095099</v>
      </c>
      <c r="R19" s="115"/>
      <c r="S19" s="27">
        <v>2291</v>
      </c>
      <c r="T19" s="115"/>
      <c r="U19" s="27">
        <v>1178262008861</v>
      </c>
      <c r="V19" s="115"/>
      <c r="W19" s="27">
        <v>920499759906</v>
      </c>
      <c r="X19" s="91"/>
      <c r="Y19" s="81">
        <f t="shared" si="1"/>
        <v>1.453064590364328</v>
      </c>
      <c r="AA19" s="39"/>
      <c r="AB19" s="39"/>
    </row>
    <row r="20" spans="1:28" ht="40.5" customHeight="1" x14ac:dyDescent="0.3">
      <c r="A20" s="47" t="s">
        <v>149</v>
      </c>
      <c r="B20" s="5"/>
      <c r="C20" s="27">
        <v>736668414</v>
      </c>
      <c r="D20" s="115"/>
      <c r="E20" s="27">
        <v>1160252752050</v>
      </c>
      <c r="F20" s="115"/>
      <c r="G20" s="27">
        <v>740525197281</v>
      </c>
      <c r="H20" s="115"/>
      <c r="I20" s="27">
        <v>0</v>
      </c>
      <c r="J20" s="115"/>
      <c r="K20" s="27">
        <v>0</v>
      </c>
      <c r="L20" s="115"/>
      <c r="M20" s="27">
        <v>0</v>
      </c>
      <c r="N20" s="115"/>
      <c r="O20" s="27">
        <v>0</v>
      </c>
      <c r="P20" s="115"/>
      <c r="Q20" s="27">
        <f t="shared" si="0"/>
        <v>736668414</v>
      </c>
      <c r="R20" s="115"/>
      <c r="S20" s="27">
        <v>1127</v>
      </c>
      <c r="T20" s="115"/>
      <c r="U20" s="27">
        <v>1160252752050</v>
      </c>
      <c r="V20" s="115"/>
      <c r="W20" s="27">
        <v>829594331348</v>
      </c>
      <c r="X20" s="91"/>
      <c r="Y20" s="81">
        <f t="shared" si="1"/>
        <v>1.3095648687315782</v>
      </c>
      <c r="AA20" s="39"/>
      <c r="AB20" s="39"/>
    </row>
    <row r="21" spans="1:28" ht="40.5" customHeight="1" x14ac:dyDescent="0.2">
      <c r="A21" s="47" t="s">
        <v>28</v>
      </c>
      <c r="B21" s="116"/>
      <c r="C21" s="27">
        <v>221574795</v>
      </c>
      <c r="D21" s="115"/>
      <c r="E21" s="27">
        <v>445735807427</v>
      </c>
      <c r="F21" s="115"/>
      <c r="G21" s="27">
        <v>477795007220</v>
      </c>
      <c r="H21" s="115"/>
      <c r="I21" s="27">
        <v>0</v>
      </c>
      <c r="J21" s="115"/>
      <c r="K21" s="27">
        <v>0</v>
      </c>
      <c r="L21" s="115"/>
      <c r="M21" s="27">
        <v>0</v>
      </c>
      <c r="N21" s="115"/>
      <c r="O21" s="27">
        <v>0</v>
      </c>
      <c r="P21" s="115"/>
      <c r="Q21" s="27">
        <f t="shared" si="0"/>
        <v>221574795</v>
      </c>
      <c r="R21" s="115"/>
      <c r="S21" s="27">
        <v>1962</v>
      </c>
      <c r="T21" s="115"/>
      <c r="U21" s="27">
        <v>445735807427</v>
      </c>
      <c r="V21" s="115"/>
      <c r="W21" s="27">
        <v>434399353181</v>
      </c>
      <c r="X21" s="91"/>
      <c r="Y21" s="81">
        <f t="shared" si="1"/>
        <v>0.68572567389798889</v>
      </c>
      <c r="AA21" s="39"/>
      <c r="AB21" s="39"/>
    </row>
    <row r="22" spans="1:28" ht="40.5" customHeight="1" x14ac:dyDescent="0.2">
      <c r="A22" s="47" t="s">
        <v>23</v>
      </c>
      <c r="B22" s="116"/>
      <c r="C22" s="27">
        <v>165483406</v>
      </c>
      <c r="D22" s="115"/>
      <c r="E22" s="27">
        <v>371190842073</v>
      </c>
      <c r="F22" s="115"/>
      <c r="G22" s="27">
        <v>274328322456</v>
      </c>
      <c r="H22" s="115"/>
      <c r="I22" s="27">
        <v>0</v>
      </c>
      <c r="J22" s="115"/>
      <c r="K22" s="27">
        <v>0</v>
      </c>
      <c r="L22" s="115"/>
      <c r="M22" s="27">
        <v>0</v>
      </c>
      <c r="N22" s="115"/>
      <c r="O22" s="27">
        <v>0</v>
      </c>
      <c r="P22" s="115"/>
      <c r="Q22" s="27">
        <f t="shared" si="0"/>
        <v>165483406</v>
      </c>
      <c r="R22" s="115"/>
      <c r="S22" s="27">
        <v>1659</v>
      </c>
      <c r="T22" s="115"/>
      <c r="U22" s="27">
        <v>371190842073</v>
      </c>
      <c r="V22" s="115"/>
      <c r="W22" s="27">
        <v>274328322456</v>
      </c>
      <c r="X22" s="91"/>
      <c r="Y22" s="81">
        <f t="shared" si="1"/>
        <v>0.43304386253785337</v>
      </c>
      <c r="AA22" s="39"/>
      <c r="AB22" s="39"/>
    </row>
    <row r="23" spans="1:28" ht="40.5" customHeight="1" x14ac:dyDescent="0.2">
      <c r="A23" s="47" t="s">
        <v>18</v>
      </c>
      <c r="B23" s="116"/>
      <c r="C23" s="27">
        <v>428688047</v>
      </c>
      <c r="D23" s="115"/>
      <c r="E23" s="27">
        <v>214133702264</v>
      </c>
      <c r="F23" s="115"/>
      <c r="G23" s="27">
        <v>173486708854</v>
      </c>
      <c r="H23" s="115"/>
      <c r="I23" s="27">
        <v>0</v>
      </c>
      <c r="J23" s="115"/>
      <c r="K23" s="27">
        <v>0</v>
      </c>
      <c r="L23" s="115"/>
      <c r="M23" s="27">
        <v>0</v>
      </c>
      <c r="N23" s="115"/>
      <c r="O23" s="27">
        <v>0</v>
      </c>
      <c r="P23" s="115"/>
      <c r="Q23" s="27">
        <f t="shared" si="0"/>
        <v>428688047</v>
      </c>
      <c r="R23" s="115"/>
      <c r="S23" s="27">
        <v>429</v>
      </c>
      <c r="T23" s="115"/>
      <c r="U23" s="27">
        <v>214133702264</v>
      </c>
      <c r="V23" s="115"/>
      <c r="W23" s="27">
        <v>183767402712</v>
      </c>
      <c r="X23" s="91"/>
      <c r="Y23" s="81">
        <f t="shared" si="1"/>
        <v>0.29008796892168343</v>
      </c>
      <c r="AA23" s="39"/>
      <c r="AB23" s="39"/>
    </row>
    <row r="24" spans="1:28" ht="40.5" customHeight="1" x14ac:dyDescent="0.2">
      <c r="A24" s="47" t="s">
        <v>14</v>
      </c>
      <c r="B24" s="116"/>
      <c r="C24" s="27">
        <v>21451000</v>
      </c>
      <c r="D24" s="115"/>
      <c r="E24" s="27">
        <v>161547419207</v>
      </c>
      <c r="F24" s="115"/>
      <c r="G24" s="27">
        <v>166547597554</v>
      </c>
      <c r="H24" s="115"/>
      <c r="I24" s="27">
        <v>0</v>
      </c>
      <c r="J24" s="115"/>
      <c r="K24" s="27">
        <v>0</v>
      </c>
      <c r="L24" s="115"/>
      <c r="M24" s="27">
        <v>0</v>
      </c>
      <c r="N24" s="115"/>
      <c r="O24" s="27">
        <v>0</v>
      </c>
      <c r="P24" s="115"/>
      <c r="Q24" s="27">
        <f t="shared" si="0"/>
        <v>21451000</v>
      </c>
      <c r="R24" s="115"/>
      <c r="S24" s="27">
        <v>8200</v>
      </c>
      <c r="T24" s="115"/>
      <c r="U24" s="27">
        <v>161547419207</v>
      </c>
      <c r="V24" s="115"/>
      <c r="W24" s="27">
        <v>175764517368</v>
      </c>
      <c r="X24" s="91"/>
      <c r="Y24" s="81">
        <f t="shared" si="1"/>
        <v>0.27745492997846893</v>
      </c>
      <c r="AA24" s="39"/>
      <c r="AB24" s="39"/>
    </row>
    <row r="25" spans="1:28" ht="40.5" customHeight="1" x14ac:dyDescent="0.2">
      <c r="A25" s="47" t="s">
        <v>20</v>
      </c>
      <c r="B25" s="116"/>
      <c r="C25" s="27">
        <v>8827052</v>
      </c>
      <c r="D25" s="115"/>
      <c r="E25" s="27">
        <v>137193964346</v>
      </c>
      <c r="F25" s="115"/>
      <c r="G25" s="27">
        <v>133628203123</v>
      </c>
      <c r="H25" s="115"/>
      <c r="I25" s="27">
        <v>51</v>
      </c>
      <c r="J25" s="115"/>
      <c r="K25" s="27">
        <v>776270</v>
      </c>
      <c r="L25" s="115"/>
      <c r="M25" s="27">
        <v>0</v>
      </c>
      <c r="N25" s="115"/>
      <c r="O25" s="27">
        <v>0</v>
      </c>
      <c r="P25" s="115"/>
      <c r="Q25" s="27">
        <f t="shared" si="0"/>
        <v>8827103</v>
      </c>
      <c r="R25" s="115"/>
      <c r="S25" s="27">
        <v>15610</v>
      </c>
      <c r="T25" s="115"/>
      <c r="U25" s="27">
        <v>137194740616</v>
      </c>
      <c r="V25" s="115"/>
      <c r="W25" s="27">
        <v>137686356610</v>
      </c>
      <c r="X25" s="91"/>
      <c r="Y25" s="81">
        <f t="shared" si="1"/>
        <v>0.2173462482887524</v>
      </c>
      <c r="AA25" s="39"/>
      <c r="AB25" s="39"/>
    </row>
    <row r="26" spans="1:28" ht="40.5" customHeight="1" x14ac:dyDescent="0.2">
      <c r="A26" s="47" t="s">
        <v>16</v>
      </c>
      <c r="B26" s="116"/>
      <c r="C26" s="27">
        <v>6620997</v>
      </c>
      <c r="D26" s="115"/>
      <c r="E26" s="27">
        <v>116322925204</v>
      </c>
      <c r="F26" s="115"/>
      <c r="G26" s="27">
        <v>60734559088</v>
      </c>
      <c r="H26" s="115"/>
      <c r="I26" s="27">
        <v>0</v>
      </c>
      <c r="J26" s="115"/>
      <c r="K26" s="27">
        <v>0</v>
      </c>
      <c r="L26" s="115"/>
      <c r="M26" s="27">
        <v>0</v>
      </c>
      <c r="N26" s="115"/>
      <c r="O26" s="27">
        <v>0</v>
      </c>
      <c r="P26" s="115"/>
      <c r="Q26" s="27">
        <f t="shared" si="0"/>
        <v>6620997</v>
      </c>
      <c r="R26" s="115"/>
      <c r="S26" s="27">
        <v>9710</v>
      </c>
      <c r="T26" s="115"/>
      <c r="U26" s="27">
        <v>116322925204</v>
      </c>
      <c r="V26" s="115"/>
      <c r="W26" s="27">
        <v>64241020560</v>
      </c>
      <c r="X26" s="91"/>
      <c r="Y26" s="81">
        <f t="shared" si="1"/>
        <v>0.10140833956777473</v>
      </c>
      <c r="AA26" s="39"/>
      <c r="AB26" s="39"/>
    </row>
    <row r="27" spans="1:28" ht="40.5" customHeight="1" x14ac:dyDescent="0.2">
      <c r="A27" s="47" t="s">
        <v>19</v>
      </c>
      <c r="B27" s="116"/>
      <c r="C27" s="27">
        <v>30718316</v>
      </c>
      <c r="D27" s="115"/>
      <c r="E27" s="27">
        <v>68605443020</v>
      </c>
      <c r="F27" s="115"/>
      <c r="G27" s="27">
        <v>47914848294</v>
      </c>
      <c r="H27" s="115"/>
      <c r="I27" s="27">
        <v>0</v>
      </c>
      <c r="J27" s="115"/>
      <c r="K27" s="27">
        <v>0</v>
      </c>
      <c r="L27" s="115"/>
      <c r="M27" s="27">
        <v>0</v>
      </c>
      <c r="N27" s="115"/>
      <c r="O27" s="27">
        <v>0</v>
      </c>
      <c r="P27" s="115"/>
      <c r="Q27" s="27">
        <f t="shared" si="0"/>
        <v>30718316</v>
      </c>
      <c r="R27" s="115"/>
      <c r="S27" s="27">
        <v>1489</v>
      </c>
      <c r="T27" s="115"/>
      <c r="U27" s="27">
        <v>68605443020</v>
      </c>
      <c r="V27" s="115"/>
      <c r="W27" s="27">
        <v>45704810448</v>
      </c>
      <c r="X27" s="91"/>
      <c r="Y27" s="81">
        <f t="shared" si="1"/>
        <v>7.2147809878933891E-2</v>
      </c>
      <c r="AA27" s="39"/>
      <c r="AB27" s="39"/>
    </row>
    <row r="28" spans="1:28" ht="40.5" customHeight="1" x14ac:dyDescent="0.2">
      <c r="A28" s="47" t="s">
        <v>166</v>
      </c>
      <c r="B28" s="116"/>
      <c r="C28" s="27">
        <v>44314958</v>
      </c>
      <c r="D28" s="115"/>
      <c r="E28" s="27">
        <v>44802422538</v>
      </c>
      <c r="F28" s="115"/>
      <c r="G28" s="27">
        <v>51277720655</v>
      </c>
      <c r="H28" s="115"/>
      <c r="I28" s="27">
        <v>0</v>
      </c>
      <c r="J28" s="115"/>
      <c r="K28" s="27">
        <v>0</v>
      </c>
      <c r="L28" s="115"/>
      <c r="M28" s="27">
        <v>0</v>
      </c>
      <c r="N28" s="115"/>
      <c r="O28" s="27">
        <v>0</v>
      </c>
      <c r="P28" s="115"/>
      <c r="Q28" s="27">
        <f t="shared" si="0"/>
        <v>44314958</v>
      </c>
      <c r="R28" s="115"/>
      <c r="S28" s="27">
        <v>962</v>
      </c>
      <c r="T28" s="115"/>
      <c r="U28" s="27">
        <v>44802422538</v>
      </c>
      <c r="V28" s="115"/>
      <c r="W28" s="27">
        <v>42598590043</v>
      </c>
      <c r="X28" s="91"/>
      <c r="Y28" s="81">
        <f t="shared" si="1"/>
        <v>6.7244452945050964E-2</v>
      </c>
      <c r="AA28" s="39"/>
      <c r="AB28" s="39"/>
    </row>
    <row r="29" spans="1:28" ht="40.5" customHeight="1" thickBot="1" x14ac:dyDescent="0.25">
      <c r="A29" s="47" t="s">
        <v>26</v>
      </c>
      <c r="B29" s="116"/>
      <c r="C29" s="27">
        <v>85081</v>
      </c>
      <c r="D29" s="115"/>
      <c r="E29" s="27">
        <v>188848142</v>
      </c>
      <c r="F29" s="115"/>
      <c r="G29" s="27">
        <v>158895536</v>
      </c>
      <c r="H29" s="115"/>
      <c r="I29" s="27">
        <v>0</v>
      </c>
      <c r="J29" s="115"/>
      <c r="K29" s="27">
        <v>0</v>
      </c>
      <c r="L29" s="115"/>
      <c r="M29" s="27">
        <v>0</v>
      </c>
      <c r="N29" s="115"/>
      <c r="O29" s="27">
        <v>0</v>
      </c>
      <c r="P29" s="115"/>
      <c r="Q29" s="27">
        <f t="shared" si="0"/>
        <v>85081</v>
      </c>
      <c r="R29" s="115"/>
      <c r="S29" s="27">
        <v>1786</v>
      </c>
      <c r="T29" s="115"/>
      <c r="U29" s="27">
        <v>188848142</v>
      </c>
      <c r="V29" s="115"/>
      <c r="W29" s="27">
        <v>151839180</v>
      </c>
      <c r="X29" s="91"/>
      <c r="Y29" s="81">
        <f t="shared" si="1"/>
        <v>2.3968733670336437E-4</v>
      </c>
      <c r="AA29" s="39"/>
      <c r="AB29" s="39"/>
    </row>
    <row r="30" spans="1:28" ht="40.5" customHeight="1" thickBot="1" x14ac:dyDescent="0.25">
      <c r="A30" s="47"/>
      <c r="B30" s="116"/>
      <c r="C30" s="52">
        <f>SUM(C11:C29)</f>
        <v>15228432103</v>
      </c>
      <c r="D30" s="56"/>
      <c r="E30" s="52">
        <f>SUM(E11:E29)</f>
        <v>62089918728895</v>
      </c>
      <c r="F30" s="56"/>
      <c r="G30" s="52">
        <f>SUM(G11:G29)</f>
        <v>50752777168730</v>
      </c>
      <c r="H30" s="56"/>
      <c r="I30" s="52">
        <f>SUM(I11:I29)</f>
        <v>51</v>
      </c>
      <c r="J30" s="56"/>
      <c r="K30" s="52">
        <f>SUM(K11:K29)</f>
        <v>776270</v>
      </c>
      <c r="L30" s="56"/>
      <c r="M30" s="52">
        <f>SUM(M11:M29)</f>
        <v>-5000</v>
      </c>
      <c r="N30" s="56"/>
      <c r="O30" s="52">
        <f>SUM(O11:O29)</f>
        <v>0</v>
      </c>
      <c r="P30" s="56"/>
      <c r="Q30" s="52">
        <f>SUM(Q11:Q29)</f>
        <v>15228427154</v>
      </c>
      <c r="R30" s="56"/>
      <c r="S30" s="20"/>
      <c r="T30" s="56"/>
      <c r="U30" s="52">
        <f>SUM(U11:U29)</f>
        <v>62089857376439</v>
      </c>
      <c r="V30" s="56"/>
      <c r="W30" s="52">
        <f>SUM(W11:W29)</f>
        <v>49945497217566</v>
      </c>
      <c r="X30" s="117"/>
      <c r="Y30" s="118">
        <f>SUM(Y11:Y29)</f>
        <v>78.841990640384708</v>
      </c>
      <c r="AA30" s="13"/>
      <c r="AB30" s="39"/>
    </row>
    <row r="31" spans="1:28" ht="13.5" thickTop="1" x14ac:dyDescent="0.2">
      <c r="AA31" s="13"/>
    </row>
    <row r="32" spans="1:28" ht="22.5" x14ac:dyDescent="0.2">
      <c r="E32" s="12"/>
      <c r="G32" s="12"/>
      <c r="K32" s="12"/>
      <c r="U32" s="12"/>
      <c r="W32" s="12"/>
    </row>
    <row r="33" spans="5:23" ht="22.5" x14ac:dyDescent="0.2">
      <c r="E33" s="12"/>
      <c r="W33" s="12"/>
    </row>
  </sheetData>
  <sortState xmlns:xlrd2="http://schemas.microsoft.com/office/spreadsheetml/2017/richdata2" ref="A11:Y29">
    <sortCondition descending="1" ref="W11:W29"/>
  </sortState>
  <mergeCells count="20">
    <mergeCell ref="C8:G8"/>
    <mergeCell ref="A9:A10"/>
    <mergeCell ref="I8:O8"/>
    <mergeCell ref="Q8:Y8"/>
    <mergeCell ref="I9:K9"/>
    <mergeCell ref="M9:O9"/>
    <mergeCell ref="C9:C10"/>
    <mergeCell ref="E9:E10"/>
    <mergeCell ref="G9:G10"/>
    <mergeCell ref="Q9:Q10"/>
    <mergeCell ref="S9:S10"/>
    <mergeCell ref="U9:U10"/>
    <mergeCell ref="W9:W10"/>
    <mergeCell ref="Y9:Y10"/>
    <mergeCell ref="C7:Y7"/>
    <mergeCell ref="A6:Y6"/>
    <mergeCell ref="A1:Y1"/>
    <mergeCell ref="A2:Y2"/>
    <mergeCell ref="A3:Y3"/>
    <mergeCell ref="A5:Y5"/>
  </mergeCells>
  <pageMargins left="0.39" right="0.39" top="0.39" bottom="0.39" header="0" footer="0"/>
  <pageSetup paperSize="9" scale="4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E3E2-5716-4D00-B3BC-EC41F9FD075A}">
  <dimension ref="A1:Q19"/>
  <sheetViews>
    <sheetView rightToLeft="1" tabSelected="1" view="pageBreakPreview" zoomScale="62" zoomScaleNormal="100" zoomScaleSheetLayoutView="62" workbookViewId="0">
      <selection activeCell="E39" sqref="E39:E40"/>
    </sheetView>
  </sheetViews>
  <sheetFormatPr defaultColWidth="9.140625" defaultRowHeight="15.75" x14ac:dyDescent="0.4"/>
  <cols>
    <col min="1" max="1" width="45.28515625" style="19" bestFit="1" customWidth="1"/>
    <col min="2" max="2" width="1.42578125" style="19" customWidth="1"/>
    <col min="3" max="3" width="18" style="19" customWidth="1"/>
    <col min="4" max="4" width="1.42578125" style="19" customWidth="1"/>
    <col min="5" max="5" width="19.28515625" style="19" customWidth="1"/>
    <col min="6" max="6" width="1.42578125" style="19" customWidth="1"/>
    <col min="7" max="7" width="17.5703125" style="19" customWidth="1"/>
    <col min="8" max="8" width="1.42578125" style="19" customWidth="1"/>
    <col min="9" max="9" width="16.85546875" style="19" customWidth="1"/>
    <col min="10" max="10" width="1.42578125" style="19" customWidth="1"/>
    <col min="11" max="11" width="19.5703125" style="19" customWidth="1"/>
    <col min="12" max="12" width="1.42578125" style="19" customWidth="1"/>
    <col min="13" max="13" width="16.140625" style="19" bestFit="1" customWidth="1"/>
    <col min="14" max="14" width="1.42578125" style="19" customWidth="1"/>
    <col min="15" max="15" width="16.28515625" style="19" customWidth="1"/>
    <col min="16" max="16" width="1.42578125" style="19" customWidth="1"/>
    <col min="17" max="17" width="19.28515625" style="19" customWidth="1"/>
    <col min="18" max="18" width="1.42578125" style="19" customWidth="1"/>
    <col min="19" max="20" width="9.140625" style="19"/>
    <col min="21" max="21" width="29.7109375" style="19" bestFit="1" customWidth="1"/>
    <col min="22" max="22" width="12.85546875" style="19" bestFit="1" customWidth="1"/>
    <col min="23" max="16384" width="9.140625" style="19"/>
  </cols>
  <sheetData>
    <row r="1" spans="1:17" ht="38.25" customHeight="1" x14ac:dyDescent="0.4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38.25" customHeight="1" x14ac:dyDescent="0.4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7" ht="38.25" customHeight="1" x14ac:dyDescent="0.4">
      <c r="A3" s="150" t="str">
        <f>درآمد!A3</f>
        <v>دوره یک ماهه منتهی به 31 اردیبهشت 1405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1:17" ht="38.25" customHeight="1" x14ac:dyDescent="0.4"/>
    <row r="5" spans="1:17" ht="38.25" customHeight="1" x14ac:dyDescent="0.4">
      <c r="A5" s="136" t="s">
        <v>143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</row>
    <row r="6" spans="1:17" ht="38.25" customHeight="1" x14ac:dyDescent="0.4">
      <c r="C6" s="166" t="s">
        <v>111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</row>
    <row r="7" spans="1:17" ht="38.25" customHeight="1" thickBot="1" x14ac:dyDescent="0.45">
      <c r="C7" s="165" t="str">
        <f>'درآمد سرمایه گذاری در سهام'!C7</f>
        <v>طی اردیبهشت ماه</v>
      </c>
      <c r="D7" s="165"/>
      <c r="E7" s="165"/>
      <c r="F7" s="165"/>
      <c r="G7" s="165"/>
      <c r="H7" s="165"/>
      <c r="I7" s="165"/>
      <c r="J7" s="165"/>
      <c r="K7" s="165"/>
      <c r="L7" s="37"/>
      <c r="M7" s="165" t="str">
        <f>'درآمد سرمایه گذاری در سهام'!M7</f>
        <v>از ابتدای سال مالی تا پایان اردیبهشت ماه</v>
      </c>
      <c r="N7" s="165"/>
      <c r="O7" s="165"/>
      <c r="P7" s="165"/>
      <c r="Q7" s="165"/>
    </row>
    <row r="8" spans="1:17" ht="38.25" customHeight="1" thickBot="1" x14ac:dyDescent="0.65">
      <c r="A8" s="22" t="s">
        <v>103</v>
      </c>
      <c r="B8" s="21"/>
      <c r="C8" s="23" t="s">
        <v>32</v>
      </c>
      <c r="D8" s="21"/>
      <c r="E8" s="23" t="s">
        <v>6</v>
      </c>
      <c r="F8" s="21"/>
      <c r="G8" s="23" t="s">
        <v>104</v>
      </c>
      <c r="H8" s="21"/>
      <c r="I8" s="23" t="s">
        <v>105</v>
      </c>
      <c r="J8" s="21"/>
      <c r="K8" s="23" t="s">
        <v>106</v>
      </c>
      <c r="L8" s="21"/>
      <c r="M8" s="23" t="s">
        <v>104</v>
      </c>
      <c r="N8" s="38"/>
      <c r="O8" s="23" t="s">
        <v>105</v>
      </c>
      <c r="P8" s="38"/>
      <c r="Q8" s="23" t="s">
        <v>106</v>
      </c>
    </row>
    <row r="9" spans="1:17" ht="38.25" customHeight="1" x14ac:dyDescent="0.4">
      <c r="A9" s="16" t="s">
        <v>162</v>
      </c>
      <c r="C9" s="59" t="s">
        <v>153</v>
      </c>
      <c r="D9" s="12"/>
      <c r="E9" s="12">
        <v>7930000</v>
      </c>
      <c r="F9" s="12"/>
      <c r="G9" s="12">
        <v>0</v>
      </c>
      <c r="H9" s="12"/>
      <c r="I9" s="12">
        <v>0</v>
      </c>
      <c r="J9" s="12"/>
      <c r="K9" s="12">
        <v>0</v>
      </c>
      <c r="L9" s="12"/>
      <c r="M9" s="12">
        <v>-18030000</v>
      </c>
      <c r="N9" s="12"/>
      <c r="O9" s="12">
        <v>-180300000</v>
      </c>
      <c r="P9" s="12"/>
      <c r="Q9" s="12">
        <v>2211972504</v>
      </c>
    </row>
    <row r="10" spans="1:17" ht="38.25" customHeight="1" x14ac:dyDescent="0.55000000000000004">
      <c r="A10" s="16" t="s">
        <v>160</v>
      </c>
      <c r="B10" s="36"/>
      <c r="C10" s="59" t="s">
        <v>153</v>
      </c>
      <c r="D10" s="36"/>
      <c r="E10" s="59">
        <v>3997000</v>
      </c>
      <c r="F10" s="36"/>
      <c r="G10" s="59">
        <v>0</v>
      </c>
      <c r="H10" s="36"/>
      <c r="I10" s="59">
        <v>0</v>
      </c>
      <c r="J10" s="36"/>
      <c r="K10" s="59">
        <v>0</v>
      </c>
      <c r="L10" s="36"/>
      <c r="M10" s="59">
        <v>-25109000</v>
      </c>
      <c r="N10" s="59"/>
      <c r="O10" s="59">
        <v>-251090000</v>
      </c>
      <c r="P10" s="59"/>
      <c r="Q10" s="59">
        <v>1771729379</v>
      </c>
    </row>
    <row r="11" spans="1:17" ht="38.25" customHeight="1" x14ac:dyDescent="0.4">
      <c r="A11" s="16" t="s">
        <v>159</v>
      </c>
      <c r="C11" s="59" t="s">
        <v>153</v>
      </c>
      <c r="D11" s="12"/>
      <c r="E11" s="12">
        <v>600000</v>
      </c>
      <c r="F11" s="12"/>
      <c r="G11" s="12">
        <v>0</v>
      </c>
      <c r="H11" s="12"/>
      <c r="I11" s="12">
        <v>0</v>
      </c>
      <c r="J11" s="12"/>
      <c r="K11" s="12">
        <v>0</v>
      </c>
      <c r="L11" s="12"/>
      <c r="M11" s="12">
        <v>-3900000</v>
      </c>
      <c r="N11" s="12"/>
      <c r="O11" s="12">
        <v>-39000000</v>
      </c>
      <c r="P11" s="12"/>
      <c r="Q11" s="12">
        <v>448433437</v>
      </c>
    </row>
    <row r="12" spans="1:17" ht="38.25" customHeight="1" x14ac:dyDescent="0.4">
      <c r="A12" s="16" t="s">
        <v>158</v>
      </c>
      <c r="C12" s="59" t="s">
        <v>193</v>
      </c>
      <c r="D12" s="12"/>
      <c r="E12" s="12">
        <v>60000</v>
      </c>
      <c r="F12" s="12"/>
      <c r="G12" s="12">
        <v>-33750</v>
      </c>
      <c r="H12" s="12"/>
      <c r="I12" s="12">
        <v>-337500</v>
      </c>
      <c r="J12" s="12"/>
      <c r="K12" s="12">
        <v>191445985</v>
      </c>
      <c r="L12" s="12"/>
      <c r="M12" s="12">
        <v>-33750</v>
      </c>
      <c r="N12" s="12"/>
      <c r="O12" s="12">
        <v>-337500</v>
      </c>
      <c r="P12" s="12"/>
      <c r="Q12" s="12">
        <v>191445985</v>
      </c>
    </row>
    <row r="13" spans="1:17" ht="38.25" customHeight="1" x14ac:dyDescent="0.55000000000000004">
      <c r="A13" s="16" t="s">
        <v>155</v>
      </c>
      <c r="B13" s="36"/>
      <c r="C13" s="59" t="s">
        <v>153</v>
      </c>
      <c r="D13" s="36"/>
      <c r="E13" s="59">
        <v>3885000</v>
      </c>
      <c r="F13" s="36"/>
      <c r="G13" s="59">
        <v>0</v>
      </c>
      <c r="H13" s="36"/>
      <c r="I13" s="59">
        <v>0</v>
      </c>
      <c r="J13" s="36"/>
      <c r="K13" s="59">
        <v>0</v>
      </c>
      <c r="L13" s="36"/>
      <c r="M13" s="59">
        <v>0</v>
      </c>
      <c r="N13" s="59"/>
      <c r="O13" s="59">
        <v>0</v>
      </c>
      <c r="P13" s="59"/>
      <c r="Q13" s="59">
        <v>116429954</v>
      </c>
    </row>
    <row r="14" spans="1:17" ht="39.75" customHeight="1" x14ac:dyDescent="0.4">
      <c r="A14" s="16" t="s">
        <v>156</v>
      </c>
      <c r="C14" s="59" t="s">
        <v>193</v>
      </c>
      <c r="D14" s="12"/>
      <c r="E14" s="12">
        <v>40000</v>
      </c>
      <c r="F14" s="12"/>
      <c r="G14" s="12">
        <v>0</v>
      </c>
      <c r="H14" s="12"/>
      <c r="I14" s="12">
        <v>0</v>
      </c>
      <c r="J14" s="12"/>
      <c r="K14" s="12">
        <v>22976310</v>
      </c>
      <c r="L14" s="12"/>
      <c r="M14" s="12">
        <v>0</v>
      </c>
      <c r="N14" s="12"/>
      <c r="O14" s="12">
        <v>0</v>
      </c>
      <c r="P14" s="12"/>
      <c r="Q14" s="12">
        <v>22976310</v>
      </c>
    </row>
    <row r="15" spans="1:17" ht="39.75" customHeight="1" x14ac:dyDescent="0.4">
      <c r="A15" s="16" t="s">
        <v>161</v>
      </c>
      <c r="C15" s="59" t="s">
        <v>153</v>
      </c>
      <c r="D15" s="12"/>
      <c r="E15" s="12">
        <v>9237000</v>
      </c>
      <c r="F15" s="12"/>
      <c r="G15" s="12">
        <v>0</v>
      </c>
      <c r="H15" s="12"/>
      <c r="I15" s="12">
        <v>0</v>
      </c>
      <c r="J15" s="12"/>
      <c r="K15" s="12">
        <v>0</v>
      </c>
      <c r="L15" s="12"/>
      <c r="M15" s="12">
        <v>-16000</v>
      </c>
      <c r="N15" s="12"/>
      <c r="O15" s="12">
        <v>-160000</v>
      </c>
      <c r="P15" s="12"/>
      <c r="Q15" s="12">
        <v>20555312</v>
      </c>
    </row>
    <row r="16" spans="1:17" ht="39.75" customHeight="1" thickBot="1" x14ac:dyDescent="0.45">
      <c r="A16" s="16" t="s">
        <v>157</v>
      </c>
      <c r="C16" s="59" t="s">
        <v>193</v>
      </c>
      <c r="D16" s="12"/>
      <c r="E16" s="12">
        <v>180000</v>
      </c>
      <c r="F16" s="12"/>
      <c r="G16" s="12">
        <v>0</v>
      </c>
      <c r="H16" s="12"/>
      <c r="I16" s="12">
        <v>0</v>
      </c>
      <c r="J16" s="12"/>
      <c r="K16" s="12">
        <v>8990730</v>
      </c>
      <c r="L16" s="12"/>
      <c r="M16" s="12">
        <v>0</v>
      </c>
      <c r="N16" s="12"/>
      <c r="O16" s="12">
        <v>0</v>
      </c>
      <c r="P16" s="12"/>
      <c r="Q16" s="12">
        <v>8990730</v>
      </c>
    </row>
    <row r="17" spans="7:17" ht="39" customHeight="1" thickBot="1" x14ac:dyDescent="0.45">
      <c r="G17" s="46">
        <f>SUM(G9:G16)</f>
        <v>-33750</v>
      </c>
      <c r="H17" s="12"/>
      <c r="I17" s="46">
        <f>SUM(I9:I16)</f>
        <v>-337500</v>
      </c>
      <c r="J17" s="12"/>
      <c r="K17" s="46">
        <f>SUM(K9:K16)</f>
        <v>223413025</v>
      </c>
      <c r="L17" s="12"/>
      <c r="M17" s="46">
        <f>SUM(M9:M16)</f>
        <v>-47088750</v>
      </c>
      <c r="N17" s="12"/>
      <c r="O17" s="46">
        <f>SUM(O9:O16)</f>
        <v>-470887500</v>
      </c>
      <c r="P17" s="12"/>
      <c r="Q17" s="46">
        <f>SUM(Q9:Q16)</f>
        <v>4792533611</v>
      </c>
    </row>
    <row r="18" spans="7:17" ht="15.75" customHeight="1" thickTop="1" x14ac:dyDescent="0.4"/>
    <row r="19" spans="7:17" ht="22.5" x14ac:dyDescent="0.4">
      <c r="Q19" s="12"/>
    </row>
  </sheetData>
  <sortState xmlns:xlrd2="http://schemas.microsoft.com/office/spreadsheetml/2017/richdata2" ref="A9:Q16">
    <sortCondition descending="1" ref="Q9:Q16"/>
  </sortState>
  <mergeCells count="7">
    <mergeCell ref="C7:K7"/>
    <mergeCell ref="M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45" orientation="portrait" r:id="rId1"/>
  <colBreaks count="1" manualBreakCount="1">
    <brk id="18" max="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3"/>
  <sheetViews>
    <sheetView rightToLeft="1" view="pageBreakPreview" zoomScale="60" zoomScaleNormal="100" workbookViewId="0">
      <selection activeCell="G9" sqref="G9:G11"/>
    </sheetView>
  </sheetViews>
  <sheetFormatPr defaultColWidth="8.85546875" defaultRowHeight="12.75" x14ac:dyDescent="0.2"/>
  <cols>
    <col min="1" max="1" width="52.7109375" style="39" bestFit="1" customWidth="1"/>
    <col min="2" max="2" width="1.42578125" style="39" customWidth="1"/>
    <col min="3" max="3" width="19" style="39" customWidth="1"/>
    <col min="4" max="4" width="1.42578125" style="39" customWidth="1"/>
    <col min="5" max="5" width="18" style="39" customWidth="1"/>
    <col min="6" max="6" width="1.42578125" style="39" customWidth="1"/>
    <col min="7" max="7" width="17.85546875" style="39" bestFit="1" customWidth="1"/>
    <col min="8" max="8" width="1.42578125" style="39" customWidth="1"/>
    <col min="9" max="9" width="15.85546875" style="39" bestFit="1" customWidth="1"/>
    <col min="10" max="10" width="1.42578125" style="39" customWidth="1"/>
    <col min="11" max="11" width="18.140625" style="39" customWidth="1"/>
    <col min="12" max="12" width="1.42578125" style="39" customWidth="1"/>
    <col min="13" max="13" width="17" style="39" customWidth="1"/>
    <col min="14" max="14" width="1.42578125" style="39" customWidth="1"/>
    <col min="15" max="15" width="16.140625" style="39" customWidth="1"/>
    <col min="16" max="16" width="1.42578125" style="39" customWidth="1"/>
    <col min="17" max="17" width="17.28515625" style="39" customWidth="1"/>
    <col min="18" max="18" width="1.42578125" style="39" customWidth="1"/>
    <col min="19" max="19" width="19.28515625" style="39" customWidth="1"/>
    <col min="20" max="20" width="1.42578125" style="39" customWidth="1"/>
    <col min="21" max="21" width="18.7109375" style="39" customWidth="1"/>
    <col min="22" max="22" width="1.42578125" style="39" customWidth="1"/>
    <col min="23" max="16384" width="8.85546875" style="39"/>
  </cols>
  <sheetData>
    <row r="1" spans="1:22" ht="39" customHeight="1" x14ac:dyDescent="0.2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41"/>
    </row>
    <row r="2" spans="1:22" ht="39" customHeight="1" x14ac:dyDescent="0.2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41"/>
    </row>
    <row r="3" spans="1:22" ht="39" customHeight="1" x14ac:dyDescent="0.2">
      <c r="A3" s="150" t="str">
        <f>سهام!A3</f>
        <v>به تاریخ 31 اردیبهشت 1405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41"/>
    </row>
    <row r="4" spans="1:22" ht="39" customHeight="1" x14ac:dyDescent="0.2"/>
    <row r="5" spans="1:22" ht="39" customHeight="1" x14ac:dyDescent="0.2">
      <c r="A5" s="148" t="s">
        <v>186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42"/>
    </row>
    <row r="6" spans="1:22" ht="39" customHeight="1" x14ac:dyDescent="0.2">
      <c r="A6" s="35"/>
      <c r="B6" s="35"/>
      <c r="C6" s="149" t="s">
        <v>111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42"/>
    </row>
    <row r="7" spans="1:22" ht="39" customHeight="1" thickBot="1" x14ac:dyDescent="0.4">
      <c r="C7" s="147" t="str">
        <f>سهام!C8</f>
        <v>1405/01/31</v>
      </c>
      <c r="D7" s="147"/>
      <c r="E7" s="147"/>
      <c r="F7" s="147"/>
      <c r="G7" s="147"/>
      <c r="H7" s="147"/>
      <c r="I7" s="147"/>
      <c r="J7" s="147"/>
      <c r="K7" s="147"/>
      <c r="L7" s="71"/>
      <c r="M7" s="147" t="str">
        <f>سهام!Q8</f>
        <v>1405/02/31</v>
      </c>
      <c r="N7" s="147"/>
      <c r="O7" s="147"/>
      <c r="P7" s="147"/>
      <c r="Q7" s="147"/>
      <c r="R7" s="147"/>
      <c r="S7" s="147"/>
      <c r="T7" s="147"/>
      <c r="U7" s="147"/>
    </row>
    <row r="8" spans="1:22" ht="39" customHeight="1" thickBot="1" x14ac:dyDescent="0.4">
      <c r="A8" s="60" t="s">
        <v>187</v>
      </c>
      <c r="B8" s="61"/>
      <c r="C8" s="60" t="s">
        <v>34</v>
      </c>
      <c r="D8" s="62"/>
      <c r="E8" s="60" t="s">
        <v>35</v>
      </c>
      <c r="F8" s="62"/>
      <c r="G8" s="60" t="s">
        <v>36</v>
      </c>
      <c r="H8" s="62"/>
      <c r="I8" s="60" t="s">
        <v>31</v>
      </c>
      <c r="J8" s="62"/>
      <c r="K8" s="60" t="s">
        <v>32</v>
      </c>
      <c r="L8" s="62"/>
      <c r="M8" s="60" t="s">
        <v>34</v>
      </c>
      <c r="N8" s="62"/>
      <c r="O8" s="60" t="s">
        <v>35</v>
      </c>
      <c r="P8" s="62"/>
      <c r="Q8" s="60" t="s">
        <v>36</v>
      </c>
      <c r="R8" s="62"/>
      <c r="S8" s="60" t="s">
        <v>31</v>
      </c>
      <c r="T8" s="62"/>
      <c r="U8" s="60" t="s">
        <v>32</v>
      </c>
    </row>
    <row r="9" spans="1:22" ht="39" customHeight="1" x14ac:dyDescent="0.2">
      <c r="A9" s="63" t="s">
        <v>157</v>
      </c>
      <c r="C9" s="27" t="s">
        <v>37</v>
      </c>
      <c r="E9" s="27" t="s">
        <v>38</v>
      </c>
      <c r="F9" s="27"/>
      <c r="G9" s="27">
        <v>180000</v>
      </c>
      <c r="H9" s="27"/>
      <c r="I9" s="27">
        <v>18000</v>
      </c>
      <c r="J9" s="27"/>
      <c r="K9" s="27" t="s">
        <v>193</v>
      </c>
      <c r="M9" s="27" t="s">
        <v>39</v>
      </c>
      <c r="N9" s="27"/>
      <c r="O9" s="27" t="s">
        <v>39</v>
      </c>
      <c r="P9" s="27"/>
      <c r="Q9" s="27">
        <v>0</v>
      </c>
      <c r="R9" s="27"/>
      <c r="S9" s="27">
        <v>0</v>
      </c>
      <c r="T9" s="27"/>
      <c r="U9" s="27" t="s">
        <v>39</v>
      </c>
    </row>
    <row r="10" spans="1:22" ht="39" customHeight="1" x14ac:dyDescent="0.3">
      <c r="A10" s="63" t="s">
        <v>158</v>
      </c>
      <c r="B10" s="45"/>
      <c r="C10" s="27" t="s">
        <v>37</v>
      </c>
      <c r="D10" s="27"/>
      <c r="E10" s="27" t="s">
        <v>38</v>
      </c>
      <c r="F10" s="27"/>
      <c r="G10" s="27">
        <v>60000</v>
      </c>
      <c r="H10" s="27"/>
      <c r="I10" s="27">
        <v>15000</v>
      </c>
      <c r="J10" s="27"/>
      <c r="K10" s="27" t="s">
        <v>193</v>
      </c>
      <c r="L10" s="27"/>
      <c r="M10" s="27" t="s">
        <v>39</v>
      </c>
      <c r="N10" s="27"/>
      <c r="O10" s="27" t="s">
        <v>39</v>
      </c>
      <c r="P10" s="27"/>
      <c r="Q10" s="27">
        <v>0</v>
      </c>
      <c r="R10" s="27"/>
      <c r="S10" s="27">
        <v>0</v>
      </c>
      <c r="T10" s="27"/>
      <c r="U10" s="27" t="s">
        <v>39</v>
      </c>
    </row>
    <row r="11" spans="1:22" ht="39" customHeight="1" x14ac:dyDescent="0.2">
      <c r="A11" s="63" t="s">
        <v>156</v>
      </c>
      <c r="C11" s="27" t="s">
        <v>37</v>
      </c>
      <c r="E11" s="27" t="s">
        <v>38</v>
      </c>
      <c r="F11" s="27"/>
      <c r="G11" s="27">
        <v>40000</v>
      </c>
      <c r="H11" s="27"/>
      <c r="I11" s="27">
        <v>16000</v>
      </c>
      <c r="J11" s="27"/>
      <c r="K11" s="27" t="s">
        <v>193</v>
      </c>
      <c r="M11" s="27" t="s">
        <v>39</v>
      </c>
      <c r="N11" s="27"/>
      <c r="O11" s="27" t="s">
        <v>39</v>
      </c>
      <c r="P11" s="27"/>
      <c r="Q11" s="27">
        <v>0</v>
      </c>
      <c r="R11" s="27"/>
      <c r="S11" s="27">
        <v>0</v>
      </c>
      <c r="T11" s="27"/>
      <c r="U11" s="27" t="s">
        <v>39</v>
      </c>
    </row>
    <row r="12" spans="1:22" ht="21.75" customHeight="1" x14ac:dyDescent="0.2">
      <c r="A12" s="54"/>
    </row>
    <row r="13" spans="1:22" ht="21.75" customHeight="1" x14ac:dyDescent="0.2">
      <c r="A13" s="54"/>
    </row>
    <row r="14" spans="1:22" ht="21.75" customHeight="1" x14ac:dyDescent="0.2">
      <c r="A14" s="54"/>
    </row>
    <row r="15" spans="1:22" ht="21.75" customHeight="1" x14ac:dyDescent="0.2">
      <c r="A15" s="54"/>
    </row>
    <row r="16" spans="1:22" ht="21.75" customHeight="1" x14ac:dyDescent="0.2">
      <c r="A16" s="54"/>
    </row>
    <row r="17" spans="1:1" ht="21.75" customHeight="1" x14ac:dyDescent="0.2">
      <c r="A17" s="54"/>
    </row>
    <row r="18" spans="1:1" ht="21.75" customHeight="1" x14ac:dyDescent="0.2">
      <c r="A18" s="54"/>
    </row>
    <row r="19" spans="1:1" ht="21.75" customHeight="1" x14ac:dyDescent="0.2"/>
    <row r="20" spans="1:1" ht="21.75" customHeight="1" x14ac:dyDescent="0.2"/>
    <row r="21" spans="1:1" ht="21.75" customHeight="1" x14ac:dyDescent="0.2"/>
    <row r="22" spans="1:1" ht="21.75" customHeight="1" x14ac:dyDescent="0.2"/>
    <row r="23" spans="1:1" ht="21.75" customHeight="1" x14ac:dyDescent="0.2"/>
  </sheetData>
  <sortState xmlns:xlrd2="http://schemas.microsoft.com/office/spreadsheetml/2017/richdata2" ref="A9:U11">
    <sortCondition descending="1" ref="Q9:Q11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54" fitToHeight="0" orientation="landscape" r:id="rId1"/>
  <rowBreaks count="1" manualBreakCount="1">
    <brk id="12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3"/>
  <sheetViews>
    <sheetView rightToLeft="1" view="pageBreakPreview" zoomScale="60" zoomScaleNormal="100" workbookViewId="0">
      <selection activeCell="AA1" sqref="AA1:AA1048576"/>
    </sheetView>
  </sheetViews>
  <sheetFormatPr defaultColWidth="9.140625" defaultRowHeight="15.75" x14ac:dyDescent="0.4"/>
  <cols>
    <col min="1" max="1" width="40.85546875" style="19" customWidth="1"/>
    <col min="2" max="2" width="1.42578125" style="19" customWidth="1"/>
    <col min="3" max="3" width="16.85546875" style="19" bestFit="1" customWidth="1"/>
    <col min="4" max="4" width="1.42578125" style="19" customWidth="1"/>
    <col min="5" max="5" width="25.85546875" style="19" bestFit="1" customWidth="1"/>
    <col min="6" max="6" width="1.42578125" style="19" customWidth="1"/>
    <col min="7" max="7" width="26.85546875" style="19" bestFit="1" customWidth="1"/>
    <col min="8" max="8" width="1.42578125" style="19" customWidth="1"/>
    <col min="9" max="9" width="17.28515625" style="19" bestFit="1" customWidth="1"/>
    <col min="10" max="10" width="1.42578125" style="19" customWidth="1"/>
    <col min="11" max="11" width="25.85546875" style="19" bestFit="1" customWidth="1"/>
    <col min="12" max="12" width="1.42578125" style="19" customWidth="1"/>
    <col min="13" max="13" width="16.5703125" style="19" bestFit="1" customWidth="1"/>
    <col min="14" max="14" width="1.42578125" style="19" customWidth="1"/>
    <col min="15" max="15" width="25.5703125" style="19" customWidth="1"/>
    <col min="16" max="16" width="1.42578125" style="19" customWidth="1"/>
    <col min="17" max="17" width="17.28515625" style="19" bestFit="1" customWidth="1"/>
    <col min="18" max="18" width="1.42578125" style="19" customWidth="1"/>
    <col min="19" max="19" width="22.5703125" style="19" customWidth="1"/>
    <col min="20" max="20" width="1.42578125" style="19" customWidth="1"/>
    <col min="21" max="21" width="26.140625" style="19" customWidth="1"/>
    <col min="22" max="22" width="1.42578125" style="19" customWidth="1"/>
    <col min="23" max="23" width="26.28515625" style="19" customWidth="1"/>
    <col min="24" max="24" width="1.42578125" style="17" customWidth="1"/>
    <col min="25" max="25" width="26.5703125" style="17" customWidth="1"/>
    <col min="26" max="26" width="1.42578125" style="17" customWidth="1"/>
    <col min="27" max="27" width="22.5703125" style="17" hidden="1" customWidth="1"/>
    <col min="28" max="16384" width="9.140625" style="17"/>
  </cols>
  <sheetData>
    <row r="1" spans="1:29" ht="40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29" ht="40.5" customHeight="1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9" ht="40.5" customHeight="1" x14ac:dyDescent="0.4">
      <c r="A3" s="141" t="str">
        <f>سهام!A3</f>
        <v>به تاریخ 31 اردیبهشت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9" ht="40.5" customHeight="1" x14ac:dyDescent="0.4"/>
    <row r="5" spans="1:29" ht="40.5" customHeight="1" x14ac:dyDescent="0.4">
      <c r="A5" s="140" t="s">
        <v>185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</row>
    <row r="6" spans="1:29" ht="40.5" customHeight="1" x14ac:dyDescent="0.4">
      <c r="A6" s="11"/>
      <c r="B6" s="11"/>
      <c r="C6" s="139" t="s">
        <v>111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</row>
    <row r="7" spans="1:29" ht="40.5" customHeight="1" thickBot="1" x14ac:dyDescent="0.9">
      <c r="C7" s="147" t="str">
        <f>سهام!C8</f>
        <v>1405/01/31</v>
      </c>
      <c r="D7" s="147"/>
      <c r="E7" s="147"/>
      <c r="F7" s="147"/>
      <c r="G7" s="147"/>
      <c r="H7" s="113"/>
      <c r="I7" s="147" t="s">
        <v>2</v>
      </c>
      <c r="J7" s="147"/>
      <c r="K7" s="147"/>
      <c r="L7" s="147"/>
      <c r="M7" s="147"/>
      <c r="N7" s="147"/>
      <c r="O7" s="147"/>
      <c r="P7" s="113"/>
      <c r="Q7" s="142" t="str">
        <f>سهام!Q8</f>
        <v>1405/02/31</v>
      </c>
      <c r="R7" s="142"/>
      <c r="S7" s="142"/>
      <c r="T7" s="142"/>
      <c r="U7" s="142"/>
      <c r="V7" s="142"/>
      <c r="W7" s="142"/>
      <c r="X7" s="142"/>
      <c r="Y7" s="142"/>
    </row>
    <row r="8" spans="1:29" ht="40.5" customHeight="1" thickBot="1" x14ac:dyDescent="0.7">
      <c r="A8" s="134" t="s">
        <v>42</v>
      </c>
      <c r="B8" s="29"/>
      <c r="C8" s="134" t="s">
        <v>43</v>
      </c>
      <c r="D8" s="29"/>
      <c r="E8" s="134" t="s">
        <v>7</v>
      </c>
      <c r="F8" s="29"/>
      <c r="G8" s="134" t="s">
        <v>8</v>
      </c>
      <c r="H8" s="29"/>
      <c r="I8" s="133" t="s">
        <v>40</v>
      </c>
      <c r="J8" s="133"/>
      <c r="K8" s="133"/>
      <c r="L8" s="29"/>
      <c r="M8" s="133" t="s">
        <v>41</v>
      </c>
      <c r="N8" s="133"/>
      <c r="O8" s="133"/>
      <c r="P8" s="29"/>
      <c r="Q8" s="134" t="s">
        <v>6</v>
      </c>
      <c r="R8" s="29"/>
      <c r="S8" s="151" t="s">
        <v>44</v>
      </c>
      <c r="T8" s="29"/>
      <c r="U8" s="134" t="s">
        <v>7</v>
      </c>
      <c r="V8" s="29"/>
      <c r="W8" s="134" t="s">
        <v>8</v>
      </c>
      <c r="X8" s="25"/>
      <c r="Y8" s="143" t="s">
        <v>184</v>
      </c>
    </row>
    <row r="9" spans="1:29" ht="40.5" customHeight="1" thickBot="1" x14ac:dyDescent="0.7">
      <c r="A9" s="133"/>
      <c r="B9" s="29"/>
      <c r="C9" s="133"/>
      <c r="D9" s="29"/>
      <c r="E9" s="133"/>
      <c r="F9" s="29"/>
      <c r="G9" s="133"/>
      <c r="H9" s="29"/>
      <c r="I9" s="60" t="s">
        <v>6</v>
      </c>
      <c r="J9" s="29"/>
      <c r="K9" s="60" t="s">
        <v>7</v>
      </c>
      <c r="L9" s="29"/>
      <c r="M9" s="60" t="s">
        <v>6</v>
      </c>
      <c r="N9" s="29"/>
      <c r="O9" s="60" t="s">
        <v>9</v>
      </c>
      <c r="P9" s="29"/>
      <c r="Q9" s="133"/>
      <c r="R9" s="29"/>
      <c r="S9" s="152"/>
      <c r="T9" s="29"/>
      <c r="U9" s="133"/>
      <c r="V9" s="29"/>
      <c r="W9" s="133"/>
      <c r="X9" s="25"/>
      <c r="Y9" s="144"/>
      <c r="AA9" s="124">
        <f>سهام!AA10</f>
        <v>63348853589172</v>
      </c>
    </row>
    <row r="10" spans="1:29" ht="40.5" customHeight="1" x14ac:dyDescent="0.4">
      <c r="A10" s="54" t="s">
        <v>46</v>
      </c>
      <c r="C10" s="27">
        <v>88550000</v>
      </c>
      <c r="D10" s="27"/>
      <c r="E10" s="27">
        <v>2544435586810</v>
      </c>
      <c r="F10" s="27"/>
      <c r="G10" s="27">
        <v>2779710253729</v>
      </c>
      <c r="H10" s="27"/>
      <c r="I10" s="27">
        <v>12298858</v>
      </c>
      <c r="J10" s="27"/>
      <c r="K10" s="27">
        <v>390248850947</v>
      </c>
      <c r="L10" s="27"/>
      <c r="M10" s="27">
        <v>-27060075</v>
      </c>
      <c r="N10" s="27"/>
      <c r="O10" s="27">
        <v>-857573821588</v>
      </c>
      <c r="P10" s="27"/>
      <c r="Q10" s="27">
        <f>C10+I10+M10</f>
        <v>73788783</v>
      </c>
      <c r="R10" s="27"/>
      <c r="S10" s="27">
        <v>32254</v>
      </c>
      <c r="T10" s="27"/>
      <c r="U10" s="27">
        <v>2162611627246</v>
      </c>
      <c r="V10" s="27"/>
      <c r="W10" s="27">
        <v>2379105788000</v>
      </c>
      <c r="X10" s="26"/>
      <c r="Y10" s="49">
        <f t="shared" ref="Y10:Y17" si="0">W10/$AA$9*100</f>
        <v>3.7555624975140076</v>
      </c>
      <c r="AA10" s="19"/>
    </row>
    <row r="11" spans="1:29" ht="40.5" customHeight="1" x14ac:dyDescent="0.4">
      <c r="A11" s="54" t="s">
        <v>48</v>
      </c>
      <c r="C11" s="27">
        <v>33000000</v>
      </c>
      <c r="D11" s="27"/>
      <c r="E11" s="27">
        <v>497919540145</v>
      </c>
      <c r="F11" s="27"/>
      <c r="G11" s="27">
        <v>548521658020</v>
      </c>
      <c r="H11" s="27"/>
      <c r="I11" s="27">
        <v>23800000</v>
      </c>
      <c r="J11" s="27"/>
      <c r="K11" s="27">
        <v>399654118121</v>
      </c>
      <c r="L11" s="27"/>
      <c r="M11" s="27">
        <v>0</v>
      </c>
      <c r="N11" s="27"/>
      <c r="O11" s="27">
        <v>0</v>
      </c>
      <c r="P11" s="27"/>
      <c r="Q11" s="27">
        <f>C11+I11+M11</f>
        <v>56800000</v>
      </c>
      <c r="R11" s="27"/>
      <c r="S11" s="27">
        <v>17073</v>
      </c>
      <c r="T11" s="27"/>
      <c r="U11" s="27">
        <v>897573658266</v>
      </c>
      <c r="V11" s="27"/>
      <c r="W11" s="27">
        <v>969388806010</v>
      </c>
      <c r="X11" s="26"/>
      <c r="Y11" s="49">
        <f t="shared" si="0"/>
        <v>1.5302389089732387</v>
      </c>
      <c r="AA11" s="19"/>
      <c r="AC11" s="17" t="s">
        <v>151</v>
      </c>
    </row>
    <row r="12" spans="1:29" ht="40.5" customHeight="1" x14ac:dyDescent="0.6">
      <c r="A12" s="54" t="s">
        <v>150</v>
      </c>
      <c r="B12" s="21"/>
      <c r="C12" s="27">
        <v>31000000</v>
      </c>
      <c r="D12" s="27"/>
      <c r="E12" s="27">
        <v>453092016033</v>
      </c>
      <c r="F12" s="27"/>
      <c r="G12" s="27">
        <v>493152083087</v>
      </c>
      <c r="H12" s="27"/>
      <c r="I12" s="27">
        <v>0</v>
      </c>
      <c r="J12" s="27"/>
      <c r="K12" s="27">
        <v>0</v>
      </c>
      <c r="L12" s="27"/>
      <c r="M12" s="27">
        <v>0</v>
      </c>
      <c r="N12" s="27"/>
      <c r="O12" s="27">
        <v>0</v>
      </c>
      <c r="P12" s="27"/>
      <c r="Q12" s="27">
        <f>C12+I12+M12</f>
        <v>31000000</v>
      </c>
      <c r="R12" s="27"/>
      <c r="S12" s="48">
        <v>16398</v>
      </c>
      <c r="T12" s="27"/>
      <c r="U12" s="27">
        <v>453092016033</v>
      </c>
      <c r="V12" s="27"/>
      <c r="W12" s="27">
        <v>508150550362</v>
      </c>
      <c r="X12" s="26"/>
      <c r="Y12" s="49">
        <f t="shared" si="0"/>
        <v>0.80214640292852346</v>
      </c>
      <c r="AA12" s="19"/>
    </row>
    <row r="13" spans="1:29" ht="40.5" customHeight="1" x14ac:dyDescent="0.4">
      <c r="A13" s="54" t="s">
        <v>194</v>
      </c>
      <c r="C13" s="27">
        <v>0</v>
      </c>
      <c r="D13" s="27"/>
      <c r="E13" s="27">
        <v>0</v>
      </c>
      <c r="F13" s="27"/>
      <c r="G13" s="27">
        <v>0</v>
      </c>
      <c r="H13" s="27"/>
      <c r="I13" s="27">
        <v>4285000</v>
      </c>
      <c r="J13" s="27"/>
      <c r="K13" s="27">
        <v>299966301785</v>
      </c>
      <c r="L13" s="27"/>
      <c r="M13" s="27">
        <v>0</v>
      </c>
      <c r="N13" s="27"/>
      <c r="O13" s="27">
        <v>0</v>
      </c>
      <c r="P13" s="27"/>
      <c r="Q13" s="27">
        <f t="shared" ref="Q13:Q16" si="1">C13+I13+M13</f>
        <v>4285000</v>
      </c>
      <c r="R13" s="27"/>
      <c r="S13" s="27">
        <v>70971</v>
      </c>
      <c r="T13" s="27"/>
      <c r="U13" s="27">
        <v>299966301785</v>
      </c>
      <c r="V13" s="27"/>
      <c r="W13" s="27">
        <v>303998594166</v>
      </c>
      <c r="X13" s="26"/>
      <c r="Y13" s="49">
        <f t="shared" si="0"/>
        <v>0.47988018242205632</v>
      </c>
      <c r="AA13" s="19"/>
    </row>
    <row r="14" spans="1:29" ht="40.5" customHeight="1" x14ac:dyDescent="0.4">
      <c r="A14" s="54" t="s">
        <v>45</v>
      </c>
      <c r="C14" s="27">
        <v>6460000</v>
      </c>
      <c r="D14" s="27"/>
      <c r="E14" s="27">
        <v>184377124224</v>
      </c>
      <c r="F14" s="27"/>
      <c r="G14" s="27">
        <v>263793690193</v>
      </c>
      <c r="H14" s="27"/>
      <c r="I14" s="27">
        <v>0</v>
      </c>
      <c r="J14" s="27"/>
      <c r="K14" s="27">
        <v>0</v>
      </c>
      <c r="L14" s="27"/>
      <c r="M14" s="27">
        <v>0</v>
      </c>
      <c r="N14" s="27"/>
      <c r="O14" s="27">
        <v>0</v>
      </c>
      <c r="P14" s="27"/>
      <c r="Q14" s="27">
        <f t="shared" si="1"/>
        <v>6460000</v>
      </c>
      <c r="R14" s="27"/>
      <c r="S14" s="27">
        <v>42000</v>
      </c>
      <c r="T14" s="27"/>
      <c r="U14" s="27">
        <v>184377124224</v>
      </c>
      <c r="V14" s="27"/>
      <c r="W14" s="27">
        <v>271219950750</v>
      </c>
      <c r="X14" s="26"/>
      <c r="Y14" s="49">
        <f t="shared" si="0"/>
        <v>0.4281371096451202</v>
      </c>
      <c r="AA14" s="19"/>
    </row>
    <row r="15" spans="1:29" ht="40.5" customHeight="1" x14ac:dyDescent="0.4">
      <c r="A15" s="54" t="s">
        <v>163</v>
      </c>
      <c r="C15" s="27">
        <v>328471</v>
      </c>
      <c r="D15" s="27"/>
      <c r="E15" s="27">
        <v>3310318420</v>
      </c>
      <c r="F15" s="27"/>
      <c r="G15" s="27">
        <v>2912197542</v>
      </c>
      <c r="H15" s="27"/>
      <c r="I15" s="27">
        <v>1000000</v>
      </c>
      <c r="J15" s="27"/>
      <c r="K15" s="27">
        <v>8478805268</v>
      </c>
      <c r="L15" s="27"/>
      <c r="M15" s="27">
        <v>0</v>
      </c>
      <c r="N15" s="27"/>
      <c r="O15" s="27">
        <v>0</v>
      </c>
      <c r="P15" s="27"/>
      <c r="Q15" s="27">
        <f t="shared" si="1"/>
        <v>1328471</v>
      </c>
      <c r="R15" s="27"/>
      <c r="S15" s="27">
        <v>8346</v>
      </c>
      <c r="T15" s="27"/>
      <c r="U15" s="27">
        <v>11789123688</v>
      </c>
      <c r="V15" s="27"/>
      <c r="W15" s="27">
        <v>11082318753</v>
      </c>
      <c r="X15" s="26"/>
      <c r="Y15" s="49">
        <f t="shared" si="0"/>
        <v>1.7494110982450774E-2</v>
      </c>
      <c r="AA15" s="19"/>
    </row>
    <row r="16" spans="1:29" ht="40.5" customHeight="1" x14ac:dyDescent="0.4">
      <c r="A16" s="54" t="s">
        <v>47</v>
      </c>
      <c r="C16" s="27">
        <v>778235</v>
      </c>
      <c r="D16" s="27"/>
      <c r="E16" s="27">
        <v>23422706327</v>
      </c>
      <c r="F16" s="27"/>
      <c r="G16" s="27">
        <v>47602639701</v>
      </c>
      <c r="H16" s="27"/>
      <c r="I16" s="27">
        <v>0</v>
      </c>
      <c r="J16" s="27"/>
      <c r="K16" s="27">
        <v>0</v>
      </c>
      <c r="L16" s="27"/>
      <c r="M16" s="27">
        <v>-778235</v>
      </c>
      <c r="N16" s="27"/>
      <c r="O16" s="27">
        <v>-48237445293</v>
      </c>
      <c r="P16" s="27"/>
      <c r="Q16" s="27">
        <f t="shared" si="1"/>
        <v>0</v>
      </c>
      <c r="R16" s="27"/>
      <c r="S16" s="27">
        <v>0</v>
      </c>
      <c r="T16" s="27"/>
      <c r="U16" s="27">
        <v>0</v>
      </c>
      <c r="V16" s="27"/>
      <c r="W16" s="27">
        <v>0</v>
      </c>
      <c r="X16" s="26"/>
      <c r="Y16" s="49">
        <f t="shared" si="0"/>
        <v>0</v>
      </c>
      <c r="AA16" s="19"/>
    </row>
    <row r="17" spans="1:27" ht="40.5" customHeight="1" thickBot="1" x14ac:dyDescent="0.65">
      <c r="A17" s="54" t="s">
        <v>154</v>
      </c>
      <c r="B17" s="21"/>
      <c r="C17" s="27">
        <v>3000000</v>
      </c>
      <c r="D17" s="27"/>
      <c r="E17" s="51">
        <v>67885023360</v>
      </c>
      <c r="F17" s="27"/>
      <c r="G17" s="51">
        <v>74600480925</v>
      </c>
      <c r="H17" s="27"/>
      <c r="I17" s="51">
        <v>0</v>
      </c>
      <c r="J17" s="27"/>
      <c r="K17" s="51">
        <v>0</v>
      </c>
      <c r="L17" s="27"/>
      <c r="M17" s="51">
        <v>-3000000</v>
      </c>
      <c r="N17" s="27"/>
      <c r="O17" s="51">
        <v>-75764051700</v>
      </c>
      <c r="P17" s="27"/>
      <c r="Q17" s="51">
        <f>C17+I17+M17</f>
        <v>0</v>
      </c>
      <c r="R17" s="27"/>
      <c r="S17" s="48">
        <v>0</v>
      </c>
      <c r="T17" s="27"/>
      <c r="U17" s="51">
        <v>0</v>
      </c>
      <c r="V17" s="27"/>
      <c r="W17" s="51">
        <v>0</v>
      </c>
      <c r="X17" s="26"/>
      <c r="Y17" s="50">
        <f t="shared" si="0"/>
        <v>0</v>
      </c>
      <c r="AA17" s="19"/>
    </row>
    <row r="18" spans="1:27" ht="40.5" customHeight="1" thickBot="1" x14ac:dyDescent="0.45">
      <c r="A18" s="16"/>
      <c r="C18" s="52">
        <f>SUM(C10:C17)</f>
        <v>163116706</v>
      </c>
      <c r="D18" s="20"/>
      <c r="E18" s="53">
        <f>SUM(E10:E17)</f>
        <v>3774442315319</v>
      </c>
      <c r="F18" s="20"/>
      <c r="G18" s="53">
        <f>SUM(G10:G17)</f>
        <v>4210293003197</v>
      </c>
      <c r="H18" s="20"/>
      <c r="I18" s="53">
        <f>SUM(I10:I17)</f>
        <v>41383858</v>
      </c>
      <c r="J18" s="20"/>
      <c r="K18" s="53">
        <f>SUM(K10:K17)</f>
        <v>1098348076121</v>
      </c>
      <c r="L18" s="20"/>
      <c r="M18" s="53">
        <f>SUM(M10:M17)</f>
        <v>-30838310</v>
      </c>
      <c r="N18" s="20"/>
      <c r="O18" s="53">
        <f>SUM(O10:O17)</f>
        <v>-981575318581</v>
      </c>
      <c r="P18" s="20"/>
      <c r="Q18" s="53">
        <f>SUM(Q10:Q17)</f>
        <v>173662254</v>
      </c>
      <c r="R18" s="20"/>
      <c r="S18" s="20"/>
      <c r="T18" s="20"/>
      <c r="U18" s="53">
        <f>SUM(U10:U17)</f>
        <v>4009409851242</v>
      </c>
      <c r="V18" s="20"/>
      <c r="W18" s="53">
        <f>SUM(W10:W17)</f>
        <v>4442946008041</v>
      </c>
      <c r="X18" s="7"/>
      <c r="Y18" s="64">
        <f>SUM(Y10:Y17)</f>
        <v>7.0134592124653974</v>
      </c>
      <c r="AA18" s="10"/>
    </row>
    <row r="19" spans="1:27" ht="16.5" thickTop="1" x14ac:dyDescent="0.4"/>
    <row r="20" spans="1:27" ht="22.5" x14ac:dyDescent="0.4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7" ht="22.5" x14ac:dyDescent="0.4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3" spans="1:27" x14ac:dyDescent="0.4">
      <c r="U23" s="19" t="s">
        <v>152</v>
      </c>
    </row>
  </sheetData>
  <sortState xmlns:xlrd2="http://schemas.microsoft.com/office/spreadsheetml/2017/richdata2" ref="A10:Y17">
    <sortCondition descending="1" ref="W10:W17"/>
  </sortState>
  <mergeCells count="19">
    <mergeCell ref="A1:Y1"/>
    <mergeCell ref="A2:Y2"/>
    <mergeCell ref="U8:U9"/>
    <mergeCell ref="W8:W9"/>
    <mergeCell ref="Y8:Y9"/>
    <mergeCell ref="A3:Y3"/>
    <mergeCell ref="C7:G7"/>
    <mergeCell ref="A8:A9"/>
    <mergeCell ref="C6:Y6"/>
    <mergeCell ref="C8:C9"/>
    <mergeCell ref="E8:E9"/>
    <mergeCell ref="G8:G9"/>
    <mergeCell ref="Q8:Q9"/>
    <mergeCell ref="S8:S9"/>
    <mergeCell ref="I8:K8"/>
    <mergeCell ref="M8:O8"/>
    <mergeCell ref="A5:Y5"/>
    <mergeCell ref="I7:O7"/>
    <mergeCell ref="Q7:Y7"/>
  </mergeCells>
  <pageMargins left="0.39" right="0.39" top="0.39" bottom="0.39" header="0" footer="0"/>
  <pageSetup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6"/>
  <sheetViews>
    <sheetView rightToLeft="1" view="pageBreakPreview" zoomScale="50" zoomScaleNormal="100" zoomScaleSheetLayoutView="50" workbookViewId="0">
      <selection activeCell="AM1" sqref="AM1:AM1048576"/>
    </sheetView>
  </sheetViews>
  <sheetFormatPr defaultColWidth="9.140625" defaultRowHeight="15.75" x14ac:dyDescent="0.4"/>
  <cols>
    <col min="1" max="1" width="39" style="17" bestFit="1" customWidth="1"/>
    <col min="2" max="2" width="1.42578125" style="17" customWidth="1"/>
    <col min="3" max="3" width="16.28515625" style="17" customWidth="1"/>
    <col min="4" max="4" width="1.42578125" style="17" customWidth="1"/>
    <col min="5" max="5" width="24.28515625" style="17" customWidth="1"/>
    <col min="6" max="6" width="1.42578125" style="17" customWidth="1"/>
    <col min="7" max="7" width="20.5703125" style="17" bestFit="1" customWidth="1"/>
    <col min="8" max="8" width="1.42578125" style="17" customWidth="1"/>
    <col min="9" max="9" width="17.140625" style="17" bestFit="1" customWidth="1"/>
    <col min="10" max="10" width="1.42578125" style="17" customWidth="1"/>
    <col min="11" max="11" width="12" style="17" customWidth="1"/>
    <col min="12" max="12" width="1.42578125" style="17" customWidth="1"/>
    <col min="13" max="13" width="11.28515625" style="17" customWidth="1"/>
    <col min="14" max="14" width="1.42578125" style="17" customWidth="1"/>
    <col min="15" max="15" width="13.7109375" style="17" bestFit="1" customWidth="1"/>
    <col min="16" max="16" width="1.42578125" style="17" customWidth="1"/>
    <col min="17" max="17" width="24" style="17" bestFit="1" customWidth="1"/>
    <col min="18" max="18" width="1.42578125" style="17" customWidth="1"/>
    <col min="19" max="19" width="23" style="17" customWidth="1"/>
    <col min="20" max="20" width="1.42578125" style="17" customWidth="1"/>
    <col min="21" max="21" width="13.7109375" style="17" bestFit="1" customWidth="1"/>
    <col min="22" max="22" width="1.42578125" style="17" customWidth="1"/>
    <col min="23" max="23" width="23.85546875" style="17" bestFit="1" customWidth="1"/>
    <col min="24" max="24" width="1.42578125" style="17" customWidth="1"/>
    <col min="25" max="25" width="12.42578125" style="17" bestFit="1" customWidth="1"/>
    <col min="26" max="26" width="1.42578125" style="17" customWidth="1"/>
    <col min="27" max="27" width="22.7109375" style="17" bestFit="1" customWidth="1"/>
    <col min="28" max="28" width="1.42578125" style="17" customWidth="1"/>
    <col min="29" max="29" width="13.7109375" style="17" bestFit="1" customWidth="1"/>
    <col min="30" max="30" width="1.42578125" style="17" customWidth="1"/>
    <col min="31" max="31" width="21.7109375" style="17" bestFit="1" customWidth="1"/>
    <col min="32" max="32" width="1.42578125" style="17" customWidth="1"/>
    <col min="33" max="33" width="23.85546875" style="17" bestFit="1" customWidth="1"/>
    <col min="34" max="34" width="1.42578125" style="17" customWidth="1"/>
    <col min="35" max="35" width="23.85546875" style="17" bestFit="1" customWidth="1"/>
    <col min="36" max="36" width="1.42578125" style="17" customWidth="1"/>
    <col min="37" max="37" width="25.140625" style="17" bestFit="1" customWidth="1"/>
    <col min="38" max="38" width="1.42578125" style="17" customWidth="1"/>
    <col min="39" max="39" width="25.85546875" style="17" hidden="1" customWidth="1"/>
    <col min="40" max="40" width="20.28515625" style="17" bestFit="1" customWidth="1"/>
    <col min="41" max="16384" width="9.140625" style="17"/>
  </cols>
  <sheetData>
    <row r="1" spans="1:40" ht="46.5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</row>
    <row r="2" spans="1:40" ht="46.5" customHeight="1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</row>
    <row r="3" spans="1:40" ht="46.5" customHeight="1" x14ac:dyDescent="0.4">
      <c r="A3" s="141" t="str">
        <f>سهام!A3</f>
        <v>به تاریخ 31 اردیبهشت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</row>
    <row r="4" spans="1:40" ht="46.5" customHeight="1" x14ac:dyDescent="0.4"/>
    <row r="5" spans="1:40" ht="46.5" customHeight="1" x14ac:dyDescent="0.4">
      <c r="A5" s="140" t="s">
        <v>112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</row>
    <row r="6" spans="1:40" ht="46.5" customHeight="1" x14ac:dyDescent="0.4">
      <c r="A6" s="11"/>
      <c r="B6" s="11"/>
      <c r="C6" s="139" t="s">
        <v>111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</row>
    <row r="7" spans="1:40" ht="46.5" customHeight="1" thickBot="1" x14ac:dyDescent="0.8">
      <c r="A7" s="24"/>
      <c r="B7" s="24"/>
      <c r="C7" s="142" t="s">
        <v>50</v>
      </c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11"/>
      <c r="O7" s="142" t="str">
        <f>سهام!C8</f>
        <v>1405/01/31</v>
      </c>
      <c r="P7" s="142"/>
      <c r="Q7" s="142"/>
      <c r="R7" s="142"/>
      <c r="S7" s="142"/>
      <c r="T7" s="112"/>
      <c r="U7" s="142" t="s">
        <v>2</v>
      </c>
      <c r="V7" s="142"/>
      <c r="W7" s="142"/>
      <c r="X7" s="142"/>
      <c r="Y7" s="142"/>
      <c r="Z7" s="142"/>
      <c r="AA7" s="142"/>
      <c r="AB7" s="112"/>
      <c r="AC7" s="142" t="str">
        <f>سهام!Q8</f>
        <v>1405/02/31</v>
      </c>
      <c r="AD7" s="142"/>
      <c r="AE7" s="142"/>
      <c r="AF7" s="142"/>
      <c r="AG7" s="142"/>
      <c r="AH7" s="142"/>
      <c r="AI7" s="142"/>
      <c r="AJ7" s="142"/>
      <c r="AK7" s="142"/>
    </row>
    <row r="8" spans="1:40" ht="46.5" customHeight="1" thickBot="1" x14ac:dyDescent="0.7">
      <c r="A8" s="143" t="s">
        <v>51</v>
      </c>
      <c r="B8" s="25"/>
      <c r="C8" s="153" t="s">
        <v>52</v>
      </c>
      <c r="D8" s="25"/>
      <c r="E8" s="153" t="s">
        <v>53</v>
      </c>
      <c r="F8" s="25"/>
      <c r="G8" s="153" t="s">
        <v>54</v>
      </c>
      <c r="H8" s="25"/>
      <c r="I8" s="153" t="s">
        <v>55</v>
      </c>
      <c r="J8" s="25"/>
      <c r="K8" s="153" t="s">
        <v>56</v>
      </c>
      <c r="L8" s="25"/>
      <c r="M8" s="153" t="s">
        <v>33</v>
      </c>
      <c r="N8" s="25"/>
      <c r="O8" s="154" t="s">
        <v>6</v>
      </c>
      <c r="P8" s="25"/>
      <c r="Q8" s="154" t="s">
        <v>7</v>
      </c>
      <c r="R8" s="25"/>
      <c r="S8" s="153" t="s">
        <v>8</v>
      </c>
      <c r="T8" s="25"/>
      <c r="U8" s="144" t="s">
        <v>3</v>
      </c>
      <c r="V8" s="144"/>
      <c r="W8" s="144"/>
      <c r="X8" s="25"/>
      <c r="Y8" s="144" t="s">
        <v>4</v>
      </c>
      <c r="Z8" s="144"/>
      <c r="AA8" s="144"/>
      <c r="AB8" s="25"/>
      <c r="AC8" s="154" t="s">
        <v>6</v>
      </c>
      <c r="AD8" s="25"/>
      <c r="AE8" s="153" t="s">
        <v>10</v>
      </c>
      <c r="AF8" s="25"/>
      <c r="AG8" s="154" t="s">
        <v>7</v>
      </c>
      <c r="AH8" s="25"/>
      <c r="AI8" s="153" t="s">
        <v>8</v>
      </c>
      <c r="AJ8" s="25"/>
      <c r="AK8" s="153" t="s">
        <v>184</v>
      </c>
    </row>
    <row r="9" spans="1:40" ht="46.5" customHeight="1" thickBot="1" x14ac:dyDescent="0.7">
      <c r="A9" s="144"/>
      <c r="B9" s="25"/>
      <c r="C9" s="146"/>
      <c r="D9" s="25"/>
      <c r="E9" s="146"/>
      <c r="F9" s="25"/>
      <c r="G9" s="146"/>
      <c r="H9" s="25"/>
      <c r="I9" s="146"/>
      <c r="J9" s="25"/>
      <c r="K9" s="146"/>
      <c r="L9" s="25"/>
      <c r="M9" s="146"/>
      <c r="N9" s="25"/>
      <c r="O9" s="144"/>
      <c r="P9" s="25"/>
      <c r="Q9" s="144"/>
      <c r="R9" s="25"/>
      <c r="S9" s="146"/>
      <c r="T9" s="25"/>
      <c r="U9" s="76" t="s">
        <v>6</v>
      </c>
      <c r="V9" s="25"/>
      <c r="W9" s="90" t="s">
        <v>7</v>
      </c>
      <c r="X9" s="25"/>
      <c r="Y9" s="76" t="s">
        <v>6</v>
      </c>
      <c r="Z9" s="25"/>
      <c r="AA9" s="76" t="s">
        <v>9</v>
      </c>
      <c r="AB9" s="25"/>
      <c r="AC9" s="144"/>
      <c r="AD9" s="25"/>
      <c r="AE9" s="146"/>
      <c r="AF9" s="25"/>
      <c r="AG9" s="144"/>
      <c r="AH9" s="25"/>
      <c r="AI9" s="146"/>
      <c r="AJ9" s="25"/>
      <c r="AK9" s="146"/>
      <c r="AM9" s="124">
        <f>سهام!AA10</f>
        <v>63348853589172</v>
      </c>
      <c r="AN9" s="125"/>
    </row>
    <row r="10" spans="1:40" ht="46.5" customHeight="1" x14ac:dyDescent="0.6">
      <c r="A10" s="78" t="s">
        <v>57</v>
      </c>
      <c r="B10" s="18"/>
      <c r="C10" s="26" t="s">
        <v>58</v>
      </c>
      <c r="D10" s="26"/>
      <c r="E10" s="26" t="s">
        <v>58</v>
      </c>
      <c r="F10" s="26"/>
      <c r="G10" s="26" t="s">
        <v>59</v>
      </c>
      <c r="H10" s="26"/>
      <c r="I10" s="26" t="s">
        <v>60</v>
      </c>
      <c r="J10" s="26"/>
      <c r="K10" s="79">
        <v>18</v>
      </c>
      <c r="L10" s="79"/>
      <c r="M10" s="80">
        <v>23.5</v>
      </c>
      <c r="N10" s="26"/>
      <c r="O10" s="27">
        <v>1484000</v>
      </c>
      <c r="P10" s="27"/>
      <c r="Q10" s="27">
        <v>1484190878559</v>
      </c>
      <c r="R10" s="27"/>
      <c r="S10" s="27">
        <v>1482924100000</v>
      </c>
      <c r="T10" s="27"/>
      <c r="U10" s="27">
        <v>170000</v>
      </c>
      <c r="V10" s="27"/>
      <c r="W10" s="27">
        <v>170110249999</v>
      </c>
      <c r="X10" s="27"/>
      <c r="Y10" s="27">
        <v>-210000</v>
      </c>
      <c r="Z10" s="27"/>
      <c r="AA10" s="27">
        <v>-209917750000</v>
      </c>
      <c r="AB10" s="27"/>
      <c r="AC10" s="27">
        <f>O10+U10+Y10</f>
        <v>1444000</v>
      </c>
      <c r="AD10" s="27"/>
      <c r="AE10" s="27">
        <v>1000000</v>
      </c>
      <c r="AF10" s="27"/>
      <c r="AG10" s="27">
        <v>1444247896309</v>
      </c>
      <c r="AH10" s="27"/>
      <c r="AI10" s="27">
        <v>1442953100000</v>
      </c>
      <c r="AJ10" s="26"/>
      <c r="AK10" s="81">
        <f>AI10/$AM$9*100</f>
        <v>2.2777888126560177</v>
      </c>
      <c r="AM10" s="27"/>
      <c r="AN10" s="27"/>
    </row>
    <row r="11" spans="1:40" ht="46.5" customHeight="1" thickBot="1" x14ac:dyDescent="0.65">
      <c r="A11" s="78" t="s">
        <v>61</v>
      </c>
      <c r="B11" s="18"/>
      <c r="C11" s="26" t="s">
        <v>58</v>
      </c>
      <c r="D11" s="26"/>
      <c r="E11" s="26" t="s">
        <v>58</v>
      </c>
      <c r="F11" s="26"/>
      <c r="G11" s="26" t="s">
        <v>62</v>
      </c>
      <c r="H11" s="26"/>
      <c r="I11" s="26" t="s">
        <v>63</v>
      </c>
      <c r="J11" s="26"/>
      <c r="K11" s="79">
        <v>23</v>
      </c>
      <c r="L11" s="79"/>
      <c r="M11" s="79">
        <v>23</v>
      </c>
      <c r="N11" s="26"/>
      <c r="O11" s="51">
        <v>100</v>
      </c>
      <c r="P11" s="27"/>
      <c r="Q11" s="51">
        <v>95068875</v>
      </c>
      <c r="R11" s="27"/>
      <c r="S11" s="51">
        <v>99927500</v>
      </c>
      <c r="T11" s="27"/>
      <c r="U11" s="51">
        <v>0</v>
      </c>
      <c r="V11" s="27"/>
      <c r="W11" s="51">
        <v>0</v>
      </c>
      <c r="X11" s="27"/>
      <c r="Y11" s="51">
        <v>-100</v>
      </c>
      <c r="Z11" s="27"/>
      <c r="AA11" s="51">
        <v>-99927500</v>
      </c>
      <c r="AB11" s="27"/>
      <c r="AC11" s="51">
        <f>O11+U11+Y11</f>
        <v>0</v>
      </c>
      <c r="AD11" s="27"/>
      <c r="AE11" s="27">
        <v>0</v>
      </c>
      <c r="AF11" s="27"/>
      <c r="AG11" s="51">
        <v>0</v>
      </c>
      <c r="AH11" s="27"/>
      <c r="AI11" s="51">
        <v>0</v>
      </c>
      <c r="AJ11" s="26"/>
      <c r="AK11" s="82">
        <f>AI11/$AM$9*100</f>
        <v>0</v>
      </c>
      <c r="AM11" s="27"/>
    </row>
    <row r="12" spans="1:40" ht="46.5" customHeight="1" thickBot="1" x14ac:dyDescent="0.65">
      <c r="A12" s="110"/>
      <c r="B12" s="18"/>
      <c r="C12" s="79"/>
      <c r="D12" s="26"/>
      <c r="E12" s="79"/>
      <c r="F12" s="26"/>
      <c r="G12" s="79"/>
      <c r="H12" s="26"/>
      <c r="I12" s="79"/>
      <c r="J12" s="26"/>
      <c r="K12" s="79"/>
      <c r="L12" s="26"/>
      <c r="M12" s="79"/>
      <c r="N12" s="26"/>
      <c r="O12" s="83">
        <f>SUM(O10:O11)</f>
        <v>1484100</v>
      </c>
      <c r="P12" s="27"/>
      <c r="Q12" s="83">
        <f>SUM(Q10:Q11)</f>
        <v>1484285947434</v>
      </c>
      <c r="R12" s="27"/>
      <c r="S12" s="83">
        <f>SUM(S10:S11)</f>
        <v>1483024027500</v>
      </c>
      <c r="T12" s="27"/>
      <c r="U12" s="83">
        <f>SUM(U10:U11)</f>
        <v>170000</v>
      </c>
      <c r="V12" s="27"/>
      <c r="W12" s="83">
        <f>SUM(W10:W11)</f>
        <v>170110249999</v>
      </c>
      <c r="X12" s="27"/>
      <c r="Y12" s="83">
        <f>SUM(Y10:Y11)</f>
        <v>-210100</v>
      </c>
      <c r="Z12" s="27"/>
      <c r="AA12" s="83">
        <f>SUM(AA10:AA11)</f>
        <v>-210017677500</v>
      </c>
      <c r="AB12" s="27"/>
      <c r="AC12" s="83">
        <f>SUM(AC10:AC11)</f>
        <v>1444000</v>
      </c>
      <c r="AD12" s="27"/>
      <c r="AE12" s="27"/>
      <c r="AF12" s="27"/>
      <c r="AG12" s="83">
        <f>SUM(AG10:AG11)</f>
        <v>1444247896309</v>
      </c>
      <c r="AH12" s="27"/>
      <c r="AI12" s="83">
        <f>SUM(AI10:AI11)</f>
        <v>1442953100000</v>
      </c>
      <c r="AJ12" s="26"/>
      <c r="AK12" s="84">
        <f>SUM(AK10:AK11)</f>
        <v>2.2777888126560177</v>
      </c>
    </row>
    <row r="13" spans="1:40" ht="16.5" thickTop="1" x14ac:dyDescent="0.4"/>
    <row r="14" spans="1:40" ht="24.75" x14ac:dyDescent="0.4"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</row>
    <row r="15" spans="1:40" ht="22.5" x14ac:dyDescent="0.4"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40" ht="22.5" x14ac:dyDescent="0.4"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</sheetData>
  <mergeCells count="26">
    <mergeCell ref="A1:AK1"/>
    <mergeCell ref="A2:AK2"/>
    <mergeCell ref="A3:AK3"/>
    <mergeCell ref="C6:AK6"/>
    <mergeCell ref="U8:W8"/>
    <mergeCell ref="Y8:AA8"/>
    <mergeCell ref="O8:O9"/>
    <mergeCell ref="Q8:Q9"/>
    <mergeCell ref="S8:S9"/>
    <mergeCell ref="M8:M9"/>
    <mergeCell ref="K8:K9"/>
    <mergeCell ref="I8:I9"/>
    <mergeCell ref="G8:G9"/>
    <mergeCell ref="E8:E9"/>
    <mergeCell ref="C8:C9"/>
    <mergeCell ref="A8:A9"/>
    <mergeCell ref="A5:AK5"/>
    <mergeCell ref="O7:S7"/>
    <mergeCell ref="U7:AA7"/>
    <mergeCell ref="AC7:AK7"/>
    <mergeCell ref="C7:M7"/>
    <mergeCell ref="AE8:AE9"/>
    <mergeCell ref="AC8:AC9"/>
    <mergeCell ref="AG8:AG9"/>
    <mergeCell ref="AI8:AI9"/>
    <mergeCell ref="AK8:AK9"/>
  </mergeCells>
  <pageMargins left="0.39" right="0.39" top="0.39" bottom="0.39" header="0" footer="0"/>
  <pageSetup paperSize="9" scale="3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4"/>
  <sheetViews>
    <sheetView rightToLeft="1" view="pageBreakPreview" zoomScale="57" zoomScaleNormal="100" zoomScaleSheetLayoutView="57" workbookViewId="0">
      <selection activeCell="M1" sqref="M1:M1048576"/>
    </sheetView>
  </sheetViews>
  <sheetFormatPr defaultColWidth="9.140625" defaultRowHeight="15.75" x14ac:dyDescent="0.4"/>
  <cols>
    <col min="1" max="1" width="30.28515625" style="17" customWidth="1"/>
    <col min="2" max="2" width="1.42578125" style="17" customWidth="1"/>
    <col min="3" max="3" width="27.5703125" style="19" customWidth="1"/>
    <col min="4" max="4" width="1.42578125" style="19" customWidth="1"/>
    <col min="5" max="5" width="22" style="19" customWidth="1"/>
    <col min="6" max="6" width="1.42578125" style="19" customWidth="1"/>
    <col min="7" max="7" width="25.140625" style="19" bestFit="1" customWidth="1"/>
    <col min="8" max="8" width="1.42578125" style="19" customWidth="1"/>
    <col min="9" max="9" width="21.140625" style="19" customWidth="1"/>
    <col min="10" max="10" width="1.42578125" style="17" customWidth="1"/>
    <col min="11" max="11" width="27.28515625" style="17" bestFit="1" customWidth="1"/>
    <col min="12" max="12" width="1.42578125" style="17" customWidth="1"/>
    <col min="13" max="13" width="21.85546875" style="17" hidden="1" customWidth="1"/>
    <col min="14" max="16384" width="9.140625" style="17"/>
  </cols>
  <sheetData>
    <row r="1" spans="1:13" ht="39" customHeight="1" x14ac:dyDescent="0.4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3" ht="39" customHeight="1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3" ht="39" customHeight="1" x14ac:dyDescent="0.4">
      <c r="A3" s="141" t="str">
        <f>سهام!A3</f>
        <v>به تاریخ 31 اردیبهشت 1405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3" ht="39" customHeight="1" x14ac:dyDescent="0.4"/>
    <row r="5" spans="1:13" ht="39" customHeight="1" x14ac:dyDescent="0.4">
      <c r="A5" s="140" t="s">
        <v>115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</row>
    <row r="6" spans="1:13" ht="39" customHeight="1" x14ac:dyDescent="0.4">
      <c r="A6" s="11"/>
      <c r="B6" s="11"/>
      <c r="C6" s="139" t="s">
        <v>111</v>
      </c>
      <c r="D6" s="139"/>
      <c r="E6" s="139"/>
      <c r="F6" s="139"/>
      <c r="G6" s="139"/>
      <c r="H6" s="139"/>
      <c r="I6" s="139"/>
      <c r="J6" s="139"/>
      <c r="K6" s="139"/>
    </row>
    <row r="7" spans="1:13" ht="39" customHeight="1" thickBot="1" x14ac:dyDescent="0.45">
      <c r="A7" s="77"/>
      <c r="B7" s="77"/>
      <c r="C7" s="60" t="str">
        <f>سهام!C8</f>
        <v>1405/01/31</v>
      </c>
      <c r="D7" s="109"/>
      <c r="E7" s="133" t="s">
        <v>2</v>
      </c>
      <c r="F7" s="133"/>
      <c r="G7" s="133"/>
      <c r="H7" s="109"/>
      <c r="I7" s="144" t="str">
        <f>سهام!Q8</f>
        <v>1405/02/31</v>
      </c>
      <c r="J7" s="144"/>
      <c r="K7" s="144"/>
    </row>
    <row r="8" spans="1:13" ht="39" customHeight="1" thickBot="1" x14ac:dyDescent="0.45">
      <c r="A8" s="76" t="s">
        <v>183</v>
      </c>
      <c r="B8" s="77"/>
      <c r="C8" s="60" t="s">
        <v>64</v>
      </c>
      <c r="D8" s="109"/>
      <c r="E8" s="60" t="s">
        <v>65</v>
      </c>
      <c r="F8" s="109"/>
      <c r="G8" s="60" t="s">
        <v>66</v>
      </c>
      <c r="H8" s="109"/>
      <c r="I8" s="60" t="s">
        <v>64</v>
      </c>
      <c r="J8" s="77"/>
      <c r="K8" s="76" t="s">
        <v>184</v>
      </c>
    </row>
    <row r="9" spans="1:13" ht="39" customHeight="1" x14ac:dyDescent="0.6">
      <c r="A9" s="107" t="s">
        <v>114</v>
      </c>
      <c r="B9" s="18"/>
      <c r="C9" s="100">
        <v>135764948674</v>
      </c>
      <c r="D9" s="27"/>
      <c r="E9" s="100">
        <v>580321385330</v>
      </c>
      <c r="F9" s="27"/>
      <c r="G9" s="27">
        <v>-617907584108</v>
      </c>
      <c r="H9" s="27"/>
      <c r="I9" s="100">
        <f>C9+E9+G9</f>
        <v>98178749896</v>
      </c>
      <c r="J9" s="26"/>
      <c r="K9" s="108">
        <f>I9/$M$9*100</f>
        <v>0.15498109963079323</v>
      </c>
      <c r="M9" s="124">
        <f>اوراق!AM9</f>
        <v>63348853589172</v>
      </c>
    </row>
    <row r="10" spans="1:13" ht="39" customHeight="1" x14ac:dyDescent="0.6">
      <c r="A10" s="47" t="s">
        <v>113</v>
      </c>
      <c r="B10" s="18"/>
      <c r="C10" s="27">
        <v>31939896115</v>
      </c>
      <c r="D10" s="27"/>
      <c r="E10" s="27">
        <v>26336627387</v>
      </c>
      <c r="F10" s="27"/>
      <c r="G10" s="27">
        <v>-26520075985</v>
      </c>
      <c r="H10" s="27"/>
      <c r="I10" s="27">
        <f>C10+E10+G10</f>
        <v>31756447517</v>
      </c>
      <c r="J10" s="26"/>
      <c r="K10" s="81">
        <f>I10/$M$9*100</f>
        <v>5.0129474675178684E-2</v>
      </c>
    </row>
    <row r="11" spans="1:13" ht="39" customHeight="1" thickBot="1" x14ac:dyDescent="0.65">
      <c r="A11" s="47" t="s">
        <v>164</v>
      </c>
      <c r="B11" s="18"/>
      <c r="C11" s="51">
        <v>2180688</v>
      </c>
      <c r="D11" s="27"/>
      <c r="E11" s="51">
        <v>0</v>
      </c>
      <c r="F11" s="27"/>
      <c r="G11" s="51">
        <v>-708000</v>
      </c>
      <c r="H11" s="27"/>
      <c r="I11" s="51">
        <f>C11+E11+G11</f>
        <v>1472688</v>
      </c>
      <c r="J11" s="26"/>
      <c r="K11" s="82">
        <f>I11/$M$9*100</f>
        <v>2.3247271522080416E-6</v>
      </c>
    </row>
    <row r="12" spans="1:13" ht="39" customHeight="1" thickBot="1" x14ac:dyDescent="0.65">
      <c r="A12" s="47"/>
      <c r="B12" s="18"/>
      <c r="C12" s="53">
        <f>SUM(C9:C11)</f>
        <v>167707025477</v>
      </c>
      <c r="D12" s="20"/>
      <c r="E12" s="53">
        <f>SUM(E9:E11)</f>
        <v>606658012717</v>
      </c>
      <c r="F12" s="20"/>
      <c r="G12" s="53">
        <f>SUM(G9:G11)</f>
        <v>-644428368093</v>
      </c>
      <c r="H12" s="20"/>
      <c r="I12" s="53">
        <f>SUM(I9:I11)</f>
        <v>129936670101</v>
      </c>
      <c r="J12" s="7"/>
      <c r="K12" s="64">
        <f>SUM(K9:K11)</f>
        <v>0.2051128990331241</v>
      </c>
    </row>
    <row r="13" spans="1:13" ht="16.5" thickTop="1" x14ac:dyDescent="0.4"/>
    <row r="14" spans="1:13" ht="22.5" x14ac:dyDescent="0.4">
      <c r="C14" s="12"/>
      <c r="D14" s="12"/>
      <c r="E14" s="12"/>
      <c r="F14" s="12"/>
      <c r="G14" s="12"/>
      <c r="H14" s="12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4"/>
  <sheetViews>
    <sheetView rightToLeft="1" view="pageBreakPreview" topLeftCell="A2" zoomScale="68" zoomScaleNormal="100" zoomScaleSheetLayoutView="68" workbookViewId="0">
      <selection activeCell="A15" sqref="A15:XFD16"/>
    </sheetView>
  </sheetViews>
  <sheetFormatPr defaultColWidth="9.140625" defaultRowHeight="15.75" x14ac:dyDescent="0.4"/>
  <cols>
    <col min="1" max="1" width="68" style="19" bestFit="1" customWidth="1"/>
    <col min="2" max="2" width="1.42578125" style="19" customWidth="1"/>
    <col min="3" max="3" width="21.5703125" style="19" customWidth="1"/>
    <col min="4" max="4" width="1.42578125" style="19" customWidth="1"/>
    <col min="5" max="5" width="27.42578125" style="19" bestFit="1" customWidth="1"/>
    <col min="6" max="6" width="1.42578125" style="19" customWidth="1"/>
    <col min="7" max="7" width="28.7109375" style="19" customWidth="1"/>
    <col min="8" max="8" width="1.42578125" style="19" customWidth="1"/>
    <col min="9" max="9" width="26.85546875" style="19" customWidth="1"/>
    <col min="10" max="10" width="1.42578125" style="19" customWidth="1"/>
    <col min="11" max="11" width="22.5703125" style="19" hidden="1" customWidth="1"/>
    <col min="12" max="16384" width="9.140625" style="19"/>
  </cols>
  <sheetData>
    <row r="1" spans="1:11" ht="39" customHeight="1" x14ac:dyDescent="0.4">
      <c r="A1" s="150" t="s">
        <v>0</v>
      </c>
      <c r="B1" s="150"/>
      <c r="C1" s="150"/>
      <c r="D1" s="150"/>
      <c r="E1" s="150"/>
      <c r="F1" s="150"/>
      <c r="G1" s="150"/>
      <c r="H1" s="150"/>
      <c r="I1" s="150"/>
    </row>
    <row r="2" spans="1:11" ht="39" customHeight="1" x14ac:dyDescent="0.4">
      <c r="A2" s="150" t="s">
        <v>67</v>
      </c>
      <c r="B2" s="150"/>
      <c r="C2" s="150"/>
      <c r="D2" s="150"/>
      <c r="E2" s="150"/>
      <c r="F2" s="150"/>
      <c r="G2" s="150"/>
      <c r="H2" s="150"/>
      <c r="I2" s="150"/>
    </row>
    <row r="3" spans="1:11" ht="39" customHeight="1" x14ac:dyDescent="0.4">
      <c r="A3" s="150" t="s">
        <v>171</v>
      </c>
      <c r="B3" s="150"/>
      <c r="C3" s="150"/>
      <c r="D3" s="150"/>
      <c r="E3" s="150"/>
      <c r="F3" s="150"/>
      <c r="G3" s="150"/>
      <c r="H3" s="150"/>
      <c r="I3" s="150"/>
    </row>
    <row r="4" spans="1:11" ht="39" customHeight="1" x14ac:dyDescent="0.4"/>
    <row r="5" spans="1:11" ht="39" customHeight="1" x14ac:dyDescent="0.4">
      <c r="A5" s="136" t="s">
        <v>189</v>
      </c>
      <c r="B5" s="136"/>
      <c r="C5" s="136"/>
      <c r="D5" s="136"/>
      <c r="E5" s="136"/>
      <c r="F5" s="136"/>
      <c r="G5" s="136"/>
      <c r="H5" s="136"/>
      <c r="I5" s="136"/>
    </row>
    <row r="6" spans="1:11" ht="39" customHeight="1" x14ac:dyDescent="0.4">
      <c r="C6" s="155" t="s">
        <v>111</v>
      </c>
      <c r="D6" s="155"/>
      <c r="E6" s="155"/>
      <c r="F6" s="155"/>
      <c r="G6" s="155"/>
      <c r="H6" s="155"/>
      <c r="I6" s="155"/>
    </row>
    <row r="7" spans="1:11" ht="39" customHeight="1" thickBot="1" x14ac:dyDescent="0.7">
      <c r="A7" s="60" t="s">
        <v>68</v>
      </c>
      <c r="B7" s="103"/>
      <c r="C7" s="60" t="s">
        <v>69</v>
      </c>
      <c r="D7" s="103"/>
      <c r="E7" s="60" t="s">
        <v>64</v>
      </c>
      <c r="F7" s="103"/>
      <c r="G7" s="60" t="s">
        <v>70</v>
      </c>
      <c r="H7" s="103"/>
      <c r="I7" s="60" t="s">
        <v>188</v>
      </c>
    </row>
    <row r="8" spans="1:11" ht="39" customHeight="1" x14ac:dyDescent="0.6">
      <c r="A8" s="54" t="s">
        <v>179</v>
      </c>
      <c r="B8" s="21"/>
      <c r="C8" s="105" t="s">
        <v>116</v>
      </c>
      <c r="D8" s="21"/>
      <c r="E8" s="27">
        <f>'درآمد سرمایه گذاری در سهام'!S38</f>
        <v>-2964822122440</v>
      </c>
      <c r="F8" s="27"/>
      <c r="G8" s="101">
        <f>E8/$E$13*100</f>
        <v>118.5637899442867</v>
      </c>
      <c r="H8" s="101"/>
      <c r="I8" s="101">
        <f>E8/$K$8*100</f>
        <v>-4.6461626623726886</v>
      </c>
      <c r="K8" s="12">
        <v>63812275589291</v>
      </c>
    </row>
    <row r="9" spans="1:11" ht="39" customHeight="1" x14ac:dyDescent="0.6">
      <c r="A9" s="54" t="s">
        <v>180</v>
      </c>
      <c r="B9" s="21"/>
      <c r="C9" s="105" t="s">
        <v>71</v>
      </c>
      <c r="D9" s="21"/>
      <c r="E9" s="27">
        <f>'درآمد سرمایه گذاری در صندوق'!S20</f>
        <v>352268370256</v>
      </c>
      <c r="F9" s="27"/>
      <c r="G9" s="101">
        <f t="shared" ref="G9:G12" si="0">E9/$E$13*100</f>
        <v>-14.087277863629685</v>
      </c>
      <c r="H9" s="101"/>
      <c r="I9" s="101">
        <f t="shared" ref="I9:I12" si="1">E9/$K$8*100</f>
        <v>0.55203856468506474</v>
      </c>
    </row>
    <row r="10" spans="1:11" ht="39" customHeight="1" x14ac:dyDescent="0.6">
      <c r="A10" s="54" t="s">
        <v>181</v>
      </c>
      <c r="B10" s="21"/>
      <c r="C10" s="105" t="s">
        <v>117</v>
      </c>
      <c r="D10" s="21"/>
      <c r="E10" s="27">
        <f>'درآمد سرمایه گذاری در اوراق به'!S12</f>
        <v>43799833339</v>
      </c>
      <c r="F10" s="27"/>
      <c r="G10" s="101">
        <f t="shared" si="0"/>
        <v>-1.7515635087497747</v>
      </c>
      <c r="H10" s="101"/>
      <c r="I10" s="101">
        <f t="shared" si="1"/>
        <v>6.863856982770021E-2</v>
      </c>
    </row>
    <row r="11" spans="1:11" ht="39" customHeight="1" x14ac:dyDescent="0.6">
      <c r="A11" s="54" t="s">
        <v>182</v>
      </c>
      <c r="B11" s="21"/>
      <c r="C11" s="105" t="s">
        <v>118</v>
      </c>
      <c r="D11" s="21"/>
      <c r="E11" s="27">
        <f>'درآمد سپرده بانکی'!G12</f>
        <v>419569531</v>
      </c>
      <c r="F11" s="27"/>
      <c r="G11" s="101">
        <f t="shared" si="0"/>
        <v>-1.6778663840907575E-2</v>
      </c>
      <c r="H11" s="101"/>
      <c r="I11" s="101">
        <f t="shared" si="1"/>
        <v>6.5750598474255374E-4</v>
      </c>
    </row>
    <row r="12" spans="1:11" ht="39" customHeight="1" thickBot="1" x14ac:dyDescent="0.65">
      <c r="A12" s="54" t="s">
        <v>72</v>
      </c>
      <c r="B12" s="21"/>
      <c r="C12" s="105" t="s">
        <v>119</v>
      </c>
      <c r="D12" s="21"/>
      <c r="E12" s="51">
        <f>'سایر درآمدها'!E9</f>
        <v>67720861981</v>
      </c>
      <c r="F12" s="27"/>
      <c r="G12" s="102">
        <f t="shared" si="0"/>
        <v>-2.7081699080663157</v>
      </c>
      <c r="H12" s="101"/>
      <c r="I12" s="102">
        <f t="shared" si="1"/>
        <v>0.10612513243825604</v>
      </c>
    </row>
    <row r="13" spans="1:11" ht="39" customHeight="1" thickBot="1" x14ac:dyDescent="0.65">
      <c r="A13" s="54"/>
      <c r="B13" s="21"/>
      <c r="C13" s="106"/>
      <c r="D13" s="21"/>
      <c r="E13" s="53">
        <f>SUM(E8:E12)</f>
        <v>-2500613487333</v>
      </c>
      <c r="F13" s="20"/>
      <c r="G13" s="53">
        <f>SUM(G8:G12)</f>
        <v>100.00000000000003</v>
      </c>
      <c r="H13" s="20"/>
      <c r="I13" s="53">
        <f>SUM(I8:I12)</f>
        <v>-3.9187028894369251</v>
      </c>
    </row>
    <row r="14" spans="1:11" ht="16.5" thickTop="1" x14ac:dyDescent="0.4"/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8"/>
  <sheetViews>
    <sheetView rightToLeft="1" view="pageBreakPreview" zoomScale="57" zoomScaleNormal="100" zoomScaleSheetLayoutView="57" workbookViewId="0">
      <selection activeCell="A40" sqref="A40:XFD43"/>
    </sheetView>
  </sheetViews>
  <sheetFormatPr defaultColWidth="9.140625" defaultRowHeight="15.75" x14ac:dyDescent="0.4"/>
  <cols>
    <col min="1" max="1" width="52.7109375" style="19" bestFit="1" customWidth="1"/>
    <col min="2" max="2" width="1.42578125" style="19" customWidth="1"/>
    <col min="3" max="3" width="30.5703125" style="19" customWidth="1"/>
    <col min="4" max="4" width="1.42578125" style="19" customWidth="1"/>
    <col min="5" max="5" width="30.7109375" style="19" customWidth="1"/>
    <col min="6" max="6" width="1.42578125" style="19" customWidth="1"/>
    <col min="7" max="7" width="29.42578125" style="19" customWidth="1"/>
    <col min="8" max="8" width="1.42578125" style="19" customWidth="1"/>
    <col min="9" max="9" width="30.5703125" style="19" customWidth="1"/>
    <col min="10" max="10" width="1.42578125" style="19" customWidth="1"/>
    <col min="11" max="11" width="29" style="19" customWidth="1"/>
    <col min="12" max="12" width="1.42578125" style="19" customWidth="1"/>
    <col min="13" max="13" width="28.140625" style="19" customWidth="1"/>
    <col min="14" max="14" width="1.42578125" style="19" customWidth="1"/>
    <col min="15" max="15" width="31.28515625" style="19" customWidth="1"/>
    <col min="16" max="16" width="1.42578125" style="19" customWidth="1"/>
    <col min="17" max="17" width="32.42578125" style="19" customWidth="1"/>
    <col min="18" max="18" width="1.42578125" style="19" customWidth="1"/>
    <col min="19" max="19" width="29.85546875" style="19" customWidth="1"/>
    <col min="20" max="20" width="1.42578125" style="19" customWidth="1"/>
    <col min="21" max="21" width="27.5703125" style="19" customWidth="1"/>
    <col min="22" max="22" width="1.42578125" style="19" customWidth="1"/>
    <col min="23" max="23" width="30.42578125" style="19" customWidth="1"/>
    <col min="24" max="16384" width="9.140625" style="19"/>
  </cols>
  <sheetData>
    <row r="1" spans="1:23" ht="40.5" customHeight="1" x14ac:dyDescent="0.4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ht="40.5" customHeight="1" x14ac:dyDescent="0.4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3" ht="40.5" customHeight="1" x14ac:dyDescent="0.4">
      <c r="A3" s="150" t="str">
        <f>درآمد!A3</f>
        <v>دوره یک ماهه منتهی به 31 اردیبهشت 1405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</row>
    <row r="4" spans="1:23" ht="40.5" customHeight="1" x14ac:dyDescent="0.4"/>
    <row r="5" spans="1:23" ht="40.5" customHeight="1" x14ac:dyDescent="0.4">
      <c r="A5" s="136" t="s">
        <v>178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1:23" ht="40.5" customHeight="1" x14ac:dyDescent="0.4">
      <c r="A6" s="28"/>
      <c r="B6" s="28"/>
      <c r="C6" s="135" t="s">
        <v>111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3" ht="40.5" customHeight="1" thickBot="1" x14ac:dyDescent="0.7">
      <c r="A7" s="29"/>
      <c r="B7" s="29"/>
      <c r="C7" s="133" t="s">
        <v>176</v>
      </c>
      <c r="D7" s="133"/>
      <c r="E7" s="133"/>
      <c r="F7" s="133"/>
      <c r="G7" s="133"/>
      <c r="H7" s="133"/>
      <c r="I7" s="133"/>
      <c r="J7" s="133"/>
      <c r="K7" s="133"/>
      <c r="L7" s="29"/>
      <c r="M7" s="133" t="s">
        <v>177</v>
      </c>
      <c r="N7" s="133"/>
      <c r="O7" s="133"/>
      <c r="P7" s="133"/>
      <c r="Q7" s="133"/>
      <c r="R7" s="133"/>
      <c r="S7" s="133"/>
      <c r="T7" s="133"/>
      <c r="U7" s="133"/>
    </row>
    <row r="8" spans="1:23" ht="40.5" customHeight="1" thickBot="1" x14ac:dyDescent="0.8">
      <c r="A8" s="134" t="s">
        <v>73</v>
      </c>
      <c r="B8" s="75"/>
      <c r="C8" s="98" t="s">
        <v>74</v>
      </c>
      <c r="D8" s="98"/>
      <c r="E8" s="98" t="s">
        <v>75</v>
      </c>
      <c r="F8" s="98"/>
      <c r="G8" s="98" t="s">
        <v>76</v>
      </c>
      <c r="H8" s="75"/>
      <c r="I8" s="133" t="s">
        <v>29</v>
      </c>
      <c r="J8" s="133"/>
      <c r="K8" s="133"/>
      <c r="L8" s="75"/>
      <c r="M8" s="98" t="s">
        <v>74</v>
      </c>
      <c r="N8" s="98"/>
      <c r="O8" s="98" t="s">
        <v>75</v>
      </c>
      <c r="P8" s="98"/>
      <c r="Q8" s="98" t="s">
        <v>76</v>
      </c>
      <c r="R8" s="75"/>
      <c r="S8" s="133" t="s">
        <v>29</v>
      </c>
      <c r="T8" s="133"/>
      <c r="U8" s="133"/>
    </row>
    <row r="9" spans="1:23" ht="40.5" customHeight="1" thickBot="1" x14ac:dyDescent="0.8">
      <c r="A9" s="133"/>
      <c r="B9" s="75"/>
      <c r="C9" s="60" t="s">
        <v>120</v>
      </c>
      <c r="D9" s="98"/>
      <c r="E9" s="60" t="s">
        <v>121</v>
      </c>
      <c r="F9" s="98"/>
      <c r="G9" s="60" t="s">
        <v>122</v>
      </c>
      <c r="H9" s="75"/>
      <c r="I9" s="60" t="s">
        <v>64</v>
      </c>
      <c r="J9" s="75"/>
      <c r="K9" s="60" t="s">
        <v>70</v>
      </c>
      <c r="L9" s="75"/>
      <c r="M9" s="60" t="s">
        <v>120</v>
      </c>
      <c r="N9" s="98"/>
      <c r="O9" s="60" t="s">
        <v>121</v>
      </c>
      <c r="P9" s="98"/>
      <c r="Q9" s="60" t="s">
        <v>122</v>
      </c>
      <c r="R9" s="75"/>
      <c r="S9" s="60" t="s">
        <v>64</v>
      </c>
      <c r="T9" s="75"/>
      <c r="U9" s="60" t="s">
        <v>70</v>
      </c>
    </row>
    <row r="10" spans="1:23" ht="40.5" customHeight="1" x14ac:dyDescent="0.6">
      <c r="A10" s="54" t="s">
        <v>12</v>
      </c>
      <c r="B10" s="21"/>
      <c r="C10" s="27">
        <v>0</v>
      </c>
      <c r="D10" s="27"/>
      <c r="E10" s="27">
        <v>0</v>
      </c>
      <c r="F10" s="27"/>
      <c r="G10" s="27">
        <v>0</v>
      </c>
      <c r="H10" s="27"/>
      <c r="I10" s="27">
        <f t="shared" ref="I10:I37" si="0">C10+E10+G10</f>
        <v>0</v>
      </c>
      <c r="J10" s="27"/>
      <c r="K10" s="101">
        <f t="shared" ref="K10:K37" si="1">I10/$I$38*100</f>
        <v>0</v>
      </c>
      <c r="L10" s="27"/>
      <c r="M10" s="27">
        <v>0</v>
      </c>
      <c r="N10" s="27"/>
      <c r="O10" s="27">
        <v>37030083618</v>
      </c>
      <c r="P10" s="27"/>
      <c r="Q10" s="27">
        <v>0</v>
      </c>
      <c r="R10" s="27"/>
      <c r="S10" s="27">
        <f t="shared" ref="S10:S37" si="2">M10+O10+Q10</f>
        <v>37030083618</v>
      </c>
      <c r="T10" s="27"/>
      <c r="U10" s="101">
        <f t="shared" ref="U10:U37" si="3">S10/$S$38*100</f>
        <v>-1.248981628197136</v>
      </c>
      <c r="W10" s="32"/>
    </row>
    <row r="11" spans="1:23" ht="40.5" customHeight="1" x14ac:dyDescent="0.6">
      <c r="A11" s="54" t="s">
        <v>25</v>
      </c>
      <c r="B11" s="21"/>
      <c r="C11" s="27">
        <v>0</v>
      </c>
      <c r="D11" s="27"/>
      <c r="E11" s="27">
        <v>6950714</v>
      </c>
      <c r="F11" s="27"/>
      <c r="G11" s="27">
        <v>0</v>
      </c>
      <c r="H11" s="27"/>
      <c r="I11" s="27">
        <f t="shared" si="0"/>
        <v>6950714</v>
      </c>
      <c r="J11" s="27"/>
      <c r="K11" s="101">
        <f t="shared" si="1"/>
        <v>-1.1384725561491484E-3</v>
      </c>
      <c r="L11" s="27"/>
      <c r="M11" s="27">
        <v>128110500000</v>
      </c>
      <c r="N11" s="27"/>
      <c r="O11" s="27">
        <v>-118721004316</v>
      </c>
      <c r="P11" s="27"/>
      <c r="Q11" s="27">
        <v>-1359106801</v>
      </c>
      <c r="R11" s="27"/>
      <c r="S11" s="27">
        <f t="shared" si="2"/>
        <v>8030388883</v>
      </c>
      <c r="T11" s="27"/>
      <c r="U11" s="101">
        <f t="shared" si="3"/>
        <v>-0.27085567198854826</v>
      </c>
      <c r="W11" s="32"/>
    </row>
    <row r="12" spans="1:23" ht="40.5" customHeight="1" x14ac:dyDescent="0.6">
      <c r="A12" s="54" t="s">
        <v>16</v>
      </c>
      <c r="B12" s="21"/>
      <c r="C12" s="27">
        <v>0</v>
      </c>
      <c r="D12" s="27"/>
      <c r="E12" s="27">
        <v>3506461472</v>
      </c>
      <c r="F12" s="27"/>
      <c r="G12" s="27">
        <v>0</v>
      </c>
      <c r="H12" s="27"/>
      <c r="I12" s="27">
        <f t="shared" si="0"/>
        <v>3506461472</v>
      </c>
      <c r="J12" s="27"/>
      <c r="K12" s="101">
        <f t="shared" si="1"/>
        <v>-0.57433094716116151</v>
      </c>
      <c r="L12" s="27"/>
      <c r="M12" s="27">
        <v>0</v>
      </c>
      <c r="N12" s="27"/>
      <c r="O12" s="27">
        <v>5888208889</v>
      </c>
      <c r="P12" s="27"/>
      <c r="Q12" s="27">
        <v>61488886</v>
      </c>
      <c r="R12" s="27"/>
      <c r="S12" s="27">
        <f t="shared" si="2"/>
        <v>5949697775</v>
      </c>
      <c r="T12" s="27"/>
      <c r="U12" s="101">
        <f t="shared" si="3"/>
        <v>-0.20067638223447604</v>
      </c>
      <c r="W12" s="32"/>
    </row>
    <row r="13" spans="1:23" ht="40.5" customHeight="1" x14ac:dyDescent="0.6">
      <c r="A13" s="54" t="s">
        <v>20</v>
      </c>
      <c r="B13" s="21"/>
      <c r="C13" s="27">
        <v>0</v>
      </c>
      <c r="D13" s="27"/>
      <c r="E13" s="27">
        <v>4057377217</v>
      </c>
      <c r="F13" s="27"/>
      <c r="G13" s="27">
        <v>0</v>
      </c>
      <c r="H13" s="27"/>
      <c r="I13" s="27">
        <f t="shared" si="0"/>
        <v>4057377217</v>
      </c>
      <c r="J13" s="27"/>
      <c r="K13" s="101">
        <f t="shared" si="1"/>
        <v>-0.66456663466505861</v>
      </c>
      <c r="L13" s="27"/>
      <c r="M13" s="27">
        <v>0</v>
      </c>
      <c r="N13" s="27"/>
      <c r="O13" s="27">
        <v>3583272210</v>
      </c>
      <c r="P13" s="27"/>
      <c r="Q13" s="27">
        <v>0</v>
      </c>
      <c r="R13" s="27"/>
      <c r="S13" s="27">
        <f t="shared" si="2"/>
        <v>3583272210</v>
      </c>
      <c r="T13" s="27"/>
      <c r="U13" s="101">
        <f t="shared" si="3"/>
        <v>-0.12085960175752554</v>
      </c>
      <c r="W13" s="32"/>
    </row>
    <row r="14" spans="1:23" ht="40.5" customHeight="1" x14ac:dyDescent="0.6">
      <c r="A14" s="54" t="s">
        <v>162</v>
      </c>
      <c r="B14" s="21"/>
      <c r="C14" s="27">
        <v>0</v>
      </c>
      <c r="D14" s="27"/>
      <c r="E14" s="27">
        <v>0</v>
      </c>
      <c r="F14" s="27"/>
      <c r="G14" s="27">
        <v>0</v>
      </c>
      <c r="H14" s="27"/>
      <c r="I14" s="27">
        <f t="shared" si="0"/>
        <v>0</v>
      </c>
      <c r="J14" s="27"/>
      <c r="K14" s="101">
        <f t="shared" si="1"/>
        <v>0</v>
      </c>
      <c r="L14" s="27"/>
      <c r="M14" s="27">
        <v>0</v>
      </c>
      <c r="N14" s="27"/>
      <c r="O14" s="27">
        <v>0</v>
      </c>
      <c r="P14" s="27"/>
      <c r="Q14" s="27">
        <v>2211972504</v>
      </c>
      <c r="R14" s="27"/>
      <c r="S14" s="27">
        <f t="shared" si="2"/>
        <v>2211972504</v>
      </c>
      <c r="T14" s="27"/>
      <c r="U14" s="101">
        <f t="shared" si="3"/>
        <v>-7.4607258467822776E-2</v>
      </c>
      <c r="W14" s="32"/>
    </row>
    <row r="15" spans="1:23" ht="40.5" customHeight="1" x14ac:dyDescent="0.6">
      <c r="A15" s="54" t="s">
        <v>160</v>
      </c>
      <c r="B15" s="21"/>
      <c r="C15" s="27">
        <v>0</v>
      </c>
      <c r="D15" s="27"/>
      <c r="E15" s="27">
        <v>0</v>
      </c>
      <c r="F15" s="27"/>
      <c r="G15" s="27">
        <v>0</v>
      </c>
      <c r="H15" s="27"/>
      <c r="I15" s="27">
        <f t="shared" si="0"/>
        <v>0</v>
      </c>
      <c r="J15" s="27"/>
      <c r="K15" s="101">
        <f t="shared" si="1"/>
        <v>0</v>
      </c>
      <c r="L15" s="27"/>
      <c r="M15" s="27">
        <v>0</v>
      </c>
      <c r="N15" s="27"/>
      <c r="O15" s="27">
        <v>0</v>
      </c>
      <c r="P15" s="27"/>
      <c r="Q15" s="27">
        <v>1771729379</v>
      </c>
      <c r="R15" s="27"/>
      <c r="S15" s="27">
        <f t="shared" si="2"/>
        <v>1771729379</v>
      </c>
      <c r="T15" s="27"/>
      <c r="U15" s="101">
        <f t="shared" si="3"/>
        <v>-5.9758370176417046E-2</v>
      </c>
      <c r="W15" s="32"/>
    </row>
    <row r="16" spans="1:23" ht="40.5" customHeight="1" x14ac:dyDescent="0.6">
      <c r="A16" s="54" t="s">
        <v>159</v>
      </c>
      <c r="B16" s="21"/>
      <c r="C16" s="27">
        <v>0</v>
      </c>
      <c r="D16" s="27"/>
      <c r="E16" s="27">
        <v>0</v>
      </c>
      <c r="F16" s="27"/>
      <c r="G16" s="27">
        <v>0</v>
      </c>
      <c r="H16" s="27"/>
      <c r="I16" s="27">
        <f t="shared" si="0"/>
        <v>0</v>
      </c>
      <c r="J16" s="27"/>
      <c r="K16" s="101">
        <f t="shared" si="1"/>
        <v>0</v>
      </c>
      <c r="L16" s="27"/>
      <c r="M16" s="27">
        <v>0</v>
      </c>
      <c r="N16" s="27"/>
      <c r="O16" s="27">
        <v>0</v>
      </c>
      <c r="P16" s="27"/>
      <c r="Q16" s="27">
        <v>448433437</v>
      </c>
      <c r="R16" s="27"/>
      <c r="S16" s="27">
        <f t="shared" si="2"/>
        <v>448433437</v>
      </c>
      <c r="T16" s="27"/>
      <c r="U16" s="101">
        <f t="shared" si="3"/>
        <v>-1.5125137984026732E-2</v>
      </c>
      <c r="W16" s="32"/>
    </row>
    <row r="17" spans="1:23" ht="40.5" customHeight="1" x14ac:dyDescent="0.6">
      <c r="A17" s="54" t="s">
        <v>158</v>
      </c>
      <c r="B17" s="21"/>
      <c r="C17" s="27">
        <v>0</v>
      </c>
      <c r="D17" s="27"/>
      <c r="E17" s="27">
        <v>0</v>
      </c>
      <c r="F17" s="27"/>
      <c r="G17" s="27">
        <v>191445985</v>
      </c>
      <c r="H17" s="27"/>
      <c r="I17" s="27">
        <f t="shared" si="0"/>
        <v>191445985</v>
      </c>
      <c r="J17" s="27"/>
      <c r="K17" s="101">
        <f t="shared" si="1"/>
        <v>-3.1357354065703398E-2</v>
      </c>
      <c r="L17" s="27"/>
      <c r="M17" s="27">
        <v>0</v>
      </c>
      <c r="N17" s="27"/>
      <c r="O17" s="27">
        <v>0</v>
      </c>
      <c r="P17" s="27"/>
      <c r="Q17" s="27">
        <v>191445985</v>
      </c>
      <c r="R17" s="27"/>
      <c r="S17" s="27">
        <f t="shared" si="2"/>
        <v>191445985</v>
      </c>
      <c r="T17" s="27"/>
      <c r="U17" s="101">
        <f t="shared" si="3"/>
        <v>-6.4572502866527149E-3</v>
      </c>
      <c r="W17" s="32"/>
    </row>
    <row r="18" spans="1:23" ht="40.5" customHeight="1" x14ac:dyDescent="0.6">
      <c r="A18" s="54" t="s">
        <v>155</v>
      </c>
      <c r="B18" s="21"/>
      <c r="C18" s="27">
        <v>0</v>
      </c>
      <c r="D18" s="27"/>
      <c r="E18" s="27">
        <v>0</v>
      </c>
      <c r="F18" s="27"/>
      <c r="G18" s="27">
        <v>0</v>
      </c>
      <c r="H18" s="27"/>
      <c r="I18" s="27">
        <f t="shared" si="0"/>
        <v>0</v>
      </c>
      <c r="J18" s="27"/>
      <c r="K18" s="101">
        <f t="shared" si="1"/>
        <v>0</v>
      </c>
      <c r="L18" s="27"/>
      <c r="M18" s="27">
        <v>0</v>
      </c>
      <c r="N18" s="27"/>
      <c r="O18" s="27">
        <v>0</v>
      </c>
      <c r="P18" s="27"/>
      <c r="Q18" s="27">
        <v>116429954</v>
      </c>
      <c r="R18" s="27"/>
      <c r="S18" s="27">
        <f t="shared" si="2"/>
        <v>116429954</v>
      </c>
      <c r="T18" s="27"/>
      <c r="U18" s="101">
        <f t="shared" si="3"/>
        <v>-3.927046857845895E-3</v>
      </c>
      <c r="W18" s="32"/>
    </row>
    <row r="19" spans="1:23" ht="40.5" customHeight="1" x14ac:dyDescent="0.6">
      <c r="A19" s="54" t="s">
        <v>156</v>
      </c>
      <c r="B19" s="21"/>
      <c r="C19" s="27">
        <v>0</v>
      </c>
      <c r="D19" s="27"/>
      <c r="E19" s="27">
        <v>0</v>
      </c>
      <c r="F19" s="27"/>
      <c r="G19" s="27">
        <v>22976310</v>
      </c>
      <c r="H19" s="27"/>
      <c r="I19" s="27">
        <f t="shared" si="0"/>
        <v>22976310</v>
      </c>
      <c r="J19" s="27"/>
      <c r="K19" s="101">
        <f t="shared" si="1"/>
        <v>-3.7633397628754747E-3</v>
      </c>
      <c r="L19" s="27"/>
      <c r="M19" s="27">
        <v>0</v>
      </c>
      <c r="N19" s="27"/>
      <c r="O19" s="27">
        <v>0</v>
      </c>
      <c r="P19" s="27"/>
      <c r="Q19" s="27">
        <v>22976310</v>
      </c>
      <c r="R19" s="27"/>
      <c r="S19" s="27">
        <f t="shared" si="2"/>
        <v>22976310</v>
      </c>
      <c r="T19" s="27"/>
      <c r="U19" s="101">
        <f t="shared" si="3"/>
        <v>-7.749641985634832E-4</v>
      </c>
      <c r="W19" s="32"/>
    </row>
    <row r="20" spans="1:23" ht="40.5" customHeight="1" x14ac:dyDescent="0.6">
      <c r="A20" s="54" t="s">
        <v>161</v>
      </c>
      <c r="B20" s="21"/>
      <c r="C20" s="27">
        <v>0</v>
      </c>
      <c r="D20" s="27"/>
      <c r="E20" s="27">
        <v>0</v>
      </c>
      <c r="F20" s="27"/>
      <c r="G20" s="27">
        <v>0</v>
      </c>
      <c r="H20" s="27"/>
      <c r="I20" s="27">
        <f t="shared" si="0"/>
        <v>0</v>
      </c>
      <c r="J20" s="27"/>
      <c r="K20" s="101">
        <f t="shared" si="1"/>
        <v>0</v>
      </c>
      <c r="L20" s="27"/>
      <c r="M20" s="27">
        <v>0</v>
      </c>
      <c r="N20" s="27"/>
      <c r="O20" s="27">
        <v>0</v>
      </c>
      <c r="P20" s="27"/>
      <c r="Q20" s="27">
        <v>20555312</v>
      </c>
      <c r="R20" s="27"/>
      <c r="S20" s="27">
        <f t="shared" si="2"/>
        <v>20555312</v>
      </c>
      <c r="T20" s="27"/>
      <c r="U20" s="101">
        <f t="shared" si="3"/>
        <v>-6.9330675336041125E-4</v>
      </c>
      <c r="W20" s="32"/>
    </row>
    <row r="21" spans="1:23" ht="40.5" customHeight="1" x14ac:dyDescent="0.6">
      <c r="A21" s="54" t="s">
        <v>157</v>
      </c>
      <c r="B21" s="21"/>
      <c r="C21" s="27">
        <v>0</v>
      </c>
      <c r="D21" s="27"/>
      <c r="E21" s="27">
        <v>0</v>
      </c>
      <c r="F21" s="27"/>
      <c r="G21" s="27">
        <v>8990730</v>
      </c>
      <c r="H21" s="27"/>
      <c r="I21" s="27">
        <f t="shared" si="0"/>
        <v>8990730</v>
      </c>
      <c r="J21" s="27"/>
      <c r="K21" s="101">
        <f t="shared" si="1"/>
        <v>-1.4726112115599683E-3</v>
      </c>
      <c r="L21" s="27"/>
      <c r="M21" s="27">
        <v>0</v>
      </c>
      <c r="N21" s="27"/>
      <c r="O21" s="27">
        <v>0</v>
      </c>
      <c r="P21" s="27"/>
      <c r="Q21" s="27">
        <v>8990730</v>
      </c>
      <c r="R21" s="27"/>
      <c r="S21" s="27">
        <f t="shared" si="2"/>
        <v>8990730</v>
      </c>
      <c r="T21" s="27"/>
      <c r="U21" s="101">
        <f t="shared" si="3"/>
        <v>-3.0324686030744997E-4</v>
      </c>
      <c r="W21" s="32"/>
    </row>
    <row r="22" spans="1:23" ht="40.5" customHeight="1" x14ac:dyDescent="0.6">
      <c r="A22" s="54" t="s">
        <v>26</v>
      </c>
      <c r="B22" s="21"/>
      <c r="C22" s="27">
        <v>0</v>
      </c>
      <c r="D22" s="27"/>
      <c r="E22" s="27">
        <v>-7056356</v>
      </c>
      <c r="F22" s="27"/>
      <c r="G22" s="27">
        <v>0</v>
      </c>
      <c r="H22" s="27"/>
      <c r="I22" s="27">
        <f t="shared" si="0"/>
        <v>-7056356</v>
      </c>
      <c r="J22" s="27"/>
      <c r="K22" s="101">
        <f t="shared" si="1"/>
        <v>1.1557758889832585E-3</v>
      </c>
      <c r="L22" s="27"/>
      <c r="M22" s="27">
        <v>0</v>
      </c>
      <c r="N22" s="27"/>
      <c r="O22" s="27">
        <v>-12072320</v>
      </c>
      <c r="P22" s="27"/>
      <c r="Q22" s="27">
        <v>0</v>
      </c>
      <c r="R22" s="27"/>
      <c r="S22" s="27">
        <f t="shared" si="2"/>
        <v>-12072320</v>
      </c>
      <c r="T22" s="27"/>
      <c r="U22" s="101">
        <f t="shared" si="3"/>
        <v>4.0718530493372997E-4</v>
      </c>
      <c r="W22" s="32"/>
    </row>
    <row r="23" spans="1:23" ht="40.5" customHeight="1" x14ac:dyDescent="0.6">
      <c r="A23" s="54" t="s">
        <v>18</v>
      </c>
      <c r="B23" s="21"/>
      <c r="C23" s="27">
        <v>0</v>
      </c>
      <c r="D23" s="27"/>
      <c r="E23" s="27">
        <v>10280693858</v>
      </c>
      <c r="F23" s="27"/>
      <c r="G23" s="27">
        <v>0</v>
      </c>
      <c r="H23" s="27"/>
      <c r="I23" s="27">
        <f t="shared" si="0"/>
        <v>10280693858</v>
      </c>
      <c r="J23" s="27"/>
      <c r="K23" s="101">
        <f t="shared" si="1"/>
        <v>-1.6838971961015963</v>
      </c>
      <c r="L23" s="27"/>
      <c r="M23" s="27">
        <v>0</v>
      </c>
      <c r="N23" s="27"/>
      <c r="O23" s="27">
        <v>-792899258</v>
      </c>
      <c r="P23" s="27"/>
      <c r="Q23" s="27">
        <v>0</v>
      </c>
      <c r="R23" s="27"/>
      <c r="S23" s="27">
        <f t="shared" si="2"/>
        <v>-792899258</v>
      </c>
      <c r="T23" s="27"/>
      <c r="U23" s="101">
        <f t="shared" si="3"/>
        <v>2.674356926841388E-2</v>
      </c>
      <c r="W23" s="32"/>
    </row>
    <row r="24" spans="1:23" ht="40.5" customHeight="1" x14ac:dyDescent="0.6">
      <c r="A24" s="54" t="s">
        <v>14</v>
      </c>
      <c r="B24" s="21"/>
      <c r="C24" s="27">
        <v>0</v>
      </c>
      <c r="D24" s="27"/>
      <c r="E24" s="27">
        <v>9216919814</v>
      </c>
      <c r="F24" s="27"/>
      <c r="G24" s="27">
        <v>0</v>
      </c>
      <c r="H24" s="27"/>
      <c r="I24" s="27">
        <f t="shared" si="0"/>
        <v>9216919814</v>
      </c>
      <c r="J24" s="27"/>
      <c r="K24" s="101">
        <f t="shared" si="1"/>
        <v>-1.5096593329068515</v>
      </c>
      <c r="L24" s="27"/>
      <c r="M24" s="27">
        <v>0</v>
      </c>
      <c r="N24" s="27"/>
      <c r="O24" s="27">
        <v>-1251003723</v>
      </c>
      <c r="P24" s="27"/>
      <c r="Q24" s="27">
        <v>0</v>
      </c>
      <c r="R24" s="27"/>
      <c r="S24" s="27">
        <f t="shared" si="2"/>
        <v>-1251003723</v>
      </c>
      <c r="T24" s="27"/>
      <c r="U24" s="101">
        <f t="shared" si="3"/>
        <v>4.2194899772619227E-2</v>
      </c>
      <c r="W24" s="32"/>
    </row>
    <row r="25" spans="1:23" ht="40.5" customHeight="1" x14ac:dyDescent="0.6">
      <c r="A25" s="54" t="s">
        <v>166</v>
      </c>
      <c r="B25" s="21"/>
      <c r="C25" s="27">
        <v>0</v>
      </c>
      <c r="D25" s="27"/>
      <c r="E25" s="27">
        <v>-8679130612</v>
      </c>
      <c r="F25" s="27"/>
      <c r="G25" s="27">
        <v>0</v>
      </c>
      <c r="H25" s="27"/>
      <c r="I25" s="27">
        <f t="shared" si="0"/>
        <v>-8679130612</v>
      </c>
      <c r="J25" s="27"/>
      <c r="K25" s="101">
        <f t="shared" si="1"/>
        <v>1.421573670416588</v>
      </c>
      <c r="L25" s="27"/>
      <c r="M25" s="27">
        <v>0</v>
      </c>
      <c r="N25" s="27"/>
      <c r="O25" s="27">
        <v>-2203832495</v>
      </c>
      <c r="P25" s="27"/>
      <c r="Q25" s="27">
        <v>0</v>
      </c>
      <c r="R25" s="27"/>
      <c r="S25" s="27">
        <f t="shared" si="2"/>
        <v>-2203832495</v>
      </c>
      <c r="T25" s="27"/>
      <c r="U25" s="101">
        <f t="shared" si="3"/>
        <v>7.4332705436853719E-2</v>
      </c>
      <c r="W25" s="32"/>
    </row>
    <row r="26" spans="1:23" ht="40.5" customHeight="1" x14ac:dyDescent="0.6">
      <c r="A26" s="54" t="s">
        <v>19</v>
      </c>
      <c r="B26" s="21"/>
      <c r="C26" s="27">
        <v>0</v>
      </c>
      <c r="D26" s="27"/>
      <c r="E26" s="27">
        <v>-2210037846</v>
      </c>
      <c r="F26" s="27"/>
      <c r="G26" s="27">
        <v>0</v>
      </c>
      <c r="H26" s="27"/>
      <c r="I26" s="27">
        <f t="shared" si="0"/>
        <v>-2210037846</v>
      </c>
      <c r="J26" s="27"/>
      <c r="K26" s="101">
        <f t="shared" si="1"/>
        <v>0.36198690317598714</v>
      </c>
      <c r="L26" s="27"/>
      <c r="M26" s="27">
        <v>0</v>
      </c>
      <c r="N26" s="27"/>
      <c r="O26" s="27">
        <v>-3806176290</v>
      </c>
      <c r="P26" s="27"/>
      <c r="Q26" s="27">
        <v>0</v>
      </c>
      <c r="R26" s="27"/>
      <c r="S26" s="27">
        <f t="shared" si="2"/>
        <v>-3806176290</v>
      </c>
      <c r="T26" s="27"/>
      <c r="U26" s="101">
        <f t="shared" si="3"/>
        <v>0.12837789698046301</v>
      </c>
      <c r="W26" s="32"/>
    </row>
    <row r="27" spans="1:23" ht="40.5" customHeight="1" x14ac:dyDescent="0.6">
      <c r="A27" s="54" t="s">
        <v>22</v>
      </c>
      <c r="B27" s="21"/>
      <c r="C27" s="27">
        <v>0</v>
      </c>
      <c r="D27" s="27"/>
      <c r="E27" s="27">
        <v>0</v>
      </c>
      <c r="F27" s="27"/>
      <c r="G27" s="27">
        <v>0</v>
      </c>
      <c r="H27" s="27"/>
      <c r="I27" s="27">
        <f t="shared" si="0"/>
        <v>0</v>
      </c>
      <c r="J27" s="27"/>
      <c r="K27" s="101">
        <f t="shared" si="1"/>
        <v>0</v>
      </c>
      <c r="L27" s="27"/>
      <c r="M27" s="27">
        <v>0</v>
      </c>
      <c r="N27" s="27"/>
      <c r="O27" s="27">
        <v>0</v>
      </c>
      <c r="P27" s="27"/>
      <c r="Q27" s="27">
        <v>-4102446480</v>
      </c>
      <c r="R27" s="27"/>
      <c r="S27" s="27">
        <f t="shared" si="2"/>
        <v>-4102446480</v>
      </c>
      <c r="T27" s="27"/>
      <c r="U27" s="101">
        <f t="shared" si="3"/>
        <v>0.13837074571690505</v>
      </c>
      <c r="W27" s="32"/>
    </row>
    <row r="28" spans="1:23" ht="40.5" customHeight="1" x14ac:dyDescent="0.6">
      <c r="A28" s="54" t="s">
        <v>23</v>
      </c>
      <c r="B28" s="21"/>
      <c r="C28" s="27">
        <v>0</v>
      </c>
      <c r="D28" s="27"/>
      <c r="E28" s="27">
        <v>0</v>
      </c>
      <c r="F28" s="27"/>
      <c r="G28" s="27">
        <v>0</v>
      </c>
      <c r="H28" s="27"/>
      <c r="I28" s="27">
        <f t="shared" si="0"/>
        <v>0</v>
      </c>
      <c r="J28" s="27"/>
      <c r="K28" s="101">
        <f t="shared" si="1"/>
        <v>0</v>
      </c>
      <c r="L28" s="27"/>
      <c r="M28" s="27">
        <v>0</v>
      </c>
      <c r="N28" s="27"/>
      <c r="O28" s="27">
        <v>-14947931650</v>
      </c>
      <c r="P28" s="27"/>
      <c r="Q28" s="27">
        <v>-1747</v>
      </c>
      <c r="R28" s="27"/>
      <c r="S28" s="27">
        <f t="shared" si="2"/>
        <v>-14947933397</v>
      </c>
      <c r="T28" s="27"/>
      <c r="U28" s="101">
        <f t="shared" si="3"/>
        <v>0.50417639843762685</v>
      </c>
      <c r="W28" s="32"/>
    </row>
    <row r="29" spans="1:23" ht="40.5" customHeight="1" x14ac:dyDescent="0.6">
      <c r="A29" s="54" t="s">
        <v>15</v>
      </c>
      <c r="B29" s="21"/>
      <c r="C29" s="27">
        <v>0</v>
      </c>
      <c r="D29" s="27"/>
      <c r="E29" s="27">
        <v>148789997346</v>
      </c>
      <c r="F29" s="27"/>
      <c r="G29" s="27">
        <v>0</v>
      </c>
      <c r="H29" s="27"/>
      <c r="I29" s="27">
        <f t="shared" si="0"/>
        <v>148789997346</v>
      </c>
      <c r="J29" s="27"/>
      <c r="K29" s="101">
        <f t="shared" si="1"/>
        <v>-24.370637118420589</v>
      </c>
      <c r="L29" s="27"/>
      <c r="M29" s="27">
        <v>0</v>
      </c>
      <c r="N29" s="27"/>
      <c r="O29" s="27">
        <v>-17534927943</v>
      </c>
      <c r="P29" s="27"/>
      <c r="Q29" s="27">
        <v>0</v>
      </c>
      <c r="R29" s="27"/>
      <c r="S29" s="27">
        <f t="shared" si="2"/>
        <v>-17534927943</v>
      </c>
      <c r="T29" s="27"/>
      <c r="U29" s="101">
        <f t="shared" si="3"/>
        <v>0.59143271396562036</v>
      </c>
      <c r="W29" s="32"/>
    </row>
    <row r="30" spans="1:23" ht="40.5" customHeight="1" x14ac:dyDescent="0.6">
      <c r="A30" s="54" t="s">
        <v>149</v>
      </c>
      <c r="B30" s="21"/>
      <c r="C30" s="27">
        <v>0</v>
      </c>
      <c r="D30" s="27"/>
      <c r="E30" s="27">
        <v>89069134067</v>
      </c>
      <c r="F30" s="27"/>
      <c r="G30" s="27">
        <v>0</v>
      </c>
      <c r="H30" s="27"/>
      <c r="I30" s="27">
        <f t="shared" si="0"/>
        <v>89069134067</v>
      </c>
      <c r="J30" s="27"/>
      <c r="K30" s="101">
        <f t="shared" si="1"/>
        <v>-14.588827095352894</v>
      </c>
      <c r="L30" s="27"/>
      <c r="M30" s="27">
        <v>0</v>
      </c>
      <c r="N30" s="27"/>
      <c r="O30" s="27">
        <v>-59624792226</v>
      </c>
      <c r="P30" s="27"/>
      <c r="Q30" s="27">
        <v>0</v>
      </c>
      <c r="R30" s="27"/>
      <c r="S30" s="27">
        <f t="shared" si="2"/>
        <v>-59624792226</v>
      </c>
      <c r="T30" s="27"/>
      <c r="U30" s="101">
        <f t="shared" si="3"/>
        <v>2.0110748558813967</v>
      </c>
      <c r="W30" s="32"/>
    </row>
    <row r="31" spans="1:23" ht="40.5" customHeight="1" x14ac:dyDescent="0.6">
      <c r="A31" s="54" t="s">
        <v>28</v>
      </c>
      <c r="B31" s="21"/>
      <c r="C31" s="27">
        <v>51959289260</v>
      </c>
      <c r="D31" s="27"/>
      <c r="E31" s="27">
        <v>-43395654039</v>
      </c>
      <c r="F31" s="27"/>
      <c r="G31" s="27">
        <v>0</v>
      </c>
      <c r="H31" s="27"/>
      <c r="I31" s="27">
        <f t="shared" si="0"/>
        <v>8563635221</v>
      </c>
      <c r="J31" s="27"/>
      <c r="K31" s="101">
        <f t="shared" si="1"/>
        <v>-1.4026564292503976</v>
      </c>
      <c r="L31" s="27"/>
      <c r="M31" s="27">
        <v>51959289260</v>
      </c>
      <c r="N31" s="27"/>
      <c r="O31" s="27">
        <v>-116619738486</v>
      </c>
      <c r="P31" s="27"/>
      <c r="Q31" s="27">
        <v>0</v>
      </c>
      <c r="R31" s="27"/>
      <c r="S31" s="27">
        <f t="shared" si="2"/>
        <v>-64660449226</v>
      </c>
      <c r="T31" s="27"/>
      <c r="U31" s="101">
        <f t="shared" si="3"/>
        <v>2.1809217064525108</v>
      </c>
      <c r="W31" s="32"/>
    </row>
    <row r="32" spans="1:23" ht="40.5" customHeight="1" x14ac:dyDescent="0.6">
      <c r="A32" s="54" t="s">
        <v>13</v>
      </c>
      <c r="B32" s="21"/>
      <c r="C32" s="27">
        <v>0</v>
      </c>
      <c r="D32" s="27"/>
      <c r="E32" s="27">
        <v>9487946077</v>
      </c>
      <c r="F32" s="27"/>
      <c r="G32" s="27">
        <v>0</v>
      </c>
      <c r="H32" s="27"/>
      <c r="I32" s="27">
        <f t="shared" si="0"/>
        <v>9487946077</v>
      </c>
      <c r="J32" s="27"/>
      <c r="K32" s="101">
        <f t="shared" si="1"/>
        <v>-1.5540513137049625</v>
      </c>
      <c r="L32" s="27"/>
      <c r="M32" s="27">
        <v>0</v>
      </c>
      <c r="N32" s="27"/>
      <c r="O32" s="27">
        <v>-81224333990</v>
      </c>
      <c r="P32" s="27"/>
      <c r="Q32" s="27">
        <v>0</v>
      </c>
      <c r="R32" s="27"/>
      <c r="S32" s="27">
        <f t="shared" si="2"/>
        <v>-81224333990</v>
      </c>
      <c r="T32" s="27"/>
      <c r="U32" s="101">
        <f t="shared" si="3"/>
        <v>2.7396022640020541</v>
      </c>
      <c r="W32" s="32"/>
    </row>
    <row r="33" spans="1:23" ht="40.5" customHeight="1" x14ac:dyDescent="0.6">
      <c r="A33" s="54" t="s">
        <v>148</v>
      </c>
      <c r="B33" s="21"/>
      <c r="C33" s="27">
        <v>0</v>
      </c>
      <c r="D33" s="27"/>
      <c r="E33" s="27">
        <v>0</v>
      </c>
      <c r="F33" s="27"/>
      <c r="G33" s="27">
        <v>0</v>
      </c>
      <c r="H33" s="27"/>
      <c r="I33" s="27">
        <f t="shared" si="0"/>
        <v>0</v>
      </c>
      <c r="J33" s="27"/>
      <c r="K33" s="101">
        <f t="shared" si="1"/>
        <v>0</v>
      </c>
      <c r="L33" s="27"/>
      <c r="M33" s="27">
        <v>0</v>
      </c>
      <c r="N33" s="27"/>
      <c r="O33" s="27">
        <v>-95175979183</v>
      </c>
      <c r="P33" s="27"/>
      <c r="Q33" s="27">
        <v>-469644152</v>
      </c>
      <c r="R33" s="27"/>
      <c r="S33" s="27">
        <f t="shared" si="2"/>
        <v>-95645623335</v>
      </c>
      <c r="T33" s="27"/>
      <c r="U33" s="101">
        <f t="shared" si="3"/>
        <v>3.2260155714260934</v>
      </c>
      <c r="W33" s="32"/>
    </row>
    <row r="34" spans="1:23" ht="40.5" customHeight="1" x14ac:dyDescent="0.6">
      <c r="A34" s="54" t="s">
        <v>27</v>
      </c>
      <c r="B34" s="21"/>
      <c r="C34" s="27">
        <v>0</v>
      </c>
      <c r="D34" s="27"/>
      <c r="E34" s="27">
        <v>188691555078</v>
      </c>
      <c r="F34" s="27"/>
      <c r="G34" s="27">
        <v>0</v>
      </c>
      <c r="H34" s="27"/>
      <c r="I34" s="27">
        <f t="shared" si="0"/>
        <v>188691555078</v>
      </c>
      <c r="J34" s="27"/>
      <c r="K34" s="101">
        <f t="shared" si="1"/>
        <v>-30.906200000950768</v>
      </c>
      <c r="L34" s="27"/>
      <c r="M34" s="27">
        <v>0</v>
      </c>
      <c r="N34" s="27"/>
      <c r="O34" s="27">
        <v>-126314181498</v>
      </c>
      <c r="P34" s="27"/>
      <c r="Q34" s="27">
        <v>0</v>
      </c>
      <c r="R34" s="27"/>
      <c r="S34" s="27">
        <f t="shared" si="2"/>
        <v>-126314181498</v>
      </c>
      <c r="T34" s="27"/>
      <c r="U34" s="101">
        <f t="shared" si="3"/>
        <v>4.2604303489898916</v>
      </c>
      <c r="W34" s="32"/>
    </row>
    <row r="35" spans="1:23" ht="40.5" customHeight="1" x14ac:dyDescent="0.6">
      <c r="A35" s="54" t="s">
        <v>21</v>
      </c>
      <c r="B35" s="21"/>
      <c r="C35" s="27">
        <v>0</v>
      </c>
      <c r="D35" s="27"/>
      <c r="E35" s="27">
        <v>-35043266453</v>
      </c>
      <c r="F35" s="27"/>
      <c r="G35" s="27">
        <v>0</v>
      </c>
      <c r="H35" s="27"/>
      <c r="I35" s="27">
        <f t="shared" si="0"/>
        <v>-35043266453</v>
      </c>
      <c r="J35" s="27"/>
      <c r="K35" s="101">
        <f t="shared" si="1"/>
        <v>5.7398127925508966</v>
      </c>
      <c r="L35" s="27"/>
      <c r="M35" s="27">
        <v>0</v>
      </c>
      <c r="N35" s="27"/>
      <c r="O35" s="27">
        <v>-173771035506</v>
      </c>
      <c r="P35" s="27"/>
      <c r="Q35" s="27">
        <v>0</v>
      </c>
      <c r="R35" s="27"/>
      <c r="S35" s="27">
        <f t="shared" si="2"/>
        <v>-173771035506</v>
      </c>
      <c r="T35" s="27"/>
      <c r="U35" s="101">
        <f t="shared" si="3"/>
        <v>5.8610948087161896</v>
      </c>
      <c r="W35" s="32"/>
    </row>
    <row r="36" spans="1:23" ht="40.5" customHeight="1" x14ac:dyDescent="0.6">
      <c r="A36" s="54" t="s">
        <v>24</v>
      </c>
      <c r="B36" s="21"/>
      <c r="C36" s="27">
        <v>144493495335</v>
      </c>
      <c r="D36" s="27"/>
      <c r="E36" s="27">
        <v>-144383680279</v>
      </c>
      <c r="F36" s="27"/>
      <c r="G36" s="27">
        <v>0</v>
      </c>
      <c r="H36" s="27"/>
      <c r="I36" s="27">
        <f t="shared" si="0"/>
        <v>109815056</v>
      </c>
      <c r="J36" s="27"/>
      <c r="K36" s="101">
        <f t="shared" si="1"/>
        <v>-1.7986846748115647E-2</v>
      </c>
      <c r="L36" s="27"/>
      <c r="M36" s="27">
        <v>144493495335</v>
      </c>
      <c r="N36" s="27"/>
      <c r="O36" s="27">
        <v>-330892659731</v>
      </c>
      <c r="P36" s="27"/>
      <c r="Q36" s="27">
        <v>0</v>
      </c>
      <c r="R36" s="27"/>
      <c r="S36" s="27">
        <f t="shared" si="2"/>
        <v>-186399164396</v>
      </c>
      <c r="T36" s="27"/>
      <c r="U36" s="101">
        <f t="shared" si="3"/>
        <v>6.2870269007098658</v>
      </c>
      <c r="W36" s="32"/>
    </row>
    <row r="37" spans="1:23" ht="40.5" customHeight="1" thickBot="1" x14ac:dyDescent="0.65">
      <c r="A37" s="54" t="s">
        <v>17</v>
      </c>
      <c r="B37" s="21"/>
      <c r="C37" s="27">
        <v>0</v>
      </c>
      <c r="D37" s="27"/>
      <c r="E37" s="27">
        <v>-1036594188344</v>
      </c>
      <c r="F37" s="27"/>
      <c r="G37" s="27">
        <v>0</v>
      </c>
      <c r="H37" s="27"/>
      <c r="I37" s="27">
        <f t="shared" si="0"/>
        <v>-1036594188344</v>
      </c>
      <c r="J37" s="27"/>
      <c r="K37" s="101">
        <f t="shared" si="1"/>
        <v>169.78601555082622</v>
      </c>
      <c r="L37" s="27"/>
      <c r="M37" s="27">
        <v>0</v>
      </c>
      <c r="N37" s="27"/>
      <c r="O37" s="27">
        <v>-2191917226454</v>
      </c>
      <c r="P37" s="27"/>
      <c r="Q37" s="27">
        <v>0</v>
      </c>
      <c r="R37" s="27"/>
      <c r="S37" s="27">
        <f t="shared" si="2"/>
        <v>-2191917226454</v>
      </c>
      <c r="T37" s="27"/>
      <c r="U37" s="101">
        <f t="shared" si="3"/>
        <v>73.930817294701242</v>
      </c>
      <c r="W37" s="32"/>
    </row>
    <row r="38" spans="1:23" ht="40.5" customHeight="1" thickBot="1" x14ac:dyDescent="0.65">
      <c r="A38" s="104"/>
      <c r="B38" s="21"/>
      <c r="C38" s="52">
        <f>SUM(C10:C37)</f>
        <v>196452784595</v>
      </c>
      <c r="D38" s="20"/>
      <c r="E38" s="52">
        <f>SUM(E10:E37)</f>
        <v>-807205978286</v>
      </c>
      <c r="F38" s="20"/>
      <c r="G38" s="52">
        <f>SUM(G10:G37)</f>
        <v>223413025</v>
      </c>
      <c r="H38" s="20"/>
      <c r="I38" s="52">
        <f>SUM(I10:I37)</f>
        <v>-610529780666</v>
      </c>
      <c r="J38" s="20"/>
      <c r="K38" s="52">
        <f>SUM(K10:K37)</f>
        <v>100</v>
      </c>
      <c r="L38" s="20"/>
      <c r="M38" s="52">
        <f>SUM(M10:M37)</f>
        <v>324563284595</v>
      </c>
      <c r="N38" s="20"/>
      <c r="O38" s="52">
        <f>SUM(O10:O37)</f>
        <v>-3288308230352</v>
      </c>
      <c r="P38" s="20"/>
      <c r="Q38" s="52">
        <f>SUM(Q10:Q37)</f>
        <v>-1077176683</v>
      </c>
      <c r="R38" s="20"/>
      <c r="S38" s="52">
        <f>SUM(S10:S37)</f>
        <v>-2964822122440</v>
      </c>
      <c r="T38" s="20"/>
      <c r="U38" s="52">
        <f>SUM(U10:U37)</f>
        <v>100</v>
      </c>
      <c r="W38" s="32"/>
    </row>
    <row r="39" spans="1:23" ht="16.5" thickTop="1" x14ac:dyDescent="0.4"/>
    <row r="40" spans="1:23" ht="39.75" customHeight="1" x14ac:dyDescent="0.4"/>
    <row r="41" spans="1:23" ht="39.75" customHeight="1" x14ac:dyDescent="0.4"/>
    <row r="42" spans="1:23" ht="39.75" customHeight="1" x14ac:dyDescent="0.4">
      <c r="A42" s="16"/>
      <c r="B42" s="39"/>
      <c r="C42" s="31"/>
      <c r="D42" s="55"/>
      <c r="E42" s="31"/>
      <c r="F42" s="55"/>
      <c r="G42" s="31"/>
      <c r="H42" s="55"/>
      <c r="I42" s="31"/>
      <c r="J42" s="55"/>
      <c r="K42" s="31"/>
      <c r="L42" s="55"/>
      <c r="M42" s="31"/>
      <c r="N42" s="55"/>
      <c r="O42" s="31"/>
      <c r="P42" s="55"/>
      <c r="Q42" s="31"/>
    </row>
    <row r="43" spans="1:23" ht="39.75" customHeight="1" x14ac:dyDescent="0.55000000000000004">
      <c r="A43" s="16"/>
      <c r="B43" s="3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31"/>
    </row>
    <row r="44" spans="1:23" ht="39.75" customHeight="1" x14ac:dyDescent="0.55000000000000004">
      <c r="A44" s="16"/>
      <c r="B44" s="3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1"/>
    </row>
    <row r="45" spans="1:23" ht="39.75" customHeight="1" x14ac:dyDescent="0.55000000000000004">
      <c r="A45" s="16"/>
      <c r="B45" s="3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1"/>
    </row>
    <row r="46" spans="1:23" ht="39.75" customHeight="1" x14ac:dyDescent="0.4">
      <c r="A46" s="16"/>
      <c r="B46" s="39"/>
      <c r="C46" s="31"/>
      <c r="D46" s="31"/>
      <c r="E46" s="31"/>
      <c r="F46" s="55"/>
      <c r="G46" s="31"/>
      <c r="H46" s="55"/>
      <c r="I46" s="31"/>
      <c r="J46" s="55"/>
      <c r="K46" s="31"/>
      <c r="L46" s="55"/>
      <c r="M46" s="31"/>
      <c r="N46" s="55"/>
      <c r="O46" s="31"/>
      <c r="P46" s="55"/>
      <c r="Q46" s="31"/>
    </row>
    <row r="47" spans="1:23" ht="39.75" customHeight="1" x14ac:dyDescent="0.55000000000000004">
      <c r="A47" s="16"/>
      <c r="B47" s="36"/>
      <c r="C47" s="31"/>
      <c r="D47" s="31"/>
      <c r="E47" s="31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31"/>
    </row>
    <row r="48" spans="1:23" ht="39.75" customHeight="1" x14ac:dyDescent="0.55000000000000004">
      <c r="A48" s="16"/>
      <c r="B48" s="36"/>
      <c r="C48" s="31"/>
      <c r="D48" s="31"/>
      <c r="E48" s="31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31"/>
    </row>
    <row r="49" spans="1:5" ht="39.75" customHeight="1" x14ac:dyDescent="0.4">
      <c r="A49" s="16"/>
      <c r="C49" s="31"/>
      <c r="D49" s="31"/>
      <c r="E49" s="31"/>
    </row>
    <row r="50" spans="1:5" ht="39.75" customHeight="1" x14ac:dyDescent="0.4">
      <c r="A50" s="16"/>
      <c r="C50" s="31"/>
      <c r="D50" s="31"/>
      <c r="E50" s="31"/>
    </row>
    <row r="51" spans="1:5" ht="39.75" customHeight="1" x14ac:dyDescent="0.4">
      <c r="A51" s="16"/>
      <c r="C51" s="31"/>
      <c r="D51" s="31"/>
      <c r="E51" s="31"/>
    </row>
    <row r="52" spans="1:5" ht="22.5" x14ac:dyDescent="0.4">
      <c r="A52" s="16"/>
      <c r="C52" s="31"/>
      <c r="D52" s="31"/>
      <c r="E52" s="31"/>
    </row>
    <row r="53" spans="1:5" ht="22.5" x14ac:dyDescent="0.4">
      <c r="A53" s="16"/>
      <c r="C53" s="31"/>
      <c r="D53" s="31"/>
      <c r="E53" s="31"/>
    </row>
    <row r="54" spans="1:5" ht="22.5" x14ac:dyDescent="0.4">
      <c r="A54" s="16"/>
      <c r="C54" s="31"/>
      <c r="D54" s="31"/>
      <c r="E54" s="31"/>
    </row>
    <row r="55" spans="1:5" ht="22.5" x14ac:dyDescent="0.4">
      <c r="A55" s="16"/>
      <c r="C55" s="31"/>
      <c r="D55" s="31"/>
      <c r="E55" s="31"/>
    </row>
    <row r="56" spans="1:5" ht="22.5" x14ac:dyDescent="0.4">
      <c r="A56" s="16"/>
      <c r="C56" s="31"/>
      <c r="D56" s="31"/>
      <c r="E56" s="31"/>
    </row>
    <row r="57" spans="1:5" ht="22.5" x14ac:dyDescent="0.4">
      <c r="A57" s="16"/>
      <c r="C57" s="31"/>
      <c r="D57" s="31"/>
      <c r="E57" s="31"/>
    </row>
    <row r="58" spans="1:5" ht="22.5" x14ac:dyDescent="0.4">
      <c r="A58" s="16"/>
      <c r="C58" s="31"/>
      <c r="D58" s="31"/>
      <c r="E58" s="31"/>
    </row>
  </sheetData>
  <sortState xmlns:xlrd2="http://schemas.microsoft.com/office/spreadsheetml/2017/richdata2" ref="A10:U37">
    <sortCondition descending="1" ref="S10:S37"/>
  </sortState>
  <mergeCells count="10"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42"/>
  <sheetViews>
    <sheetView rightToLeft="1" view="pageBreakPreview" zoomScale="66" zoomScaleNormal="100" zoomScaleSheetLayoutView="66" workbookViewId="0">
      <selection activeCell="A22" sqref="A22:XFD24"/>
    </sheetView>
  </sheetViews>
  <sheetFormatPr defaultColWidth="9.140625" defaultRowHeight="15.75" x14ac:dyDescent="0.4"/>
  <cols>
    <col min="1" max="1" width="40.5703125" style="19" bestFit="1" customWidth="1"/>
    <col min="2" max="2" width="1.28515625" style="19" customWidth="1"/>
    <col min="3" max="3" width="24.140625" style="19" bestFit="1" customWidth="1"/>
    <col min="4" max="4" width="1.28515625" style="19" customWidth="1"/>
    <col min="5" max="5" width="23" style="19" customWidth="1"/>
    <col min="6" max="6" width="1.28515625" style="19" customWidth="1"/>
    <col min="7" max="7" width="22.85546875" style="19" customWidth="1"/>
    <col min="8" max="8" width="1.28515625" style="19" customWidth="1"/>
    <col min="9" max="9" width="24.28515625" style="19" customWidth="1"/>
    <col min="10" max="10" width="1.28515625" style="19" customWidth="1"/>
    <col min="11" max="11" width="25.5703125" style="34" bestFit="1" customWidth="1"/>
    <col min="12" max="12" width="1.28515625" style="19" customWidth="1"/>
    <col min="13" max="13" width="24.140625" style="19" bestFit="1" customWidth="1"/>
    <col min="14" max="14" width="1.28515625" style="19" customWidth="1"/>
    <col min="15" max="15" width="22.85546875" style="19" bestFit="1" customWidth="1"/>
    <col min="16" max="16" width="1.28515625" style="19" customWidth="1"/>
    <col min="17" max="17" width="23.28515625" style="19" customWidth="1"/>
    <col min="18" max="18" width="1.28515625" style="19" customWidth="1"/>
    <col min="19" max="19" width="23.42578125" style="19" bestFit="1" customWidth="1"/>
    <col min="20" max="20" width="1.28515625" style="19" customWidth="1"/>
    <col min="21" max="21" width="25.5703125" style="34" bestFit="1" customWidth="1"/>
    <col min="22" max="22" width="1.42578125" style="19" customWidth="1"/>
    <col min="23" max="23" width="14.42578125" style="19" bestFit="1" customWidth="1"/>
    <col min="24" max="16384" width="9.140625" style="19"/>
  </cols>
  <sheetData>
    <row r="1" spans="1:21" ht="40.5" customHeight="1" x14ac:dyDescent="0.4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40.5" customHeight="1" x14ac:dyDescent="0.4">
      <c r="A2" s="132" t="s">
        <v>67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</row>
    <row r="3" spans="1:21" ht="40.5" customHeight="1" x14ac:dyDescent="0.4">
      <c r="A3" s="132" t="str">
        <f>درآمد!A3</f>
        <v>دوره یک ماهه منتهی به 31 اردیبهشت 1405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</row>
    <row r="4" spans="1:21" ht="40.5" customHeight="1" x14ac:dyDescent="0.4"/>
    <row r="5" spans="1:21" ht="40.5" customHeight="1" x14ac:dyDescent="0.4">
      <c r="A5" s="136" t="s">
        <v>190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1:21" ht="40.5" customHeight="1" x14ac:dyDescent="0.4">
      <c r="A6" s="28"/>
      <c r="B6" s="28"/>
      <c r="C6" s="135" t="s">
        <v>111</v>
      </c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1:21" ht="40.5" customHeight="1" thickBot="1" x14ac:dyDescent="0.7">
      <c r="A7" s="29"/>
      <c r="B7" s="29"/>
      <c r="C7" s="133" t="str">
        <f>'درآمد سرمایه گذاری در سهام'!C7</f>
        <v>طی اردیبهشت ماه</v>
      </c>
      <c r="D7" s="133"/>
      <c r="E7" s="133"/>
      <c r="F7" s="133"/>
      <c r="G7" s="133"/>
      <c r="H7" s="133"/>
      <c r="I7" s="133"/>
      <c r="J7" s="133"/>
      <c r="K7" s="133"/>
      <c r="L7" s="29"/>
      <c r="M7" s="133" t="str">
        <f>'درآمد سرمایه گذاری در سهام'!M7</f>
        <v>از ابتدای سال مالی تا پایان اردیبهشت ماه</v>
      </c>
      <c r="N7" s="133"/>
      <c r="O7" s="133"/>
      <c r="P7" s="133"/>
      <c r="Q7" s="133"/>
      <c r="R7" s="133"/>
      <c r="S7" s="133"/>
      <c r="T7" s="133"/>
      <c r="U7" s="133"/>
    </row>
    <row r="8" spans="1:21" ht="40.5" customHeight="1" thickBot="1" x14ac:dyDescent="0.7">
      <c r="A8" s="134" t="s">
        <v>42</v>
      </c>
      <c r="B8" s="29"/>
      <c r="C8" s="98" t="s">
        <v>77</v>
      </c>
      <c r="D8" s="103"/>
      <c r="E8" s="98" t="s">
        <v>75</v>
      </c>
      <c r="F8" s="103"/>
      <c r="G8" s="98" t="s">
        <v>76</v>
      </c>
      <c r="H8" s="29"/>
      <c r="I8" s="133" t="s">
        <v>29</v>
      </c>
      <c r="J8" s="133"/>
      <c r="K8" s="133"/>
      <c r="L8" s="29"/>
      <c r="M8" s="98" t="s">
        <v>77</v>
      </c>
      <c r="N8" s="103"/>
      <c r="O8" s="98" t="s">
        <v>75</v>
      </c>
      <c r="P8" s="103"/>
      <c r="Q8" s="98" t="s">
        <v>76</v>
      </c>
      <c r="R8" s="29"/>
      <c r="S8" s="133" t="s">
        <v>29</v>
      </c>
      <c r="T8" s="133"/>
      <c r="U8" s="133"/>
    </row>
    <row r="9" spans="1:21" ht="40.5" customHeight="1" thickBot="1" x14ac:dyDescent="0.7">
      <c r="A9" s="133"/>
      <c r="B9" s="29"/>
      <c r="C9" s="60" t="s">
        <v>123</v>
      </c>
      <c r="D9" s="103"/>
      <c r="E9" s="60" t="s">
        <v>124</v>
      </c>
      <c r="F9" s="103"/>
      <c r="G9" s="60" t="s">
        <v>125</v>
      </c>
      <c r="H9" s="29"/>
      <c r="I9" s="60" t="s">
        <v>64</v>
      </c>
      <c r="J9" s="29"/>
      <c r="K9" s="99" t="s">
        <v>70</v>
      </c>
      <c r="L9" s="29"/>
      <c r="M9" s="60" t="s">
        <v>123</v>
      </c>
      <c r="N9" s="103"/>
      <c r="O9" s="60" t="s">
        <v>124</v>
      </c>
      <c r="P9" s="103"/>
      <c r="Q9" s="60" t="s">
        <v>125</v>
      </c>
      <c r="R9" s="29"/>
      <c r="S9" s="60" t="s">
        <v>64</v>
      </c>
      <c r="T9" s="29"/>
      <c r="U9" s="99" t="s">
        <v>70</v>
      </c>
    </row>
    <row r="10" spans="1:21" ht="40.5" customHeight="1" x14ac:dyDescent="0.6">
      <c r="A10" s="54" t="s">
        <v>46</v>
      </c>
      <c r="B10" s="21"/>
      <c r="C10" s="27">
        <v>0</v>
      </c>
      <c r="D10" s="27"/>
      <c r="E10" s="27">
        <v>21098620660</v>
      </c>
      <c r="F10" s="27"/>
      <c r="G10" s="27">
        <v>45938231218</v>
      </c>
      <c r="H10" s="27"/>
      <c r="I10" s="27">
        <f t="shared" ref="I10:I14" si="0">C10+E10+G10</f>
        <v>67036851878</v>
      </c>
      <c r="J10" s="27"/>
      <c r="K10" s="101">
        <f t="shared" ref="K10:K19" si="1">I10/$I$20*100</f>
        <v>57.669910800927561</v>
      </c>
      <c r="L10" s="27"/>
      <c r="M10" s="27">
        <v>0</v>
      </c>
      <c r="N10" s="27"/>
      <c r="O10" s="27">
        <v>140023638958</v>
      </c>
      <c r="P10" s="27"/>
      <c r="Q10" s="27">
        <v>88954992439</v>
      </c>
      <c r="R10" s="27"/>
      <c r="S10" s="27">
        <f t="shared" ref="S10:S19" si="2">M10+O10+Q10</f>
        <v>228978631397</v>
      </c>
      <c r="T10" s="27"/>
      <c r="U10" s="101">
        <f t="shared" ref="U10:U19" si="3">S10/$S$20*100</f>
        <v>65.001189641464819</v>
      </c>
    </row>
    <row r="11" spans="1:21" ht="40.5" customHeight="1" x14ac:dyDescent="0.6">
      <c r="A11" s="54" t="s">
        <v>48</v>
      </c>
      <c r="B11" s="21"/>
      <c r="C11" s="27">
        <v>0</v>
      </c>
      <c r="D11" s="27"/>
      <c r="E11" s="27">
        <v>21213029864</v>
      </c>
      <c r="F11" s="27"/>
      <c r="G11" s="27">
        <v>0</v>
      </c>
      <c r="H11" s="27"/>
      <c r="I11" s="27">
        <f t="shared" si="0"/>
        <v>21213029864</v>
      </c>
      <c r="J11" s="27"/>
      <c r="K11" s="101">
        <f t="shared" si="1"/>
        <v>18.248970615455914</v>
      </c>
      <c r="L11" s="27"/>
      <c r="M11" s="27">
        <v>0</v>
      </c>
      <c r="N11" s="27"/>
      <c r="O11" s="27">
        <v>49681528233</v>
      </c>
      <c r="P11" s="27"/>
      <c r="Q11" s="27">
        <v>372632800</v>
      </c>
      <c r="R11" s="27"/>
      <c r="S11" s="27">
        <f t="shared" si="2"/>
        <v>50054161033</v>
      </c>
      <c r="T11" s="27"/>
      <c r="U11" s="101">
        <f t="shared" si="3"/>
        <v>14.209098874424834</v>
      </c>
    </row>
    <row r="12" spans="1:21" ht="40.5" customHeight="1" x14ac:dyDescent="0.6">
      <c r="A12" s="54" t="s">
        <v>78</v>
      </c>
      <c r="B12" s="21"/>
      <c r="C12" s="27">
        <v>0</v>
      </c>
      <c r="D12" s="27"/>
      <c r="E12" s="27">
        <v>14998467276</v>
      </c>
      <c r="F12" s="27"/>
      <c r="G12" s="27">
        <v>0</v>
      </c>
      <c r="H12" s="27"/>
      <c r="I12" s="27">
        <f t="shared" si="0"/>
        <v>14998467276</v>
      </c>
      <c r="J12" s="27"/>
      <c r="K12" s="101">
        <f t="shared" si="1"/>
        <v>12.902757896980118</v>
      </c>
      <c r="L12" s="27"/>
      <c r="M12" s="27">
        <v>0</v>
      </c>
      <c r="N12" s="27"/>
      <c r="O12" s="27">
        <v>34831151276</v>
      </c>
      <c r="P12" s="27"/>
      <c r="Q12" s="27">
        <v>0</v>
      </c>
      <c r="R12" s="27"/>
      <c r="S12" s="27">
        <f t="shared" si="2"/>
        <v>34831151276</v>
      </c>
      <c r="T12" s="27"/>
      <c r="U12" s="101">
        <f t="shared" si="3"/>
        <v>9.8876749140683717</v>
      </c>
    </row>
    <row r="13" spans="1:21" ht="40.5" customHeight="1" x14ac:dyDescent="0.6">
      <c r="A13" s="54" t="s">
        <v>45</v>
      </c>
      <c r="B13" s="21"/>
      <c r="C13" s="27">
        <v>0</v>
      </c>
      <c r="D13" s="27"/>
      <c r="E13" s="27">
        <v>7426260557</v>
      </c>
      <c r="F13" s="27"/>
      <c r="G13" s="27">
        <v>0</v>
      </c>
      <c r="H13" s="27"/>
      <c r="I13" s="27">
        <f t="shared" si="0"/>
        <v>7426260557</v>
      </c>
      <c r="J13" s="27"/>
      <c r="K13" s="101">
        <f t="shared" si="1"/>
        <v>6.3886022673923613</v>
      </c>
      <c r="L13" s="27"/>
      <c r="M13" s="27">
        <v>0</v>
      </c>
      <c r="N13" s="27"/>
      <c r="O13" s="27">
        <v>21219732338</v>
      </c>
      <c r="P13" s="27"/>
      <c r="Q13" s="27">
        <v>44110315</v>
      </c>
      <c r="R13" s="27"/>
      <c r="S13" s="27">
        <f t="shared" si="2"/>
        <v>21263842653</v>
      </c>
      <c r="T13" s="27"/>
      <c r="U13" s="101">
        <f t="shared" si="3"/>
        <v>6.036262250155235</v>
      </c>
    </row>
    <row r="14" spans="1:21" ht="40.5" customHeight="1" x14ac:dyDescent="0.6">
      <c r="A14" s="54" t="s">
        <v>47</v>
      </c>
      <c r="B14" s="21"/>
      <c r="C14" s="27">
        <v>0</v>
      </c>
      <c r="D14" s="27"/>
      <c r="E14" s="27">
        <v>-2291834884</v>
      </c>
      <c r="F14" s="27"/>
      <c r="G14" s="27">
        <v>2944434593</v>
      </c>
      <c r="H14" s="27"/>
      <c r="I14" s="27">
        <f t="shared" si="0"/>
        <v>652599709</v>
      </c>
      <c r="J14" s="27"/>
      <c r="K14" s="101">
        <f t="shared" si="1"/>
        <v>0.56141310268020461</v>
      </c>
      <c r="L14" s="27"/>
      <c r="M14" s="27">
        <v>0</v>
      </c>
      <c r="N14" s="27"/>
      <c r="O14" s="27">
        <v>0</v>
      </c>
      <c r="P14" s="27"/>
      <c r="Q14" s="27">
        <v>7177154713</v>
      </c>
      <c r="R14" s="27"/>
      <c r="S14" s="27">
        <f t="shared" si="2"/>
        <v>7177154713</v>
      </c>
      <c r="T14" s="27"/>
      <c r="U14" s="101">
        <f t="shared" si="3"/>
        <v>2.0374110533353385</v>
      </c>
    </row>
    <row r="15" spans="1:21" ht="40.5" customHeight="1" x14ac:dyDescent="0.6">
      <c r="A15" s="54" t="s">
        <v>154</v>
      </c>
      <c r="B15" s="21"/>
      <c r="C15" s="27">
        <v>0</v>
      </c>
      <c r="D15" s="27"/>
      <c r="E15" s="27">
        <v>-3715629357</v>
      </c>
      <c r="F15" s="27"/>
      <c r="G15" s="27">
        <v>4907148432</v>
      </c>
      <c r="H15" s="27"/>
      <c r="I15" s="27">
        <f>C15+E15+G15</f>
        <v>1191519075</v>
      </c>
      <c r="J15" s="27"/>
      <c r="K15" s="101">
        <f t="shared" si="1"/>
        <v>1.0250302161847846</v>
      </c>
      <c r="L15" s="27"/>
      <c r="M15" s="27">
        <v>0</v>
      </c>
      <c r="N15" s="27"/>
      <c r="O15" s="27">
        <v>0</v>
      </c>
      <c r="P15" s="27"/>
      <c r="Q15" s="27">
        <v>4907148432</v>
      </c>
      <c r="R15" s="27"/>
      <c r="S15" s="27">
        <f t="shared" si="2"/>
        <v>4907148432</v>
      </c>
      <c r="T15" s="27"/>
      <c r="U15" s="101">
        <f t="shared" si="3"/>
        <v>1.3930142034704631</v>
      </c>
    </row>
    <row r="16" spans="1:21" ht="40.5" customHeight="1" x14ac:dyDescent="0.6">
      <c r="A16" s="54" t="s">
        <v>194</v>
      </c>
      <c r="B16" s="21"/>
      <c r="C16" s="27">
        <v>0</v>
      </c>
      <c r="D16" s="27"/>
      <c r="E16" s="27">
        <v>4032292381</v>
      </c>
      <c r="F16" s="27"/>
      <c r="G16" s="27">
        <v>0</v>
      </c>
      <c r="H16" s="27"/>
      <c r="I16" s="27">
        <f t="shared" ref="I16:I18" si="4">C16+E16+G16</f>
        <v>4032292381</v>
      </c>
      <c r="J16" s="27"/>
      <c r="K16" s="101">
        <f t="shared" si="1"/>
        <v>3.4688672785340762</v>
      </c>
      <c r="L16" s="27"/>
      <c r="M16" s="27">
        <v>0</v>
      </c>
      <c r="N16" s="27"/>
      <c r="O16" s="27">
        <v>4032292381</v>
      </c>
      <c r="P16" s="27"/>
      <c r="Q16" s="27">
        <v>0</v>
      </c>
      <c r="R16" s="27"/>
      <c r="S16" s="27">
        <f t="shared" si="2"/>
        <v>4032292381</v>
      </c>
      <c r="T16" s="27"/>
      <c r="U16" s="101">
        <f t="shared" si="3"/>
        <v>1.144664897978112</v>
      </c>
    </row>
    <row r="17" spans="1:21" ht="40.5" customHeight="1" x14ac:dyDescent="0.6">
      <c r="A17" s="54" t="s">
        <v>167</v>
      </c>
      <c r="B17" s="21"/>
      <c r="C17" s="27">
        <v>0</v>
      </c>
      <c r="D17" s="27"/>
      <c r="E17" s="27">
        <v>0</v>
      </c>
      <c r="F17" s="27"/>
      <c r="G17" s="27">
        <v>0</v>
      </c>
      <c r="H17" s="27"/>
      <c r="I17" s="27">
        <f t="shared" si="4"/>
        <v>0</v>
      </c>
      <c r="J17" s="27"/>
      <c r="K17" s="101">
        <f t="shared" si="1"/>
        <v>0</v>
      </c>
      <c r="L17" s="27"/>
      <c r="M17" s="27">
        <v>0</v>
      </c>
      <c r="N17" s="27"/>
      <c r="O17" s="27">
        <v>0</v>
      </c>
      <c r="P17" s="27"/>
      <c r="Q17" s="27">
        <v>1019589170</v>
      </c>
      <c r="R17" s="27"/>
      <c r="S17" s="27">
        <f t="shared" si="2"/>
        <v>1019589170</v>
      </c>
      <c r="T17" s="27"/>
      <c r="U17" s="101">
        <f t="shared" si="3"/>
        <v>0.2894353442118705</v>
      </c>
    </row>
    <row r="18" spans="1:21" ht="40.5" customHeight="1" x14ac:dyDescent="0.6">
      <c r="A18" s="54" t="s">
        <v>49</v>
      </c>
      <c r="B18" s="21"/>
      <c r="C18" s="27">
        <v>0</v>
      </c>
      <c r="D18" s="27"/>
      <c r="E18" s="27">
        <v>0</v>
      </c>
      <c r="F18" s="27"/>
      <c r="G18" s="27">
        <v>0</v>
      </c>
      <c r="H18" s="27"/>
      <c r="I18" s="27">
        <f t="shared" si="4"/>
        <v>0</v>
      </c>
      <c r="J18" s="27"/>
      <c r="K18" s="101">
        <f t="shared" si="1"/>
        <v>0</v>
      </c>
      <c r="L18" s="27"/>
      <c r="M18" s="27">
        <v>429000000</v>
      </c>
      <c r="N18" s="27"/>
      <c r="O18" s="27">
        <v>0</v>
      </c>
      <c r="P18" s="27"/>
      <c r="Q18" s="27">
        <v>-50105687</v>
      </c>
      <c r="R18" s="27"/>
      <c r="S18" s="27">
        <f t="shared" si="2"/>
        <v>378894313</v>
      </c>
      <c r="T18" s="27"/>
      <c r="U18" s="101">
        <f t="shared" si="3"/>
        <v>0.10755842561869816</v>
      </c>
    </row>
    <row r="19" spans="1:21" ht="40.5" customHeight="1" thickBot="1" x14ac:dyDescent="0.65">
      <c r="A19" s="54" t="s">
        <v>163</v>
      </c>
      <c r="B19" s="21"/>
      <c r="C19" s="51">
        <v>0</v>
      </c>
      <c r="D19" s="27"/>
      <c r="E19" s="51">
        <v>-308684057</v>
      </c>
      <c r="F19" s="27"/>
      <c r="G19" s="51">
        <v>0</v>
      </c>
      <c r="H19" s="27"/>
      <c r="I19" s="51">
        <f>C19+E19+G19</f>
        <v>-308684057</v>
      </c>
      <c r="J19" s="27"/>
      <c r="K19" s="102">
        <f t="shared" si="1"/>
        <v>-0.26555217815502141</v>
      </c>
      <c r="L19" s="27"/>
      <c r="M19" s="51">
        <v>0</v>
      </c>
      <c r="N19" s="27"/>
      <c r="O19" s="51">
        <v>-374532511</v>
      </c>
      <c r="P19" s="27"/>
      <c r="Q19" s="51">
        <v>37399</v>
      </c>
      <c r="R19" s="27"/>
      <c r="S19" s="51">
        <f t="shared" si="2"/>
        <v>-374495112</v>
      </c>
      <c r="T19" s="27"/>
      <c r="U19" s="102">
        <f t="shared" si="3"/>
        <v>-0.10630960472773852</v>
      </c>
    </row>
    <row r="20" spans="1:21" ht="40.5" customHeight="1" thickBot="1" x14ac:dyDescent="0.65">
      <c r="A20" s="54"/>
      <c r="B20" s="21"/>
      <c r="C20" s="53">
        <f>SUM(C10:C19)</f>
        <v>0</v>
      </c>
      <c r="D20" s="20"/>
      <c r="E20" s="53">
        <f>SUM(E10:E19)</f>
        <v>62452522440</v>
      </c>
      <c r="F20" s="20"/>
      <c r="G20" s="53">
        <f>SUM(G10:G19)</f>
        <v>53789814243</v>
      </c>
      <c r="H20" s="20"/>
      <c r="I20" s="53">
        <f>SUM(I10:I19)</f>
        <v>116242336683</v>
      </c>
      <c r="J20" s="20"/>
      <c r="K20" s="53">
        <f>SUM(K10:K19)</f>
        <v>100</v>
      </c>
      <c r="L20" s="20"/>
      <c r="M20" s="53">
        <f>SUM(M10:M19)</f>
        <v>429000000</v>
      </c>
      <c r="N20" s="20"/>
      <c r="O20" s="53">
        <f>SUM(O10:O19)</f>
        <v>249413810675</v>
      </c>
      <c r="P20" s="20"/>
      <c r="Q20" s="53">
        <f>SUM(Q10:Q19)</f>
        <v>102425559581</v>
      </c>
      <c r="R20" s="20"/>
      <c r="S20" s="53">
        <f>SUM(S10:S19)</f>
        <v>352268370256</v>
      </c>
      <c r="T20" s="20"/>
      <c r="U20" s="53">
        <f>SUM(U10:U19)</f>
        <v>99.999999999999986</v>
      </c>
    </row>
    <row r="21" spans="1:21" ht="16.5" thickTop="1" x14ac:dyDescent="0.4"/>
    <row r="25" spans="1:21" ht="22.5" x14ac:dyDescent="0.4">
      <c r="A25" s="16"/>
    </row>
    <row r="26" spans="1:21" ht="22.5" x14ac:dyDescent="0.4">
      <c r="A26" s="16"/>
    </row>
    <row r="27" spans="1:21" ht="22.5" x14ac:dyDescent="0.4">
      <c r="A27" s="16"/>
    </row>
    <row r="28" spans="1:21" ht="22.5" x14ac:dyDescent="0.4">
      <c r="A28" s="16"/>
    </row>
    <row r="29" spans="1:21" ht="22.5" x14ac:dyDescent="0.4">
      <c r="A29" s="16"/>
    </row>
    <row r="30" spans="1:21" ht="22.5" x14ac:dyDescent="0.4">
      <c r="A30" s="16"/>
    </row>
    <row r="31" spans="1:21" ht="22.5" x14ac:dyDescent="0.4">
      <c r="A31" s="16"/>
    </row>
    <row r="32" spans="1:21" ht="22.5" x14ac:dyDescent="0.4">
      <c r="A32" s="16"/>
    </row>
    <row r="33" spans="1:5" ht="22.5" x14ac:dyDescent="0.4">
      <c r="A33" s="16"/>
    </row>
    <row r="34" spans="1:5" ht="22.5" x14ac:dyDescent="0.4">
      <c r="A34" s="16"/>
    </row>
    <row r="35" spans="1:5" ht="22.5" x14ac:dyDescent="0.4">
      <c r="A35" s="16"/>
    </row>
    <row r="36" spans="1:5" ht="22.5" x14ac:dyDescent="0.4">
      <c r="A36" s="16"/>
    </row>
    <row r="37" spans="1:5" ht="22.5" x14ac:dyDescent="0.4">
      <c r="A37" s="16"/>
    </row>
    <row r="38" spans="1:5" ht="22.5" x14ac:dyDescent="0.4">
      <c r="A38" s="16"/>
    </row>
    <row r="39" spans="1:5" ht="22.5" x14ac:dyDescent="0.4">
      <c r="A39" s="16"/>
    </row>
    <row r="40" spans="1:5" ht="22.5" x14ac:dyDescent="0.4">
      <c r="A40" s="16"/>
    </row>
    <row r="41" spans="1:5" ht="22.5" x14ac:dyDescent="0.4">
      <c r="A41" s="16"/>
    </row>
    <row r="42" spans="1:5" ht="24.75" x14ac:dyDescent="0.6">
      <c r="E42" s="21"/>
    </row>
  </sheetData>
  <sortState xmlns:xlrd2="http://schemas.microsoft.com/office/spreadsheetml/2017/richdata2" ref="A10:U19">
    <sortCondition descending="1" ref="S10:S19"/>
  </sortState>
  <mergeCells count="10">
    <mergeCell ref="A1:U1"/>
    <mergeCell ref="A2:U2"/>
    <mergeCell ref="A3:U3"/>
    <mergeCell ref="I8:K8"/>
    <mergeCell ref="S8:U8"/>
    <mergeCell ref="A8:A9"/>
    <mergeCell ref="C6:U6"/>
    <mergeCell ref="A5:U5"/>
    <mergeCell ref="C7:K7"/>
    <mergeCell ref="M7:U7"/>
  </mergeCells>
  <pageMargins left="0.39" right="0.39" top="0.39" bottom="0.39" header="0" footer="0"/>
  <pageSetup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کاور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 Reza MusaZadeh</cp:lastModifiedBy>
  <cp:lastPrinted>2026-04-25T08:53:37Z</cp:lastPrinted>
  <dcterms:created xsi:type="dcterms:W3CDTF">2025-11-22T11:31:26Z</dcterms:created>
  <dcterms:modified xsi:type="dcterms:W3CDTF">2026-05-31T05:10:03Z</dcterms:modified>
</cp:coreProperties>
</file>