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5\01\1405.01.31\"/>
    </mc:Choice>
  </mc:AlternateContent>
  <xr:revisionPtr revIDLastSave="0" documentId="13_ncr:1_{9AD3B9EF-3B9E-4EBE-A7EC-F44DAFAC5EAB}" xr6:coauthVersionLast="47" xr6:coauthVersionMax="47" xr10:uidLastSave="{00000000-0000-0000-0000-000000000000}"/>
  <bookViews>
    <workbookView xWindow="-120" yWindow="-120" windowWidth="29040" windowHeight="15840" tabRatio="966" firstSheet="9" activeTab="9" xr2:uid="{00000000-000D-0000-FFFF-FFFF00000000}"/>
  </bookViews>
  <sheets>
    <sheet name="کاور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مبالغ تخصیصی اوراق" sheetId="12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تغییر قیمت اوراق" sheetId="21" r:id="rId18"/>
    <sheet name="درآمد ناشی از فروش" sheetId="19" r:id="rId19"/>
    <sheet name="درآمد اعمال اختیار" sheetId="23" r:id="rId20"/>
  </sheets>
  <externalReferences>
    <externalReference r:id="rId21"/>
  </externalReferences>
  <definedNames>
    <definedName name="_xlnm._FilterDatabase" localSheetId="19" hidden="1">'درآمد اعمال اختیار'!$A$8:$V$8</definedName>
    <definedName name="_xlnm._FilterDatabase" localSheetId="10" hidden="1">'درآمد سپرده بانکی'!$A$8:$I$11</definedName>
    <definedName name="_xlnm._FilterDatabase" localSheetId="5" hidden="1">سپرده!$A$8:$K$12</definedName>
    <definedName name="_xlnm._FilterDatabase" localSheetId="16" hidden="1">'سود سپرده بانکی'!$A$7:$M$11</definedName>
    <definedName name="_xlnm.Print_Area" localSheetId="4">اوراق!$A$1:$AL$13</definedName>
    <definedName name="_xlnm.Print_Area" localSheetId="2">'اوراق مشتقه'!$A$1:$V$12</definedName>
    <definedName name="_xlnm.Print_Area" localSheetId="6">درآمد!$A$1:$J$14</definedName>
    <definedName name="_xlnm.Print_Area" localSheetId="19">'درآمد اعمال اختیار'!$A$1:$R$15</definedName>
    <definedName name="_xlnm.Print_Area" localSheetId="10">'درآمد سپرده بانکی'!$A$1:$J$13</definedName>
    <definedName name="_xlnm.Print_Area" localSheetId="9">'درآمد سرمایه گذاری در اوراق به'!$A$1:$V$13</definedName>
    <definedName name="_xlnm.Print_Area" localSheetId="7">'درآمد سرمایه گذاری در سهام'!$A$1:$V$36</definedName>
    <definedName name="_xlnm.Print_Area" localSheetId="8">'درآمد سرمایه گذاری در صندوق'!$A$1:$V$20</definedName>
    <definedName name="_xlnm.Print_Area" localSheetId="13">'درآمد سود سهام'!$A$1:$N$11</definedName>
    <definedName name="_xlnm.Print_Area" localSheetId="14">'درآمد سود صندوق'!$A$1:$L$11</definedName>
    <definedName name="_xlnm.Print_Area" localSheetId="17">'درآمد ناشی از تغییر قیمت اوراق'!$A$1:$R$60</definedName>
    <definedName name="_xlnm.Print_Area" localSheetId="18">'درآمد ناشی از فروش'!$A$1:$R$44</definedName>
    <definedName name="_xlnm.Print_Area" localSheetId="11">'سایر درآمدها'!$A$1:$F$10</definedName>
    <definedName name="_xlnm.Print_Area" localSheetId="5">سپرده!$A$1:$L$13</definedName>
    <definedName name="_xlnm.Print_Area" localSheetId="1">سهام!$A$1:$Z$31</definedName>
    <definedName name="_xlnm.Print_Area" localSheetId="15">'سود اوراق بهادار'!$A$1:$N$12</definedName>
    <definedName name="_xlnm.Print_Area" localSheetId="16">'سود سپرده بانکی'!$A$1:$N$12</definedName>
    <definedName name="_xlnm.Print_Area" localSheetId="12">'مبالغ تخصیصی اوراق'!$A$1:$R$16</definedName>
    <definedName name="_xlnm.Print_Area" localSheetId="3">'واحدهای صندوق'!$A$1:$Z$20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0" i="2" l="1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11" i="2"/>
  <c r="I15" i="12"/>
  <c r="G15" i="12"/>
  <c r="K15" i="12"/>
  <c r="A14" i="12"/>
  <c r="A13" i="12"/>
  <c r="A12" i="12"/>
  <c r="A10" i="12"/>
  <c r="Q7" i="4"/>
  <c r="C7" i="4"/>
  <c r="O35" i="9"/>
  <c r="E35" i="9"/>
  <c r="E8" i="8"/>
  <c r="E13" i="8" s="1"/>
  <c r="AI15" i="5" l="1"/>
  <c r="AG15" i="5"/>
  <c r="W23" i="4"/>
  <c r="W22" i="4"/>
  <c r="W34" i="2"/>
  <c r="U34" i="2"/>
  <c r="W35" i="2" s="1"/>
  <c r="W36" i="2" s="1"/>
  <c r="G35" i="2"/>
  <c r="E35" i="2"/>
  <c r="U35" i="2" l="1"/>
  <c r="Q14" i="11"/>
  <c r="G14" i="11"/>
  <c r="C43" i="19"/>
  <c r="E43" i="19"/>
  <c r="G43" i="19"/>
  <c r="I43" i="19"/>
  <c r="K43" i="19"/>
  <c r="M43" i="19"/>
  <c r="O43" i="19"/>
  <c r="Q43" i="19"/>
  <c r="G42" i="19"/>
  <c r="O42" i="19"/>
  <c r="A36" i="19"/>
  <c r="V33" i="19"/>
  <c r="U33" i="19"/>
  <c r="I11" i="11"/>
  <c r="I10" i="11"/>
  <c r="S11" i="11"/>
  <c r="S10" i="11"/>
  <c r="O14" i="11"/>
  <c r="E14" i="11"/>
  <c r="E15" i="11" s="1"/>
  <c r="U15" i="10"/>
  <c r="S15" i="10"/>
  <c r="I15" i="10"/>
  <c r="U30" i="9"/>
  <c r="S30" i="9"/>
  <c r="Q35" i="9"/>
  <c r="I30" i="9"/>
  <c r="I10" i="21"/>
  <c r="C32" i="19"/>
  <c r="E32" i="19"/>
  <c r="G32" i="19"/>
  <c r="I32" i="19"/>
  <c r="K32" i="19"/>
  <c r="M32" i="19"/>
  <c r="O32" i="19"/>
  <c r="Q32" i="19"/>
  <c r="Q31" i="19"/>
  <c r="Q28" i="19"/>
  <c r="Q29" i="19"/>
  <c r="Q30" i="19"/>
  <c r="Q27" i="19"/>
  <c r="Q26" i="19"/>
  <c r="Q25" i="19"/>
  <c r="I31" i="19"/>
  <c r="I27" i="19"/>
  <c r="I25" i="19"/>
  <c r="V14" i="19"/>
  <c r="Q9" i="19"/>
  <c r="Q13" i="19"/>
  <c r="Q12" i="19"/>
  <c r="Q11" i="19"/>
  <c r="C28" i="21"/>
  <c r="E28" i="21"/>
  <c r="G28" i="21"/>
  <c r="K28" i="21"/>
  <c r="M28" i="21"/>
  <c r="O28" i="21"/>
  <c r="Q28" i="21"/>
  <c r="W30" i="21"/>
  <c r="G47" i="21"/>
  <c r="E47" i="21"/>
  <c r="C47" i="21"/>
  <c r="K47" i="21"/>
  <c r="M47" i="21"/>
  <c r="O47" i="21"/>
  <c r="Q45" i="21"/>
  <c r="I45" i="21"/>
  <c r="Q46" i="21"/>
  <c r="I58" i="21"/>
  <c r="I59" i="21" s="1"/>
  <c r="W60" i="21" s="1"/>
  <c r="Q58" i="21"/>
  <c r="Q59" i="21" s="1"/>
  <c r="V60" i="21" s="1"/>
  <c r="O59" i="21"/>
  <c r="M59" i="21"/>
  <c r="K59" i="21"/>
  <c r="G59" i="21"/>
  <c r="E59" i="21"/>
  <c r="C59" i="21"/>
  <c r="A51" i="21"/>
  <c r="V30" i="21"/>
  <c r="K15" i="16"/>
  <c r="I15" i="16"/>
  <c r="AC15" i="5"/>
  <c r="AC14" i="5"/>
  <c r="AA15" i="5"/>
  <c r="Y15" i="5"/>
  <c r="U15" i="5"/>
  <c r="W15" i="5"/>
  <c r="Y22" i="4"/>
  <c r="U19" i="4"/>
  <c r="W19" i="4"/>
  <c r="Y19" i="4"/>
  <c r="U22" i="4"/>
  <c r="M19" i="4"/>
  <c r="M22" i="4" s="1"/>
  <c r="C30" i="2"/>
  <c r="Q32" i="2" s="1"/>
  <c r="Q33" i="2" s="1"/>
  <c r="M33" i="2"/>
  <c r="O33" i="2"/>
  <c r="K33" i="2"/>
  <c r="I33" i="2"/>
  <c r="Y33" i="2"/>
  <c r="I30" i="19" l="1"/>
  <c r="I10" i="19"/>
  <c r="G9" i="15"/>
  <c r="G9" i="7"/>
  <c r="Y16" i="4"/>
  <c r="Y17" i="4"/>
  <c r="Y27" i="2"/>
  <c r="Q30" i="2"/>
  <c r="Q29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11" i="2"/>
  <c r="AC11" i="5"/>
  <c r="AC10" i="5"/>
  <c r="Q11" i="4"/>
  <c r="Q12" i="4"/>
  <c r="Q13" i="4"/>
  <c r="Q14" i="4"/>
  <c r="Q15" i="4"/>
  <c r="Q10" i="4"/>
  <c r="M17" i="23"/>
  <c r="M14" i="23"/>
  <c r="O17" i="23"/>
  <c r="I14" i="23"/>
  <c r="I17" i="23" s="1"/>
  <c r="O14" i="23"/>
  <c r="Q17" i="23"/>
  <c r="K14" i="23"/>
  <c r="K17" i="23" s="1"/>
  <c r="Q14" i="23"/>
  <c r="S31" i="9"/>
  <c r="S11" i="9"/>
  <c r="S26" i="9"/>
  <c r="S25" i="9"/>
  <c r="S22" i="9"/>
  <c r="S19" i="9"/>
  <c r="S20" i="9"/>
  <c r="S17" i="9"/>
  <c r="S13" i="9"/>
  <c r="S23" i="9"/>
  <c r="S16" i="9"/>
  <c r="S14" i="9"/>
  <c r="S18" i="9"/>
  <c r="S15" i="9"/>
  <c r="S21" i="9"/>
  <c r="S12" i="9"/>
  <c r="S24" i="9"/>
  <c r="S10" i="9"/>
  <c r="S29" i="9"/>
  <c r="S33" i="9"/>
  <c r="S28" i="9"/>
  <c r="S32" i="9"/>
  <c r="S34" i="9"/>
  <c r="S27" i="9"/>
  <c r="I16" i="10"/>
  <c r="I29" i="19"/>
  <c r="I28" i="19"/>
  <c r="I9" i="19"/>
  <c r="I13" i="19"/>
  <c r="I12" i="19"/>
  <c r="I11" i="19"/>
  <c r="I44" i="21"/>
  <c r="I43" i="21"/>
  <c r="I42" i="21"/>
  <c r="I41" i="21"/>
  <c r="I40" i="21"/>
  <c r="I39" i="21"/>
  <c r="Q41" i="21"/>
  <c r="Q42" i="21"/>
  <c r="Q43" i="21"/>
  <c r="Q44" i="21"/>
  <c r="Q40" i="21"/>
  <c r="Q39" i="21"/>
  <c r="I27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11" i="21"/>
  <c r="I9" i="21"/>
  <c r="S12" i="10"/>
  <c r="C12" i="13"/>
  <c r="M9" i="18"/>
  <c r="M10" i="18"/>
  <c r="G9" i="18"/>
  <c r="G10" i="18"/>
  <c r="M10" i="17"/>
  <c r="M9" i="17"/>
  <c r="G10" i="17"/>
  <c r="G9" i="17"/>
  <c r="M9" i="15"/>
  <c r="G12" i="7"/>
  <c r="E12" i="7"/>
  <c r="M30" i="2"/>
  <c r="I29" i="9"/>
  <c r="I17" i="9"/>
  <c r="I13" i="9"/>
  <c r="I16" i="9"/>
  <c r="I14" i="9"/>
  <c r="I15" i="9"/>
  <c r="G14" i="23"/>
  <c r="G17" i="23" s="1"/>
  <c r="M35" i="9"/>
  <c r="S16" i="10"/>
  <c r="O19" i="10"/>
  <c r="I10" i="16"/>
  <c r="I28" i="21" l="1"/>
  <c r="W31" i="21" s="1"/>
  <c r="I47" i="21"/>
  <c r="Q47" i="21"/>
  <c r="W48" i="21"/>
  <c r="K10" i="16"/>
  <c r="T28" i="21" l="1"/>
  <c r="U28" i="21" s="1"/>
  <c r="V31" i="21"/>
  <c r="E37" i="9"/>
  <c r="T29" i="21"/>
  <c r="U29" i="21" s="1"/>
  <c r="M10" i="15"/>
  <c r="E9" i="14" l="1"/>
  <c r="C9" i="14"/>
  <c r="C12" i="14" s="1"/>
  <c r="I9" i="7"/>
  <c r="I11" i="7"/>
  <c r="I10" i="7"/>
  <c r="AK10" i="5"/>
  <c r="G19" i="4"/>
  <c r="G22" i="4" s="1"/>
  <c r="I19" i="4"/>
  <c r="I22" i="4" s="1"/>
  <c r="K19" i="4"/>
  <c r="K22" i="4" s="1"/>
  <c r="O19" i="4"/>
  <c r="O22" i="4" s="1"/>
  <c r="Q19" i="4"/>
  <c r="C19" i="4"/>
  <c r="E19" i="4"/>
  <c r="Y14" i="4"/>
  <c r="Y15" i="4"/>
  <c r="Y10" i="4"/>
  <c r="Y11" i="4"/>
  <c r="Y18" i="4"/>
  <c r="Y19" i="2"/>
  <c r="A3" i="7"/>
  <c r="A3" i="5"/>
  <c r="A3" i="4"/>
  <c r="A3" i="3"/>
  <c r="A3" i="21"/>
  <c r="A3" i="23"/>
  <c r="I14" i="19"/>
  <c r="T15" i="19" s="1"/>
  <c r="Q19" i="10"/>
  <c r="A52" i="21" l="1"/>
  <c r="Q21" i="4"/>
  <c r="Q22" i="4" s="1"/>
  <c r="A33" i="21"/>
  <c r="E19" i="10"/>
  <c r="I24" i="9"/>
  <c r="I20" i="9"/>
  <c r="E10" i="15"/>
  <c r="E13" i="15" s="1"/>
  <c r="K10" i="15"/>
  <c r="K13" i="15" s="1"/>
  <c r="I10" i="15"/>
  <c r="M37" i="9" s="1"/>
  <c r="C10" i="15"/>
  <c r="C13" i="15" s="1"/>
  <c r="G10" i="15"/>
  <c r="S15" i="5"/>
  <c r="AK11" i="5"/>
  <c r="AK12" i="5" s="1"/>
  <c r="AK15" i="5" s="1"/>
  <c r="AI12" i="5"/>
  <c r="AI16" i="5" s="1"/>
  <c r="W30" i="2"/>
  <c r="S18" i="10"/>
  <c r="G35" i="9"/>
  <c r="E12" i="8"/>
  <c r="I12" i="8" s="1"/>
  <c r="I22" i="9"/>
  <c r="I12" i="9"/>
  <c r="I33" i="9"/>
  <c r="I21" i="9"/>
  <c r="I34" i="9"/>
  <c r="I32" i="9"/>
  <c r="I11" i="9"/>
  <c r="I10" i="9"/>
  <c r="C35" i="9"/>
  <c r="G38" i="9"/>
  <c r="M14" i="19"/>
  <c r="G14" i="19"/>
  <c r="G12" i="15"/>
  <c r="M12" i="15"/>
  <c r="K9" i="7"/>
  <c r="K11" i="7"/>
  <c r="K10" i="7"/>
  <c r="O12" i="5"/>
  <c r="O15" i="5" s="1"/>
  <c r="Q12" i="5"/>
  <c r="Q15" i="5" s="1"/>
  <c r="S12" i="5"/>
  <c r="W12" i="5"/>
  <c r="U12" i="5"/>
  <c r="AA12" i="5"/>
  <c r="Y12" i="5"/>
  <c r="S16" i="5" l="1"/>
  <c r="I13" i="15"/>
  <c r="C37" i="9"/>
  <c r="T33" i="19"/>
  <c r="M13" i="15"/>
  <c r="G13" i="15"/>
  <c r="E22" i="4" l="1"/>
  <c r="C22" i="4"/>
  <c r="Y12" i="4"/>
  <c r="Y13" i="4"/>
  <c r="I30" i="2"/>
  <c r="Y21" i="2"/>
  <c r="Y12" i="2"/>
  <c r="Y18" i="2"/>
  <c r="Y26" i="2"/>
  <c r="Y14" i="2"/>
  <c r="Y28" i="2"/>
  <c r="Y25" i="2"/>
  <c r="Y24" i="2"/>
  <c r="Y11" i="2"/>
  <c r="Y22" i="2"/>
  <c r="Y20" i="2"/>
  <c r="Y16" i="2"/>
  <c r="Y17" i="2"/>
  <c r="Y15" i="2"/>
  <c r="Y23" i="2"/>
  <c r="Y13" i="2"/>
  <c r="Y29" i="2"/>
  <c r="U30" i="2"/>
  <c r="C33" i="2"/>
  <c r="Q38" i="9"/>
  <c r="C12" i="11"/>
  <c r="E12" i="11"/>
  <c r="G12" i="11"/>
  <c r="Q12" i="11"/>
  <c r="M12" i="11"/>
  <c r="O12" i="11"/>
  <c r="I28" i="9"/>
  <c r="E12" i="14"/>
  <c r="Y30" i="2" l="1"/>
  <c r="M11" i="18"/>
  <c r="M14" i="18" s="1"/>
  <c r="V48" i="21"/>
  <c r="I12" i="11"/>
  <c r="S12" i="11"/>
  <c r="T48" i="21"/>
  <c r="K14" i="19"/>
  <c r="E14" i="19"/>
  <c r="C14" i="19"/>
  <c r="A3" i="19"/>
  <c r="C11" i="18"/>
  <c r="E11" i="18"/>
  <c r="G11" i="18"/>
  <c r="G14" i="18" s="1"/>
  <c r="K11" i="18"/>
  <c r="I11" i="18"/>
  <c r="G14" i="13" s="1"/>
  <c r="A3" i="18"/>
  <c r="K11" i="17"/>
  <c r="E11" i="17"/>
  <c r="G11" i="17"/>
  <c r="I11" i="17"/>
  <c r="I14" i="17" s="1"/>
  <c r="M11" i="17"/>
  <c r="C11" i="17"/>
  <c r="C14" i="17" s="1"/>
  <c r="A3" i="17"/>
  <c r="A3" i="16"/>
  <c r="C38" i="9"/>
  <c r="A3" i="15"/>
  <c r="O9" i="12"/>
  <c r="A3" i="12"/>
  <c r="A3" i="14"/>
  <c r="G12" i="13"/>
  <c r="A3" i="13"/>
  <c r="A3" i="11"/>
  <c r="I14" i="10"/>
  <c r="I10" i="10"/>
  <c r="I13" i="10"/>
  <c r="I17" i="10"/>
  <c r="I12" i="10"/>
  <c r="I18" i="10"/>
  <c r="I11" i="10"/>
  <c r="S14" i="10"/>
  <c r="S10" i="10"/>
  <c r="S13" i="10"/>
  <c r="S17" i="10"/>
  <c r="S11" i="10"/>
  <c r="A3" i="10"/>
  <c r="C19" i="10"/>
  <c r="G19" i="10"/>
  <c r="M19" i="10"/>
  <c r="I25" i="9"/>
  <c r="I31" i="9"/>
  <c r="I26" i="9"/>
  <c r="I18" i="9"/>
  <c r="I19" i="9"/>
  <c r="I23" i="9"/>
  <c r="I27" i="9"/>
  <c r="S35" i="9"/>
  <c r="U29" i="9" s="1"/>
  <c r="C14" i="18" l="1"/>
  <c r="C14" i="13"/>
  <c r="C15" i="13" s="1"/>
  <c r="T47" i="21"/>
  <c r="O21" i="10"/>
  <c r="U14" i="9"/>
  <c r="U15" i="9"/>
  <c r="U16" i="9"/>
  <c r="U17" i="9"/>
  <c r="U13" i="9"/>
  <c r="A19" i="19"/>
  <c r="E21" i="10"/>
  <c r="I14" i="18"/>
  <c r="C21" i="10"/>
  <c r="C22" i="10" s="1"/>
  <c r="I13" i="16"/>
  <c r="E11" i="8"/>
  <c r="I11" i="8" s="1"/>
  <c r="G15" i="13"/>
  <c r="E11" i="13"/>
  <c r="S19" i="10"/>
  <c r="K11" i="11"/>
  <c r="K10" i="11"/>
  <c r="E10" i="8"/>
  <c r="I10" i="8" s="1"/>
  <c r="I8" i="8"/>
  <c r="I11" i="13"/>
  <c r="I10" i="13"/>
  <c r="E10" i="13"/>
  <c r="I35" i="9"/>
  <c r="U11" i="11"/>
  <c r="U10" i="11"/>
  <c r="C14" i="11"/>
  <c r="C15" i="11" s="1"/>
  <c r="G14" i="17"/>
  <c r="G15" i="11"/>
  <c r="O15" i="11"/>
  <c r="E38" i="9"/>
  <c r="M14" i="17"/>
  <c r="M14" i="11"/>
  <c r="M15" i="11" s="1"/>
  <c r="K13" i="16"/>
  <c r="M21" i="10"/>
  <c r="M22" i="10" s="1"/>
  <c r="M38" i="9"/>
  <c r="I19" i="10"/>
  <c r="K15" i="10" s="1"/>
  <c r="K29" i="9" l="1"/>
  <c r="K30" i="9"/>
  <c r="E12" i="13"/>
  <c r="K15" i="9"/>
  <c r="K14" i="9"/>
  <c r="K17" i="9"/>
  <c r="K13" i="9"/>
  <c r="K16" i="9"/>
  <c r="U16" i="10"/>
  <c r="K16" i="10"/>
  <c r="I12" i="13"/>
  <c r="K12" i="11"/>
  <c r="E9" i="8"/>
  <c r="I9" i="8" s="1"/>
  <c r="I13" i="8" s="1"/>
  <c r="U14" i="10"/>
  <c r="K20" i="9"/>
  <c r="K24" i="9"/>
  <c r="K33" i="9"/>
  <c r="K34" i="9"/>
  <c r="K12" i="9"/>
  <c r="K21" i="9"/>
  <c r="K32" i="9"/>
  <c r="K22" i="9"/>
  <c r="U24" i="9"/>
  <c r="U34" i="9"/>
  <c r="U32" i="9"/>
  <c r="U22" i="9"/>
  <c r="U21" i="9"/>
  <c r="U33" i="9"/>
  <c r="U12" i="9"/>
  <c r="K10" i="9"/>
  <c r="K11" i="9"/>
  <c r="U10" i="9"/>
  <c r="U11" i="9"/>
  <c r="U12" i="11"/>
  <c r="I14" i="11"/>
  <c r="I15" i="11" s="1"/>
  <c r="S14" i="11"/>
  <c r="S15" i="11" s="1"/>
  <c r="Q15" i="11"/>
  <c r="G21" i="10"/>
  <c r="G22" i="10" s="1"/>
  <c r="E22" i="10"/>
  <c r="O22" i="10"/>
  <c r="U13" i="10"/>
  <c r="U12" i="10"/>
  <c r="K10" i="10"/>
  <c r="K12" i="10"/>
  <c r="K14" i="10"/>
  <c r="K18" i="10"/>
  <c r="K17" i="10"/>
  <c r="K11" i="10"/>
  <c r="K13" i="10"/>
  <c r="U10" i="10"/>
  <c r="U18" i="10"/>
  <c r="U17" i="10"/>
  <c r="U11" i="10"/>
  <c r="K25" i="9"/>
  <c r="K23" i="9"/>
  <c r="U18" i="9"/>
  <c r="K27" i="9"/>
  <c r="K31" i="9"/>
  <c r="K18" i="9"/>
  <c r="K26" i="9"/>
  <c r="K28" i="9"/>
  <c r="U20" i="9"/>
  <c r="U28" i="9"/>
  <c r="K19" i="9"/>
  <c r="U23" i="9"/>
  <c r="U25" i="9"/>
  <c r="U27" i="9"/>
  <c r="U31" i="9"/>
  <c r="U19" i="9"/>
  <c r="U26" i="9"/>
  <c r="G11" i="8" l="1"/>
  <c r="U35" i="9"/>
  <c r="K35" i="9"/>
  <c r="K19" i="10"/>
  <c r="I21" i="10"/>
  <c r="I22" i="10" s="1"/>
  <c r="U19" i="10"/>
  <c r="A3" i="9"/>
  <c r="I12" i="7"/>
  <c r="I15" i="7" s="1"/>
  <c r="G15" i="7"/>
  <c r="E15" i="7"/>
  <c r="C12" i="7"/>
  <c r="C15" i="7" s="1"/>
  <c r="K12" i="7"/>
  <c r="K15" i="7" s="1"/>
  <c r="AC12" i="5"/>
  <c r="AG12" i="5"/>
  <c r="E16" i="8" l="1"/>
  <c r="G12" i="8"/>
  <c r="G10" i="8"/>
  <c r="G9" i="8"/>
  <c r="G8" i="8"/>
  <c r="E30" i="2"/>
  <c r="E33" i="2" s="1"/>
  <c r="G30" i="2"/>
  <c r="G33" i="2" s="1"/>
  <c r="K30" i="2"/>
  <c r="O30" i="2"/>
  <c r="G13" i="8" l="1"/>
  <c r="G37" i="9" l="1"/>
  <c r="G39" i="9" s="1"/>
  <c r="O37" i="9"/>
  <c r="G40" i="9" l="1"/>
  <c r="I37" i="9"/>
  <c r="I38" i="9" s="1"/>
  <c r="O38" i="9"/>
  <c r="Q21" i="10" l="1"/>
  <c r="S21" i="10" l="1"/>
  <c r="S22" i="10" s="1"/>
  <c r="Q22" i="10"/>
  <c r="T32" i="19"/>
  <c r="Q10" i="19"/>
  <c r="Q14" i="19" s="1"/>
  <c r="Q37" i="9" s="1"/>
  <c r="Q39" i="9" s="1"/>
  <c r="O14" i="19"/>
  <c r="S37" i="9" l="1"/>
  <c r="S38" i="9" s="1"/>
  <c r="Q40" i="9"/>
  <c r="T14" i="19"/>
</calcChain>
</file>

<file path=xl/sharedStrings.xml><?xml version="1.0" encoding="utf-8"?>
<sst xmlns="http://schemas.openxmlformats.org/spreadsheetml/2006/main" count="569" uniqueCount="192">
  <si>
    <t>صندوق سرمایه‌گذاری اختصاصی بازارگردانی لاجورد دماوند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</si>
  <si>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</si>
  <si>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</si>
  <si>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</si>
  <si>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</si>
  <si>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</si>
  <si>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</si>
  <si>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</si>
  <si>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</si>
  <si>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</si>
  <si>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</si>
  <si>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</si>
  <si>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</si>
  <si>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</si>
  <si>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</si>
  <si>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</si>
  <si>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</si>
  <si>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</si>
  <si>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</si>
  <si>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</si>
  <si>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</si>
  <si>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</si>
  <si>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</si>
  <si>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</si>
  <si>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</si>
  <si>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</si>
  <si>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</si>
  <si>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</si>
  <si>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</si>
  <si>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</si>
  <si>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</si>
  <si>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</si>
  <si>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</si>
  <si>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</si>
  <si>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</si>
  <si>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</si>
  <si>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</si>
  <si>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</si>
  <si>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 خرید</t>
  </si>
  <si>
    <t>موقعیت فروش</t>
  </si>
  <si>
    <t>-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</si>
  <si>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</si>
  <si>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</si>
  <si>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</si>
  <si>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</si>
  <si>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</si>
  <si>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</si>
  <si>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</si>
  <si>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</si>
  <si>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س.درآمدثابت شمیم تابان-د</t>
  </si>
  <si>
    <t>صندوق س. نوع دوم نیلی دماوند-د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</si>
  <si>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</si>
  <si>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</si>
  <si>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</si>
  <si>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</si>
  <si>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</si>
  <si>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</si>
  <si>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</si>
  <si>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پدیده شیمی غرب 14060704</t>
  </si>
  <si>
    <t>بله</t>
  </si>
  <si>
    <t>1401/07/04</t>
  </si>
  <si>
    <t>1406/07/04</t>
  </si>
  <si>
    <t>صکوک اجاره گل گهر504-3ماهه23%</t>
  </si>
  <si>
    <t>1403/04/18</t>
  </si>
  <si>
    <t>1405/04/18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</si>
  <si>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</si>
  <si>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</si>
  <si>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</si>
  <si>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</si>
  <si>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</si>
  <si>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</si>
  <si>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</si>
  <si>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</si>
  <si>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</si>
  <si>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</si>
  <si>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</si>
  <si>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</si>
  <si>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</si>
  <si>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</si>
  <si>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</si>
  <si>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</si>
  <si>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</si>
  <si>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</si>
  <si>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</si>
  <si>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درآمد سود صندوق</t>
  </si>
  <si>
    <t>صندوق ص.س.درآمد ثابت اطمینان هیوا-د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</si>
  <si>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</si>
  <si>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</si>
  <si>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</si>
  <si>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</si>
  <si>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</si>
  <si>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نام ورقه بهادار</t>
  </si>
  <si>
    <t>بهای تمام شده اوراق</t>
  </si>
  <si>
    <t>نرخ اسمی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</si>
  <si>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</si>
  <si>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</si>
  <si>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</si>
  <si>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</si>
  <si>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</si>
  <si>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</si>
  <si>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</si>
  <si>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</si>
  <si>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</si>
  <si>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</si>
  <si>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</si>
  <si>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</si>
  <si>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</si>
  <si>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</si>
  <si>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</si>
  <si>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</si>
  <si>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</si>
  <si>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</si>
  <si>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</si>
  <si>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</si>
  <si>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</si>
  <si>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</si>
  <si>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</si>
  <si>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</si>
  <si>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1- سرمایه گذاری ها</t>
  </si>
  <si>
    <t>1-1- سرمایه گذاری در سهام و حق تقدم سهام</t>
  </si>
  <si>
    <t>(مبالغ به ریال)</t>
  </si>
  <si>
    <t>1-2- سرمایه‌گذاری در واحدهای صندوق های سرمایه گذاری</t>
  </si>
  <si>
    <t>1-3- سرمایه‌گذاری در اوراق بهادار با درآمد ثابت یا علی‌الحساب</t>
  </si>
  <si>
    <t>بانک سینا</t>
  </si>
  <si>
    <t>بانک تجارت</t>
  </si>
  <si>
    <t>1-4- سرمایه‌گذاری در سپرده‌ بانکی</t>
  </si>
  <si>
    <t>2- درآمد حاصل از سرمایه گذاری ها</t>
  </si>
  <si>
    <t>2-1</t>
  </si>
  <si>
    <t>2-3</t>
  </si>
  <si>
    <t>2-4</t>
  </si>
  <si>
    <t>2-5</t>
  </si>
  <si>
    <t>2-1- درآمد حاصل از سرمایه گذاری در سهام و حق تقدم سهام</t>
  </si>
  <si>
    <t>یادداشت1-1-2</t>
  </si>
  <si>
    <t>یادداشت2-1-2</t>
  </si>
  <si>
    <t>یادداشت3-1-2</t>
  </si>
  <si>
    <t>2-2- درآمد حاصل از سرمایه گذاری در واحدهای صندوق</t>
  </si>
  <si>
    <t>یادداشت1-2-2</t>
  </si>
  <si>
    <t>یادداشت2-2-2</t>
  </si>
  <si>
    <t>یادداشت3-2-2</t>
  </si>
  <si>
    <t>2-3- درآمد حاصل از سرمایه گذاری در اوراق بهادار با درآمد ثابت:</t>
  </si>
  <si>
    <t>یادداشت1-3-2</t>
  </si>
  <si>
    <t>یادداشت2-3-2</t>
  </si>
  <si>
    <t>یادداشت3-3-2</t>
  </si>
  <si>
    <t>2-4- درآمد حاصل از سرمایه گذاری در سپرده بانکی و گواهی سپرده</t>
  </si>
  <si>
    <t>یادداشت1-4-2</t>
  </si>
  <si>
    <t>اوراق بهادار با درآمد ثابت</t>
  </si>
  <si>
    <t>درآمد حاصل از تنزیل سود سهام دریافتنی</t>
  </si>
  <si>
    <t>نماد</t>
  </si>
  <si>
    <t>درصد</t>
  </si>
  <si>
    <t xml:space="preserve">2-5- سایر درآمدها </t>
  </si>
  <si>
    <t>2-5-1- مبالغ تخصیص یافته بابت خرید و نگهداری اوراق بهادار با درآمد ثابت (نرخ سود ترجیحی)</t>
  </si>
  <si>
    <t>شرکت تامین سرمایه دماوند</t>
  </si>
  <si>
    <t xml:space="preserve"> مرابحه پدیده شیمی غرب 14040704</t>
  </si>
  <si>
    <t>غرب06</t>
  </si>
  <si>
    <t>2-1-1- درآمد سود سهام</t>
  </si>
  <si>
    <t>صندوق سرمایه‌گذاری نوع دوم نیلی دماوند</t>
  </si>
  <si>
    <t>2-2-1- درآمد سود صندوق</t>
  </si>
  <si>
    <t>2-3-1- سود اوراق بهادار با درآمد ثابت</t>
  </si>
  <si>
    <t>2-4-1- سود سپرده بانکی</t>
  </si>
  <si>
    <t>2-3-1- سود (زیان) ناشی از اعمال اختیار معامله سهام</t>
  </si>
  <si>
    <t>2-1-3- سود(زیان) حاصل از فروش سهام</t>
  </si>
  <si>
    <t>2-2-3- سود(زیان) حاصل از فروش واحد صندوق</t>
  </si>
  <si>
    <t>2-2-2- درآمد ناشی از تغییر قیمت واحد صندوق</t>
  </si>
  <si>
    <t>2-1-2- درآمد ناشی از تغییر قیمت سهام، حق تقدم و اختیار معاملات سهام</t>
  </si>
  <si>
    <t>گروه مالی نماد غدیر(سهامی عام)</t>
  </si>
  <si>
    <t>ح.فولاد سیرجان ایرانیان</t>
  </si>
  <si>
    <t>ص.س.درآمد ثابت اطمینان هیوا-د</t>
  </si>
  <si>
    <t xml:space="preserve"> </t>
  </si>
  <si>
    <t xml:space="preserve">   </t>
  </si>
  <si>
    <t>1404/12/06</t>
  </si>
  <si>
    <t>صندوق س. ارزش پاداش-د</t>
  </si>
  <si>
    <t>اختیارخ وغدیر-18000-1404/12/06(ضغدر12081)</t>
  </si>
  <si>
    <t>اختیارخ وغدیر-16000-1405/02/02(ضغدر20351)</t>
  </si>
  <si>
    <t>اختیارخ وغدیر-18000-1405/02/02(ضغدر20361)</t>
  </si>
  <si>
    <t>اختیارخ وغدیر-15000-1405/02/02(ضغدر20341)</t>
  </si>
  <si>
    <t>اختیارخ وغدیر-13000-1404/12/06(ضغدر12041)</t>
  </si>
  <si>
    <t>اختیارخ وغدیر-14000-1404/12/06(ضغدر12051)</t>
  </si>
  <si>
    <t>اختیارخ وغدیر-16000-1404/12/06(ضغدر12071)</t>
  </si>
  <si>
    <t>اختیارخ وغدیر-15000-1404/12/06(ضغدر12061)</t>
  </si>
  <si>
    <t>صندوق س. جام سبز سهند-س</t>
  </si>
  <si>
    <t>بانک رسالت</t>
  </si>
  <si>
    <t>1404/12/29</t>
  </si>
  <si>
    <t>دوره یک ماهه منتهی به 31 فروردین 1405</t>
  </si>
  <si>
    <t>به تاریخ 31 فروردین 1405</t>
  </si>
  <si>
    <t>1405/01/31</t>
  </si>
  <si>
    <t>طی فروردین ماه</t>
  </si>
  <si>
    <t>از ابتدای سال مالی تا پایان فروردین ماه</t>
  </si>
  <si>
    <t>ح.لیزینگ اقتصاد نوین</t>
  </si>
  <si>
    <t>صندوق س. با درآمد ثابت مانی</t>
  </si>
  <si>
    <t>1405/01/16</t>
  </si>
  <si>
    <t>2-3-2- درآمد ناشی از تغییر قیمت اوراق بهادار با درآمد ثابت</t>
  </si>
  <si>
    <t>2-2-3- سود(زیان) حاصل از فروش اوراق بهادار با درآمد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</si>
</sst>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6"/>
      <color indexed="8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Arial"/>
      <family val="2"/>
    </font>
    <font>
      <b/>
      <sz val="20"/>
      <color rgb="FF000000"/>
      <name val="B Nazanin"/>
      <charset val="178"/>
    </font>
    <font>
      <b/>
      <sz val="16"/>
      <name val="B Nazanin"/>
      <charset val="178"/>
    </font>
    <font>
      <sz val="20"/>
      <color rgb="FF000000"/>
      <name val="B Nazanin"/>
      <charset val="178"/>
    </font>
    <font>
      <sz val="2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6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4" fillId="0" borderId="0" xfId="1" applyFont="1"/>
    <xf numFmtId="0" fontId="6" fillId="0" borderId="0" xfId="1" applyFont="1"/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38" fontId="16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16" fillId="0" borderId="3" xfId="0" applyNumberFormat="1" applyFont="1" applyBorder="1" applyAlignment="1">
      <alignment horizontal="center" vertical="center"/>
    </xf>
    <xf numFmtId="38" fontId="12" fillId="0" borderId="5" xfId="0" applyNumberFormat="1" applyFont="1" applyBorder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4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" fontId="12" fillId="0" borderId="4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right" vertical="center"/>
    </xf>
    <xf numFmtId="38" fontId="12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38" fontId="1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left"/>
    </xf>
    <xf numFmtId="38" fontId="8" fillId="0" borderId="3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3" fontId="16" fillId="0" borderId="4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8" fontId="16" fillId="0" borderId="4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12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38" fontId="19" fillId="0" borderId="0" xfId="0" applyNumberFormat="1" applyFont="1" applyAlignment="1">
      <alignment horizontal="center" vertical="center"/>
    </xf>
    <xf numFmtId="38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8" fontId="11" fillId="0" borderId="0" xfId="0" applyNumberFormat="1" applyFont="1" applyAlignment="1">
      <alignment horizontal="right" vertical="center" readingOrder="2"/>
    </xf>
    <xf numFmtId="38" fontId="21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38" fontId="4" fillId="0" borderId="0" xfId="0" applyNumberFormat="1" applyFont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top"/>
    </xf>
    <xf numFmtId="40" fontId="4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center"/>
    </xf>
    <xf numFmtId="40" fontId="18" fillId="0" borderId="0" xfId="0" applyNumberFormat="1" applyFont="1" applyAlignment="1">
      <alignment horizontal="left"/>
    </xf>
    <xf numFmtId="40" fontId="8" fillId="0" borderId="3" xfId="0" applyNumberFormat="1" applyFont="1" applyBorder="1" applyAlignment="1">
      <alignment horizontal="center" vertical="center"/>
    </xf>
    <xf numFmtId="40" fontId="16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right" vertical="center"/>
    </xf>
    <xf numFmtId="38" fontId="22" fillId="0" borderId="0" xfId="0" applyNumberFormat="1" applyFont="1" applyAlignment="1">
      <alignment horizontal="left"/>
    </xf>
    <xf numFmtId="0" fontId="12" fillId="0" borderId="0" xfId="0" applyFont="1" applyAlignment="1">
      <alignment horizontal="right" vertical="center"/>
    </xf>
    <xf numFmtId="38" fontId="16" fillId="0" borderId="0" xfId="0" applyNumberFormat="1" applyFont="1" applyAlignment="1">
      <alignment horizontal="left"/>
    </xf>
    <xf numFmtId="38" fontId="19" fillId="0" borderId="0" xfId="0" applyNumberFormat="1" applyFont="1" applyAlignment="1">
      <alignment horizontal="left" vertical="center"/>
    </xf>
    <xf numFmtId="38" fontId="8" fillId="0" borderId="0" xfId="0" applyNumberFormat="1" applyFont="1" applyAlignment="1">
      <alignment horizontal="center" vertical="center" wrapText="1"/>
    </xf>
    <xf numFmtId="38" fontId="0" fillId="0" borderId="0" xfId="0" applyNumberFormat="1" applyAlignment="1">
      <alignment horizontal="left"/>
    </xf>
    <xf numFmtId="38" fontId="4" fillId="0" borderId="0" xfId="0" applyNumberFormat="1" applyFont="1" applyAlignment="1">
      <alignment vertical="center"/>
    </xf>
    <xf numFmtId="38" fontId="1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 wrapText="1"/>
    </xf>
    <xf numFmtId="38" fontId="16" fillId="0" borderId="0" xfId="0" applyNumberFormat="1" applyFont="1" applyAlignment="1">
      <alignment horizontal="right" vertical="top"/>
    </xf>
    <xf numFmtId="38" fontId="14" fillId="0" borderId="0" xfId="0" applyNumberFormat="1" applyFont="1" applyAlignment="1">
      <alignment horizontal="left"/>
    </xf>
    <xf numFmtId="38" fontId="16" fillId="0" borderId="0" xfId="0" quotePrefix="1" applyNumberFormat="1" applyFont="1" applyAlignment="1">
      <alignment horizontal="center" vertical="center"/>
    </xf>
    <xf numFmtId="38" fontId="16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38" fontId="19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38" fontId="19" fillId="0" borderId="3" xfId="0" applyNumberFormat="1" applyFont="1" applyBorder="1" applyAlignment="1">
      <alignment horizontal="center" vertical="center"/>
    </xf>
    <xf numFmtId="38" fontId="8" fillId="0" borderId="5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right" vertical="center"/>
    </xf>
    <xf numFmtId="38" fontId="12" fillId="0" borderId="0" xfId="0" applyNumberFormat="1" applyFont="1" applyAlignment="1">
      <alignment horizontal="right" vertical="center"/>
    </xf>
    <xf numFmtId="38" fontId="0" fillId="0" borderId="0" xfId="0" applyNumberFormat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center" vertical="center" wrapText="1"/>
    </xf>
    <xf numFmtId="38" fontId="9" fillId="0" borderId="3" xfId="0" applyNumberFormat="1" applyFont="1" applyBorder="1" applyAlignment="1">
      <alignment horizontal="center" vertical="center"/>
    </xf>
    <xf numFmtId="38" fontId="15" fillId="0" borderId="0" xfId="0" applyNumberFormat="1" applyFont="1" applyAlignment="1">
      <alignment horizontal="left"/>
    </xf>
    <xf numFmtId="38" fontId="15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 readingOrder="2"/>
    </xf>
    <xf numFmtId="4" fontId="8" fillId="0" borderId="4" xfId="0" applyNumberFormat="1" applyFont="1" applyBorder="1" applyAlignment="1">
      <alignment horizontal="center" vertical="center"/>
    </xf>
    <xf numFmtId="38" fontId="19" fillId="0" borderId="8" xfId="0" applyNumberFormat="1" applyFont="1" applyBorder="1" applyAlignment="1">
      <alignment horizontal="center" vertical="center" wrapText="1"/>
    </xf>
    <xf numFmtId="38" fontId="16" fillId="0" borderId="8" xfId="0" applyNumberFormat="1" applyFont="1" applyBorder="1" applyAlignment="1">
      <alignment horizontal="center" vertical="center"/>
    </xf>
    <xf numFmtId="38" fontId="24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left"/>
    </xf>
    <xf numFmtId="38" fontId="24" fillId="0" borderId="3" xfId="0" applyNumberFormat="1" applyFont="1" applyBorder="1" applyAlignment="1">
      <alignment horizontal="center" vertical="center" wrapText="1"/>
    </xf>
    <xf numFmtId="38" fontId="26" fillId="0" borderId="0" xfId="0" applyNumberFormat="1" applyFont="1" applyAlignment="1">
      <alignment horizontal="left"/>
    </xf>
    <xf numFmtId="38" fontId="26" fillId="0" borderId="0" xfId="0" applyNumberFormat="1" applyFont="1" applyAlignment="1">
      <alignment horizontal="right" vertical="center"/>
    </xf>
    <xf numFmtId="38" fontId="26" fillId="0" borderId="1" xfId="0" applyNumberFormat="1" applyFont="1" applyBorder="1" applyAlignment="1">
      <alignment horizontal="center" vertical="center"/>
    </xf>
    <xf numFmtId="38" fontId="26" fillId="0" borderId="0" xfId="0" applyNumberFormat="1" applyFont="1" applyAlignment="1">
      <alignment horizontal="center" vertical="center"/>
    </xf>
    <xf numFmtId="38" fontId="27" fillId="0" borderId="0" xfId="0" applyNumberFormat="1" applyFont="1" applyAlignment="1">
      <alignment horizontal="left"/>
    </xf>
    <xf numFmtId="38" fontId="27" fillId="0" borderId="0" xfId="0" applyNumberFormat="1" applyFont="1" applyAlignment="1">
      <alignment horizontal="center" vertical="center"/>
    </xf>
    <xf numFmtId="38" fontId="24" fillId="0" borderId="0" xfId="0" applyNumberFormat="1" applyFont="1" applyAlignment="1">
      <alignment horizontal="right" vertical="center"/>
    </xf>
    <xf numFmtId="38" fontId="24" fillId="0" borderId="5" xfId="0" applyNumberFormat="1" applyFont="1" applyBorder="1" applyAlignment="1">
      <alignment horizontal="center" vertical="center"/>
    </xf>
    <xf numFmtId="38" fontId="26" fillId="0" borderId="0" xfId="0" applyNumberFormat="1" applyFont="1" applyAlignment="1">
      <alignment horizontal="left" vertical="center"/>
    </xf>
    <xf numFmtId="38" fontId="26" fillId="0" borderId="8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left"/>
    </xf>
    <xf numFmtId="37" fontId="25" fillId="0" borderId="0" xfId="1" applyNumberFormat="1" applyFont="1" applyAlignment="1">
      <alignment horizontal="center" vertical="center"/>
    </xf>
    <xf numFmtId="0" fontId="7" fillId="0" borderId="0" xfId="1" applyFont="1"/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readingOrder="2"/>
    </xf>
    <xf numFmtId="0" fontId="11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right" vertical="center"/>
    </xf>
    <xf numFmtId="38" fontId="11" fillId="0" borderId="0" xfId="0" applyNumberFormat="1" applyFont="1" applyAlignment="1">
      <alignment horizontal="left" vertical="center"/>
    </xf>
    <xf numFmtId="38" fontId="2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 wrapText="1"/>
    </xf>
    <xf numFmtId="38" fontId="8" fillId="0" borderId="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readingOrder="2"/>
    </xf>
    <xf numFmtId="38" fontId="9" fillId="0" borderId="0" xfId="0" applyNumberFormat="1" applyFont="1" applyAlignment="1">
      <alignment horizontal="left" vertical="center"/>
    </xf>
    <xf numFmtId="38" fontId="11" fillId="0" borderId="0" xfId="0" applyNumberFormat="1" applyFont="1" applyAlignment="1">
      <alignment horizontal="right" vertical="center" readingOrder="2"/>
    </xf>
    <xf numFmtId="38" fontId="11" fillId="0" borderId="0" xfId="0" applyNumberFormat="1" applyFont="1" applyAlignment="1">
      <alignment horizontal="left" vertical="center" readingOrder="2"/>
    </xf>
    <xf numFmtId="38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3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24" fillId="0" borderId="2" xfId="0" applyNumberFormat="1" applyFont="1" applyBorder="1" applyAlignment="1">
      <alignment horizontal="center" vertical="center"/>
    </xf>
    <xf numFmtId="38" fontId="24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 2" xfId="1" xr:uid="{EBA9E39E-A25F-4978-A860-5700E7078D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id="{819BFDCE-F977-4995-AEE3-D2D7AE92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190625"/>
          <a:ext cx="12668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0</xdr:row>
      <xdr:rowOff>190500</xdr:rowOff>
    </xdr:from>
    <xdr:to>
      <xdr:col>7</xdr:col>
      <xdr:colOff>190500</xdr:colOff>
      <xdr:row>13</xdr:row>
      <xdr:rowOff>396875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C7B36C-0E1C-4EC4-9B0B-B7AB033F93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234750" y="190500"/>
          <a:ext cx="3889375" cy="379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.musazadeh\Downloads\614_&#1589;&#1608;&#1585;&#1578;_&#1608;&#1590;&#1593;&#1740;&#1578;_&#1662;&#1585;&#1578;&#1601;&#1608;&#1740;%20(1).xlsx" TargetMode="External"/><Relationship Id="rId1" Type="http://schemas.openxmlformats.org/officeDocument/2006/relationships/externalLinkPath" Target="file:///C:\Users\h.musazadeh\Downloads\614_&#1589;&#1608;&#1585;&#1578;_&#1608;&#1590;&#1593;&#1740;&#1578;_&#1662;&#1585;&#1578;&#1601;&#1608;&#174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 پرتفوی"/>
      <sheetName val="سهام"/>
      <sheetName val="اوراق مشتقه"/>
      <sheetName val="واحدهای صندوق"/>
      <sheetName val="اوراق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تغییر قیمت سهام"/>
      <sheetName val="درآمد ناشی از تغییر قیمت صندوق"/>
      <sheetName val="درآمد ناشی از تغییر قیمت اوراق"/>
      <sheetName val="درآمد ناشی از فروش سهام"/>
      <sheetName val="درآمد اعمال اختیار"/>
      <sheetName val="درآمد ناشی از فروش صندوق"/>
      <sheetName val="درآمد ناشی از فروش اورا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K10">
            <v>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7E85-0654-4B6E-92BA-CCB5DD1960B2}">
  <sheetPr>
    <pageSetUpPr fitToPage="1"/>
  </sheetPr>
  <dimension ref="A11:Q21"/>
  <sheetViews>
    <sheetView rightToLeft="1" view="pageBreakPreview" zoomScale="60" zoomScaleNormal="100" workbookViewId="0">
      <selection activeCell="F25" sqref="F25"/>
    </sheetView>
  </sheetViews>
  <sheetFormatPr defaultColWidth="9.140625" defaultRowHeight="18.75" x14ac:dyDescent="0.45"/>
  <cols>
    <col min="1" max="1" width="11.28515625" style="3" customWidth="1"/>
    <col min="2" max="2" width="10.42578125" style="3" customWidth="1"/>
    <col min="3" max="3" width="9.140625" style="3"/>
    <col min="4" max="4" width="10.140625" style="3" customWidth="1"/>
    <col min="5" max="5" width="9.140625" style="3"/>
    <col min="6" max="6" width="9.7109375" style="3" customWidth="1"/>
    <col min="7" max="7" width="10.28515625" style="3" customWidth="1"/>
    <col min="8" max="16384" width="9.140625" style="3"/>
  </cols>
  <sheetData>
    <row r="11" spans="17:17" ht="36" customHeight="1" x14ac:dyDescent="0.45"/>
    <row r="12" spans="17:17" ht="30" customHeight="1" x14ac:dyDescent="0.45"/>
    <row r="13" spans="17:17" ht="28.5" customHeight="1" x14ac:dyDescent="0.45"/>
    <row r="14" spans="17:17" ht="32.25" customHeight="1" x14ac:dyDescent="0.45">
      <c r="Q14" s="2"/>
    </row>
    <row r="15" spans="17:17" ht="27.75" customHeight="1" x14ac:dyDescent="0.45"/>
    <row r="16" spans="17:17" ht="32.25" customHeight="1" x14ac:dyDescent="0.45"/>
    <row r="17" spans="1:9" ht="27.75" customHeight="1" x14ac:dyDescent="0.45"/>
    <row r="18" spans="1:9" ht="47.25" customHeight="1" x14ac:dyDescent="0.6">
      <c r="A18" s="128" t="s">
        <v>115</v>
      </c>
      <c r="B18" s="129"/>
      <c r="C18" s="129"/>
      <c r="D18" s="129"/>
      <c r="E18" s="129"/>
      <c r="F18" s="129"/>
      <c r="G18" s="129"/>
      <c r="H18" s="129"/>
      <c r="I18" s="129"/>
    </row>
    <row r="19" spans="1:9" ht="47.25" customHeight="1" x14ac:dyDescent="0.6">
      <c r="A19" s="128" t="s">
        <v>116</v>
      </c>
      <c r="B19" s="129"/>
      <c r="C19" s="129"/>
      <c r="D19" s="129"/>
      <c r="E19" s="129"/>
      <c r="F19" s="129"/>
      <c r="G19" s="129"/>
      <c r="H19" s="129"/>
      <c r="I19" s="129"/>
    </row>
    <row r="20" spans="1:9" ht="47.25" customHeight="1" x14ac:dyDescent="0.6">
      <c r="A20" s="128" t="s">
        <v>117</v>
      </c>
      <c r="B20" s="129"/>
      <c r="C20" s="129"/>
      <c r="D20" s="129"/>
      <c r="E20" s="129"/>
      <c r="F20" s="129"/>
      <c r="G20" s="129"/>
      <c r="H20" s="129"/>
      <c r="I20" s="129"/>
    </row>
    <row r="21" spans="1:9" ht="47.25" customHeight="1" x14ac:dyDescent="0.6">
      <c r="A21" s="128" t="s">
        <v>182</v>
      </c>
      <c r="B21" s="129"/>
      <c r="C21" s="129"/>
      <c r="D21" s="129"/>
      <c r="E21" s="129"/>
      <c r="F21" s="129"/>
      <c r="G21" s="129"/>
      <c r="H21" s="129"/>
      <c r="I21" s="129"/>
    </row>
  </sheetData>
  <mergeCells count="4">
    <mergeCell ref="A18:I18"/>
    <mergeCell ref="A19:I19"/>
    <mergeCell ref="A20:I20"/>
    <mergeCell ref="A21:I21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5"/>
  <sheetViews>
    <sheetView rightToLeft="1" tabSelected="1" view="pageBreakPreview" zoomScale="60" zoomScaleNormal="100" workbookViewId="0">
      <selection activeCell="O22" sqref="O22"/>
    </sheetView>
  </sheetViews>
  <sheetFormatPr defaultColWidth="9.140625" defaultRowHeight="15.75" x14ac:dyDescent="0.4"/>
  <cols>
    <col min="1" max="1" width="33.85546875" style="35" bestFit="1" customWidth="1"/>
    <col min="2" max="2" width="1.42578125" style="35" customWidth="1"/>
    <col min="3" max="3" width="21" style="35" bestFit="1" customWidth="1"/>
    <col min="4" max="4" width="1.42578125" style="35" customWidth="1"/>
    <col min="5" max="5" width="21.7109375" style="35" bestFit="1" customWidth="1"/>
    <col min="6" max="6" width="1.42578125" style="35" customWidth="1"/>
    <col min="7" max="7" width="19.42578125" style="35" customWidth="1"/>
    <col min="8" max="8" width="1.42578125" style="35" customWidth="1"/>
    <col min="9" max="9" width="21" style="35" bestFit="1" customWidth="1"/>
    <col min="10" max="10" width="1.42578125" style="35" customWidth="1"/>
    <col min="11" max="11" width="24.42578125" style="35" bestFit="1" customWidth="1"/>
    <col min="12" max="12" width="1.42578125" style="35" customWidth="1"/>
    <col min="13" max="13" width="21.85546875" style="35" bestFit="1" customWidth="1"/>
    <col min="14" max="14" width="1.42578125" style="35" customWidth="1"/>
    <col min="15" max="15" width="21.7109375" style="35" bestFit="1" customWidth="1"/>
    <col min="16" max="16" width="1.42578125" style="35" customWidth="1"/>
    <col min="17" max="17" width="18.7109375" style="35" customWidth="1"/>
    <col min="18" max="18" width="1.42578125" style="35" customWidth="1"/>
    <col min="19" max="19" width="21.28515625" style="35" bestFit="1" customWidth="1"/>
    <col min="20" max="20" width="1.42578125" style="35" customWidth="1"/>
    <col min="21" max="21" width="24.42578125" style="67" bestFit="1" customWidth="1"/>
    <col min="22" max="22" width="1.42578125" style="35" customWidth="1"/>
    <col min="23" max="23" width="28" style="35" customWidth="1"/>
    <col min="24" max="16384" width="9.140625" style="35"/>
  </cols>
  <sheetData>
    <row r="1" spans="1:21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1:21" ht="40.5" customHeight="1" x14ac:dyDescent="0.4">
      <c r="A2" s="141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1:21" ht="40.5" customHeight="1" x14ac:dyDescent="0.4">
      <c r="A3" s="141" t="str">
        <f>درآمد!A3</f>
        <v>دوره یک ماهه منتهی به 31 فروردین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1:21" ht="40.5" customHeight="1" x14ac:dyDescent="0.4"/>
    <row r="5" spans="1:21" ht="40.5" customHeight="1" x14ac:dyDescent="0.4">
      <c r="A5" s="150" t="s">
        <v>139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</row>
    <row r="6" spans="1:21" ht="40.5" customHeight="1" x14ac:dyDescent="0.4">
      <c r="A6" s="70"/>
      <c r="B6" s="70"/>
      <c r="C6" s="151" t="s">
        <v>120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40.5" customHeight="1" thickBot="1" x14ac:dyDescent="0.65">
      <c r="C7" s="138" t="s">
        <v>185</v>
      </c>
      <c r="D7" s="138"/>
      <c r="E7" s="138"/>
      <c r="F7" s="138"/>
      <c r="G7" s="138"/>
      <c r="H7" s="138"/>
      <c r="I7" s="138"/>
      <c r="J7" s="138"/>
      <c r="K7" s="138"/>
      <c r="L7" s="38"/>
      <c r="M7" s="138" t="s">
        <v>186</v>
      </c>
      <c r="N7" s="138"/>
      <c r="O7" s="138"/>
      <c r="P7" s="138"/>
      <c r="Q7" s="138"/>
      <c r="R7" s="138"/>
      <c r="S7" s="138"/>
      <c r="T7" s="138"/>
      <c r="U7" s="138"/>
    </row>
    <row r="8" spans="1:21" ht="40.5" customHeight="1" thickBot="1" x14ac:dyDescent="0.65">
      <c r="A8" s="142" t="s">
        <v>145</v>
      </c>
      <c r="C8" s="37" t="s">
        <v>87</v>
      </c>
      <c r="D8" s="38"/>
      <c r="E8" s="37" t="s">
        <v>82</v>
      </c>
      <c r="F8" s="38"/>
      <c r="G8" s="37" t="s">
        <v>83</v>
      </c>
      <c r="H8" s="38"/>
      <c r="I8" s="143" t="s">
        <v>29</v>
      </c>
      <c r="J8" s="143"/>
      <c r="K8" s="143"/>
      <c r="L8" s="38"/>
      <c r="M8" s="37" t="s">
        <v>87</v>
      </c>
      <c r="N8" s="38"/>
      <c r="O8" s="37" t="s">
        <v>82</v>
      </c>
      <c r="P8" s="38"/>
      <c r="Q8" s="37" t="s">
        <v>83</v>
      </c>
      <c r="R8" s="38"/>
      <c r="S8" s="143" t="s">
        <v>29</v>
      </c>
      <c r="T8" s="143"/>
      <c r="U8" s="143"/>
    </row>
    <row r="9" spans="1:21" ht="40.5" customHeight="1" thickBot="1" x14ac:dyDescent="0.65">
      <c r="A9" s="143"/>
      <c r="C9" s="39" t="s">
        <v>140</v>
      </c>
      <c r="D9" s="37"/>
      <c r="E9" s="39" t="s">
        <v>141</v>
      </c>
      <c r="F9" s="37"/>
      <c r="G9" s="39" t="s">
        <v>142</v>
      </c>
      <c r="I9" s="39" t="s">
        <v>66</v>
      </c>
      <c r="J9" s="38"/>
      <c r="K9" s="39" t="s">
        <v>72</v>
      </c>
      <c r="M9" s="39" t="s">
        <v>140</v>
      </c>
      <c r="N9" s="37"/>
      <c r="O9" s="39" t="s">
        <v>141</v>
      </c>
      <c r="P9" s="37"/>
      <c r="Q9" s="39" t="s">
        <v>142</v>
      </c>
      <c r="S9" s="39" t="s">
        <v>66</v>
      </c>
      <c r="T9" s="38"/>
      <c r="U9" s="68" t="s">
        <v>72</v>
      </c>
    </row>
    <row r="10" spans="1:21" ht="40.5" customHeight="1" x14ac:dyDescent="0.4">
      <c r="A10" s="31" t="s">
        <v>58</v>
      </c>
      <c r="C10" s="20">
        <v>9596240580</v>
      </c>
      <c r="D10" s="20"/>
      <c r="E10" s="20">
        <v>-805000000</v>
      </c>
      <c r="F10" s="20"/>
      <c r="G10" s="20">
        <v>2030000</v>
      </c>
      <c r="H10" s="20"/>
      <c r="I10" s="57">
        <f>C10+E10+G10</f>
        <v>8793270580</v>
      </c>
      <c r="J10" s="20"/>
      <c r="K10" s="27">
        <f>I10/$I$12*100</f>
        <v>99.977657380943228</v>
      </c>
      <c r="L10" s="20"/>
      <c r="M10" s="20">
        <v>18052303024</v>
      </c>
      <c r="N10" s="20"/>
      <c r="O10" s="20">
        <v>-805000000</v>
      </c>
      <c r="P10" s="20"/>
      <c r="Q10" s="20">
        <v>2030000</v>
      </c>
      <c r="R10" s="20"/>
      <c r="S10" s="57">
        <f>M10+O10+Q10</f>
        <v>17249333024</v>
      </c>
      <c r="U10" s="27">
        <f>S10/$S$12*100</f>
        <v>99.977852513437966</v>
      </c>
    </row>
    <row r="11" spans="1:21" ht="40.5" customHeight="1" thickBot="1" x14ac:dyDescent="0.45">
      <c r="A11" s="31" t="s">
        <v>62</v>
      </c>
      <c r="C11" s="20">
        <v>1965086</v>
      </c>
      <c r="D11" s="20"/>
      <c r="E11" s="20">
        <v>0</v>
      </c>
      <c r="F11" s="20"/>
      <c r="G11" s="20">
        <v>0</v>
      </c>
      <c r="H11" s="20"/>
      <c r="I11" s="20">
        <f>C11+E11+G11</f>
        <v>1965086</v>
      </c>
      <c r="J11" s="20"/>
      <c r="K11" s="27">
        <f>I11/$I$12*100</f>
        <v>2.2342619056775141E-2</v>
      </c>
      <c r="L11" s="20"/>
      <c r="M11" s="20">
        <v>3821140</v>
      </c>
      <c r="N11" s="20"/>
      <c r="O11" s="20">
        <v>0</v>
      </c>
      <c r="P11" s="20"/>
      <c r="Q11" s="20">
        <v>0</v>
      </c>
      <c r="R11" s="20"/>
      <c r="S11" s="20">
        <f>M11+O11+Q11</f>
        <v>3821140</v>
      </c>
      <c r="U11" s="27">
        <f>S11/$S$12*100</f>
        <v>2.2147486562040318E-2</v>
      </c>
    </row>
    <row r="12" spans="1:21" ht="40.5" customHeight="1" thickBot="1" x14ac:dyDescent="0.45">
      <c r="A12" s="31"/>
      <c r="C12" s="23">
        <f>SUM(C10:C11)</f>
        <v>9598205666</v>
      </c>
      <c r="D12" s="25"/>
      <c r="E12" s="23">
        <f>SUM(E10:E11)</f>
        <v>-805000000</v>
      </c>
      <c r="F12" s="25"/>
      <c r="G12" s="23">
        <f>SUM(G10:G11)</f>
        <v>2030000</v>
      </c>
      <c r="H12" s="25"/>
      <c r="I12" s="23">
        <f>SUM(I10:I11)</f>
        <v>8795235666</v>
      </c>
      <c r="J12" s="25"/>
      <c r="K12" s="23">
        <f>SUM(K10:K11)</f>
        <v>100</v>
      </c>
      <c r="L12" s="25"/>
      <c r="M12" s="23">
        <f>SUM(M10:M11)</f>
        <v>18056124164</v>
      </c>
      <c r="N12" s="25"/>
      <c r="O12" s="23">
        <f>SUM(O10:O11)</f>
        <v>-805000000</v>
      </c>
      <c r="P12" s="25"/>
      <c r="Q12" s="23">
        <f>SUM(Q10:Q11)</f>
        <v>2030000</v>
      </c>
      <c r="R12" s="25"/>
      <c r="S12" s="23">
        <f>SUM(S10:S11)</f>
        <v>17253154164</v>
      </c>
      <c r="T12" s="71"/>
      <c r="U12" s="23">
        <f>SUM(U10:U11)</f>
        <v>100</v>
      </c>
    </row>
    <row r="13" spans="1:21" ht="19.5" thickTop="1" x14ac:dyDescent="0.4">
      <c r="A13" s="64"/>
    </row>
    <row r="14" spans="1:21" ht="22.5" hidden="1" x14ac:dyDescent="0.4">
      <c r="C14" s="20">
        <f>'سود اوراق بهادار'!G11</f>
        <v>9598205666</v>
      </c>
      <c r="D14" s="20"/>
      <c r="E14" s="20">
        <f>'درآمد ناشی از تغییر قیمت اوراق'!I59</f>
        <v>-805000000</v>
      </c>
      <c r="F14" s="20"/>
      <c r="G14" s="20">
        <f>'درآمد ناشی از فروش'!I43</f>
        <v>2030000</v>
      </c>
      <c r="H14" s="20"/>
      <c r="I14" s="20">
        <f>C14+E14+G14</f>
        <v>8795235666</v>
      </c>
      <c r="J14" s="20"/>
      <c r="K14" s="20"/>
      <c r="L14" s="20"/>
      <c r="M14" s="20">
        <f>'سود اوراق بهادار'!M11</f>
        <v>18056124164</v>
      </c>
      <c r="N14" s="20"/>
      <c r="O14" s="20">
        <f>'درآمد ناشی از تغییر قیمت اوراق'!Q59</f>
        <v>-805000000</v>
      </c>
      <c r="P14" s="20"/>
      <c r="Q14" s="20">
        <f>'درآمد ناشی از فروش'!Q43</f>
        <v>2030000</v>
      </c>
      <c r="R14" s="20"/>
      <c r="S14" s="20">
        <f>M14+O14+Q14</f>
        <v>17253154164</v>
      </c>
    </row>
    <row r="15" spans="1:21" ht="22.5" hidden="1" x14ac:dyDescent="0.4">
      <c r="C15" s="20">
        <f>C14-C12</f>
        <v>0</v>
      </c>
      <c r="D15" s="20"/>
      <c r="E15" s="20">
        <f>E14-E12</f>
        <v>0</v>
      </c>
      <c r="F15" s="20"/>
      <c r="G15" s="20">
        <f>G14-G12</f>
        <v>0</v>
      </c>
      <c r="H15" s="20"/>
      <c r="I15" s="20">
        <f>I14-I12</f>
        <v>0</v>
      </c>
      <c r="J15" s="20"/>
      <c r="K15" s="20"/>
      <c r="L15" s="20"/>
      <c r="M15" s="20">
        <f>M14-M12</f>
        <v>0</v>
      </c>
      <c r="N15" s="20"/>
      <c r="O15" s="20">
        <f>O14-O12</f>
        <v>0</v>
      </c>
      <c r="P15" s="20"/>
      <c r="Q15" s="20">
        <f>Q14-Q12</f>
        <v>0</v>
      </c>
      <c r="R15" s="20"/>
      <c r="S15" s="20">
        <f>S14-S12</f>
        <v>0</v>
      </c>
    </row>
    <row r="21" spans="1:13" ht="22.5" x14ac:dyDescent="0.4">
      <c r="A21" s="12"/>
      <c r="C21" s="13"/>
      <c r="M21" s="13"/>
    </row>
    <row r="22" spans="1:13" ht="22.5" x14ac:dyDescent="0.4">
      <c r="A22" s="12"/>
      <c r="C22" s="13"/>
      <c r="M22" s="13"/>
    </row>
    <row r="23" spans="1:13" ht="22.5" x14ac:dyDescent="0.4">
      <c r="A23" s="12"/>
      <c r="C23" s="13"/>
      <c r="M23" s="13"/>
    </row>
    <row r="24" spans="1:13" ht="22.5" x14ac:dyDescent="0.4">
      <c r="A24" s="12"/>
      <c r="C24" s="13"/>
      <c r="M24" s="13"/>
    </row>
    <row r="25" spans="1:13" ht="22.5" x14ac:dyDescent="0.4">
      <c r="A25" s="12"/>
      <c r="C25" s="13"/>
      <c r="M25" s="13"/>
    </row>
  </sheetData>
  <sortState xmlns:xlrd2="http://schemas.microsoft.com/office/spreadsheetml/2017/richdata2" ref="A10:U11">
    <sortCondition descending="1" ref="S10:S11"/>
  </sortState>
  <mergeCells count="10">
    <mergeCell ref="I8:K8"/>
    <mergeCell ref="S8:U8"/>
    <mergeCell ref="M7:U7"/>
    <mergeCell ref="C7:K7"/>
    <mergeCell ref="A1:U1"/>
    <mergeCell ref="A2:U2"/>
    <mergeCell ref="A3:U3"/>
    <mergeCell ref="A5:U5"/>
    <mergeCell ref="C6:U6"/>
    <mergeCell ref="A8:A9"/>
  </mergeCells>
  <pageMargins left="0.39" right="0.39" top="0.39" bottom="0.39" header="0" footer="0"/>
  <pageSetup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view="pageBreakPreview" topLeftCell="A4" zoomScale="89" zoomScaleNormal="100" zoomScaleSheetLayoutView="89" workbookViewId="0">
      <selection activeCell="A14" sqref="A14:XFD15"/>
    </sheetView>
  </sheetViews>
  <sheetFormatPr defaultColWidth="9.140625" defaultRowHeight="15.75" x14ac:dyDescent="0.4"/>
  <cols>
    <col min="1" max="1" width="40.28515625" style="33" customWidth="1"/>
    <col min="2" max="2" width="1.42578125" style="33" customWidth="1"/>
    <col min="3" max="3" width="42.85546875" style="33" customWidth="1"/>
    <col min="4" max="4" width="1.42578125" style="33" customWidth="1"/>
    <col min="5" max="5" width="40.140625" style="33" customWidth="1"/>
    <col min="6" max="6" width="1.42578125" style="33" customWidth="1"/>
    <col min="7" max="7" width="44.42578125" style="33" customWidth="1"/>
    <col min="8" max="8" width="1.42578125" style="33" customWidth="1"/>
    <col min="9" max="9" width="39.140625" style="33" customWidth="1"/>
    <col min="10" max="10" width="1.42578125" style="33" customWidth="1"/>
    <col min="11" max="16384" width="9.140625" style="33"/>
  </cols>
  <sheetData>
    <row r="1" spans="1:9" ht="40.5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pans="1:9" ht="40.5" customHeight="1" x14ac:dyDescent="0.4">
      <c r="A2" s="137" t="s">
        <v>69</v>
      </c>
      <c r="B2" s="137"/>
      <c r="C2" s="137"/>
      <c r="D2" s="137"/>
      <c r="E2" s="137"/>
      <c r="F2" s="137"/>
      <c r="G2" s="137"/>
      <c r="H2" s="137"/>
      <c r="I2" s="137"/>
    </row>
    <row r="3" spans="1:9" ht="40.5" customHeight="1" x14ac:dyDescent="0.4">
      <c r="A3" s="137" t="str">
        <f>درآمد!A3</f>
        <v>دوره یک ماهه منتهی به 31 فروردین 1405</v>
      </c>
      <c r="B3" s="137"/>
      <c r="C3" s="137"/>
      <c r="D3" s="137"/>
      <c r="E3" s="137"/>
      <c r="F3" s="137"/>
      <c r="G3" s="137"/>
      <c r="H3" s="137"/>
      <c r="I3" s="137"/>
    </row>
    <row r="4" spans="1:9" ht="40.5" customHeight="1" x14ac:dyDescent="0.4"/>
    <row r="5" spans="1:9" ht="40.5" customHeight="1" x14ac:dyDescent="0.4">
      <c r="A5" s="136" t="s">
        <v>143</v>
      </c>
      <c r="B5" s="136"/>
      <c r="C5" s="136"/>
      <c r="D5" s="136"/>
      <c r="E5" s="136"/>
      <c r="F5" s="136"/>
      <c r="G5" s="136"/>
      <c r="H5" s="136"/>
      <c r="I5" s="136"/>
    </row>
    <row r="6" spans="1:9" ht="40.5" customHeight="1" x14ac:dyDescent="0.4">
      <c r="A6" s="29"/>
      <c r="B6" s="29"/>
      <c r="C6" s="153" t="s">
        <v>120</v>
      </c>
      <c r="D6" s="153"/>
      <c r="E6" s="153"/>
      <c r="F6" s="153"/>
      <c r="G6" s="153"/>
      <c r="H6" s="153"/>
      <c r="I6" s="153"/>
    </row>
    <row r="7" spans="1:9" ht="40.5" customHeight="1" thickBot="1" x14ac:dyDescent="0.7">
      <c r="C7" s="130" t="s">
        <v>185</v>
      </c>
      <c r="D7" s="130"/>
      <c r="E7" s="130"/>
      <c r="F7" s="47"/>
      <c r="G7" s="130" t="s">
        <v>186</v>
      </c>
      <c r="H7" s="130"/>
      <c r="I7" s="130"/>
    </row>
    <row r="8" spans="1:9" ht="46.5" customHeight="1" x14ac:dyDescent="0.6">
      <c r="A8" s="131" t="s">
        <v>94</v>
      </c>
      <c r="B8" s="34"/>
      <c r="C8" s="10" t="s">
        <v>95</v>
      </c>
      <c r="D8" s="8"/>
      <c r="E8" s="133" t="s">
        <v>96</v>
      </c>
      <c r="F8" s="34"/>
      <c r="G8" s="10" t="s">
        <v>95</v>
      </c>
      <c r="H8" s="8"/>
      <c r="I8" s="133" t="s">
        <v>96</v>
      </c>
    </row>
    <row r="9" spans="1:9" ht="36.4" customHeight="1" thickBot="1" x14ac:dyDescent="0.65">
      <c r="A9" s="132"/>
      <c r="B9" s="34"/>
      <c r="C9" s="9" t="s">
        <v>144</v>
      </c>
      <c r="D9" s="34"/>
      <c r="E9" s="134"/>
      <c r="F9" s="34"/>
      <c r="G9" s="9" t="s">
        <v>144</v>
      </c>
      <c r="H9" s="34"/>
      <c r="I9" s="134"/>
    </row>
    <row r="10" spans="1:9" ht="35.25" customHeight="1" x14ac:dyDescent="0.4">
      <c r="A10" s="12" t="s">
        <v>123</v>
      </c>
      <c r="C10" s="13">
        <v>128924152</v>
      </c>
      <c r="D10" s="28"/>
      <c r="E10" s="15">
        <f>C10/$C$12*100</f>
        <v>94.50669245563634</v>
      </c>
      <c r="F10" s="28"/>
      <c r="G10" s="13">
        <v>261750464</v>
      </c>
      <c r="H10" s="28"/>
      <c r="I10" s="15">
        <f>G10/$G$12*100</f>
        <v>94.390729332955658</v>
      </c>
    </row>
    <row r="11" spans="1:9" ht="35.25" customHeight="1" thickBot="1" x14ac:dyDescent="0.45">
      <c r="A11" s="12" t="s">
        <v>124</v>
      </c>
      <c r="C11" s="49">
        <v>7493861</v>
      </c>
      <c r="D11" s="28"/>
      <c r="E11" s="16">
        <f>C11/$C$12*100</f>
        <v>5.4933075443636614</v>
      </c>
      <c r="F11" s="28"/>
      <c r="G11" s="49">
        <v>15554803</v>
      </c>
      <c r="H11" s="28"/>
      <c r="I11" s="16">
        <f>G11/$G$12*100</f>
        <v>5.6092706670443446</v>
      </c>
    </row>
    <row r="12" spans="1:9" ht="35.25" customHeight="1" thickBot="1" x14ac:dyDescent="0.45">
      <c r="A12" s="12"/>
      <c r="C12" s="54">
        <f>SUM(C10:C11)</f>
        <v>136418013</v>
      </c>
      <c r="D12" s="36"/>
      <c r="E12" s="54">
        <f>SUM(E10:E11)</f>
        <v>100</v>
      </c>
      <c r="F12" s="36"/>
      <c r="G12" s="54">
        <f>SUM(G10:G11)</f>
        <v>277305267</v>
      </c>
      <c r="H12" s="36"/>
      <c r="I12" s="54">
        <f>SUM(I10:I11)</f>
        <v>100</v>
      </c>
    </row>
    <row r="13" spans="1:9" ht="16.5" thickTop="1" x14ac:dyDescent="0.4"/>
    <row r="14" spans="1:9" ht="22.5" hidden="1" x14ac:dyDescent="0.4">
      <c r="C14" s="13">
        <f>'سود سپرده بانکی'!C11</f>
        <v>136418013</v>
      </c>
      <c r="D14" s="13"/>
      <c r="E14" s="13"/>
      <c r="F14" s="13"/>
      <c r="G14" s="13">
        <f>'سود سپرده بانکی'!I11</f>
        <v>277305267</v>
      </c>
      <c r="H14" s="13"/>
      <c r="I14" s="13"/>
    </row>
    <row r="15" spans="1:9" ht="22.5" hidden="1" x14ac:dyDescent="0.4">
      <c r="C15" s="13">
        <f>C14-C12</f>
        <v>0</v>
      </c>
      <c r="D15" s="13"/>
      <c r="E15" s="13"/>
      <c r="F15" s="13"/>
      <c r="G15" s="13">
        <f>G14-G12</f>
        <v>0</v>
      </c>
      <c r="H15" s="13"/>
      <c r="I15" s="13"/>
    </row>
  </sheetData>
  <mergeCells count="10">
    <mergeCell ref="A1:I1"/>
    <mergeCell ref="A2:I2"/>
    <mergeCell ref="A3:I3"/>
    <mergeCell ref="E8:E9"/>
    <mergeCell ref="I8:I9"/>
    <mergeCell ref="A8:A9"/>
    <mergeCell ref="C6:I6"/>
    <mergeCell ref="A5:I5"/>
    <mergeCell ref="C7:E7"/>
    <mergeCell ref="G7:I7"/>
  </mergeCells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2"/>
  <sheetViews>
    <sheetView rightToLeft="1" view="pageBreakPreview" zoomScale="80" zoomScaleNormal="100" zoomScaleSheetLayoutView="80" workbookViewId="0">
      <selection activeCell="A11" sqref="A11:XFD12"/>
    </sheetView>
  </sheetViews>
  <sheetFormatPr defaultColWidth="9.140625" defaultRowHeight="15.75" x14ac:dyDescent="0.4"/>
  <cols>
    <col min="1" max="1" width="49.140625" style="33" bestFit="1" customWidth="1"/>
    <col min="2" max="2" width="1.42578125" style="33" customWidth="1"/>
    <col min="3" max="3" width="43.85546875" style="33" customWidth="1"/>
    <col min="4" max="4" width="1.42578125" style="33" customWidth="1"/>
    <col min="5" max="5" width="43" style="33" bestFit="1" customWidth="1"/>
    <col min="6" max="6" width="1.42578125" style="33" customWidth="1"/>
    <col min="7" max="16384" width="9.140625" style="33"/>
  </cols>
  <sheetData>
    <row r="1" spans="1:5" ht="39" customHeight="1" x14ac:dyDescent="0.4">
      <c r="A1" s="137" t="s">
        <v>0</v>
      </c>
      <c r="B1" s="137"/>
      <c r="C1" s="137"/>
      <c r="D1" s="137"/>
      <c r="E1" s="137"/>
    </row>
    <row r="2" spans="1:5" ht="39" customHeight="1" x14ac:dyDescent="0.4">
      <c r="A2" s="137" t="s">
        <v>69</v>
      </c>
      <c r="B2" s="137"/>
      <c r="C2" s="137"/>
      <c r="D2" s="137"/>
      <c r="E2" s="137"/>
    </row>
    <row r="3" spans="1:5" ht="39" customHeight="1" x14ac:dyDescent="0.4">
      <c r="A3" s="137" t="str">
        <f>درآمد!A3</f>
        <v>دوره یک ماهه منتهی به 31 فروردین 1405</v>
      </c>
      <c r="B3" s="137"/>
      <c r="C3" s="137"/>
      <c r="D3" s="137"/>
      <c r="E3" s="137"/>
    </row>
    <row r="4" spans="1:5" ht="39" customHeight="1" x14ac:dyDescent="0.4"/>
    <row r="5" spans="1:5" ht="39" customHeight="1" x14ac:dyDescent="0.4">
      <c r="A5" s="136" t="s">
        <v>149</v>
      </c>
      <c r="B5" s="136"/>
      <c r="C5" s="136"/>
      <c r="D5" s="136"/>
      <c r="E5" s="136"/>
    </row>
    <row r="6" spans="1:5" ht="39" customHeight="1" x14ac:dyDescent="0.4">
      <c r="A6" s="1"/>
      <c r="B6" s="1"/>
      <c r="C6" s="153" t="s">
        <v>120</v>
      </c>
      <c r="D6" s="153"/>
      <c r="E6" s="153"/>
    </row>
    <row r="7" spans="1:5" ht="39" customHeight="1" thickBot="1" x14ac:dyDescent="0.45">
      <c r="A7" s="9" t="s">
        <v>86</v>
      </c>
      <c r="B7" s="8"/>
      <c r="C7" s="9" t="s">
        <v>185</v>
      </c>
      <c r="D7" s="8"/>
      <c r="E7" s="9" t="s">
        <v>186</v>
      </c>
    </row>
    <row r="8" spans="1:5" ht="39" customHeight="1" thickBot="1" x14ac:dyDescent="0.45">
      <c r="A8" s="86" t="s">
        <v>146</v>
      </c>
      <c r="B8" s="8"/>
      <c r="C8" s="98">
        <v>28405574426</v>
      </c>
      <c r="D8" s="52"/>
      <c r="E8" s="98">
        <v>59399800585</v>
      </c>
    </row>
    <row r="9" spans="1:5" ht="39" customHeight="1" thickBot="1" x14ac:dyDescent="0.45">
      <c r="A9" s="12"/>
      <c r="C9" s="99">
        <f>SUM(C8)</f>
        <v>28405574426</v>
      </c>
      <c r="D9" s="8"/>
      <c r="E9" s="99">
        <f>SUM(E8)</f>
        <v>59399800585</v>
      </c>
    </row>
    <row r="10" spans="1:5" ht="16.5" thickTop="1" x14ac:dyDescent="0.4"/>
    <row r="11" spans="1:5" ht="22.5" hidden="1" x14ac:dyDescent="0.4">
      <c r="C11" s="13">
        <v>28405574426</v>
      </c>
      <c r="E11" s="13">
        <v>59399800585</v>
      </c>
    </row>
    <row r="12" spans="1:5" ht="22.5" hidden="1" x14ac:dyDescent="0.4">
      <c r="C12" s="13">
        <f>C11-C9</f>
        <v>0</v>
      </c>
      <c r="E12" s="13">
        <f>E11-E9</f>
        <v>0</v>
      </c>
    </row>
  </sheetData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scale="9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2"/>
  <sheetViews>
    <sheetView rightToLeft="1" view="pageBreakPreview" zoomScale="91" zoomScaleNormal="100" zoomScaleSheetLayoutView="91" workbookViewId="0">
      <selection activeCell="I16" sqref="I16"/>
    </sheetView>
  </sheetViews>
  <sheetFormatPr defaultColWidth="9.140625" defaultRowHeight="15.75" x14ac:dyDescent="0.4"/>
  <cols>
    <col min="1" max="1" width="32.28515625" style="33" bestFit="1" customWidth="1"/>
    <col min="2" max="2" width="1.42578125" style="33" customWidth="1"/>
    <col min="3" max="3" width="34.85546875" style="33" bestFit="1" customWidth="1"/>
    <col min="4" max="4" width="1.42578125" style="33" customWidth="1"/>
    <col min="5" max="5" width="12.7109375" style="33" customWidth="1"/>
    <col min="6" max="6" width="1.42578125" style="33" customWidth="1"/>
    <col min="7" max="7" width="13.42578125" style="33" customWidth="1"/>
    <col min="8" max="8" width="1.42578125" style="33" customWidth="1"/>
    <col min="9" max="9" width="24.42578125" style="33" bestFit="1" customWidth="1"/>
    <col min="10" max="10" width="1.42578125" style="33" customWidth="1"/>
    <col min="11" max="11" width="43.28515625" style="33" customWidth="1"/>
    <col min="12" max="12" width="1.42578125" style="33" customWidth="1"/>
    <col min="13" max="13" width="15.85546875" style="33" customWidth="1"/>
    <col min="14" max="14" width="1.42578125" style="33" customWidth="1"/>
    <col min="15" max="15" width="15.7109375" style="33" customWidth="1"/>
    <col min="16" max="16" width="1.42578125" style="33" customWidth="1"/>
    <col min="17" max="17" width="40.140625" style="33" customWidth="1"/>
    <col min="18" max="18" width="1.42578125" style="33" customWidth="1"/>
    <col min="19" max="16384" width="9.140625" style="33"/>
  </cols>
  <sheetData>
    <row r="1" spans="1:17" ht="39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39" customHeight="1" x14ac:dyDescent="0.4">
      <c r="A2" s="137" t="s">
        <v>69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39" customHeight="1" x14ac:dyDescent="0.4">
      <c r="A3" s="137" t="str">
        <f>درآمد!A3</f>
        <v>دوره یک ماهه منتهی به 31 فروردین 1405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17" ht="39" customHeight="1" x14ac:dyDescent="0.4"/>
    <row r="5" spans="1:17" ht="39" customHeight="1" x14ac:dyDescent="0.4">
      <c r="A5" s="136" t="s">
        <v>150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ht="39" customHeight="1" x14ac:dyDescent="0.4">
      <c r="A6" s="156" t="s">
        <v>120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</row>
    <row r="7" spans="1:17" ht="39" customHeight="1" x14ac:dyDescent="0.6">
      <c r="A7" s="131" t="s">
        <v>90</v>
      </c>
      <c r="B7" s="34"/>
      <c r="C7" s="131" t="s">
        <v>91</v>
      </c>
      <c r="D7" s="34"/>
      <c r="E7" s="131" t="s">
        <v>147</v>
      </c>
      <c r="F7" s="34"/>
      <c r="G7" s="131" t="s">
        <v>37</v>
      </c>
      <c r="H7" s="34"/>
      <c r="I7" s="131" t="s">
        <v>92</v>
      </c>
      <c r="J7" s="34"/>
      <c r="K7" s="155" t="s">
        <v>88</v>
      </c>
      <c r="L7" s="34"/>
      <c r="M7" s="131" t="s">
        <v>93</v>
      </c>
      <c r="N7" s="34"/>
      <c r="O7" s="8" t="s">
        <v>93</v>
      </c>
      <c r="P7" s="34"/>
      <c r="Q7" s="155" t="s">
        <v>89</v>
      </c>
    </row>
    <row r="8" spans="1:17" ht="50.25" customHeight="1" thickBot="1" x14ac:dyDescent="0.65">
      <c r="A8" s="132"/>
      <c r="B8" s="34"/>
      <c r="C8" s="132"/>
      <c r="D8" s="34"/>
      <c r="E8" s="132"/>
      <c r="F8" s="34"/>
      <c r="G8" s="132"/>
      <c r="H8" s="34"/>
      <c r="I8" s="132"/>
      <c r="J8" s="34"/>
      <c r="K8" s="134"/>
      <c r="L8" s="34"/>
      <c r="M8" s="132"/>
      <c r="N8" s="34"/>
      <c r="O8" s="9" t="s">
        <v>148</v>
      </c>
      <c r="P8" s="34"/>
      <c r="Q8" s="134"/>
    </row>
    <row r="9" spans="1:17" ht="39" customHeight="1" x14ac:dyDescent="0.55000000000000004">
      <c r="A9" s="72" t="s">
        <v>151</v>
      </c>
      <c r="B9" s="58"/>
      <c r="C9" s="12" t="s">
        <v>152</v>
      </c>
      <c r="D9" s="20"/>
      <c r="E9" s="20" t="s">
        <v>153</v>
      </c>
      <c r="F9" s="20"/>
      <c r="G9" s="20">
        <v>3700</v>
      </c>
      <c r="H9" s="20"/>
      <c r="I9" s="20">
        <v>3700452188</v>
      </c>
      <c r="K9" s="13">
        <v>45544035</v>
      </c>
      <c r="M9" s="20">
        <v>1000000</v>
      </c>
      <c r="N9" s="28"/>
      <c r="O9" s="20">
        <f>[1]اوراق!K10</f>
        <v>18</v>
      </c>
      <c r="P9" s="28"/>
      <c r="Q9" s="28">
        <v>23.5</v>
      </c>
    </row>
    <row r="10" spans="1:17" ht="39" customHeight="1" x14ac:dyDescent="0.55000000000000004">
      <c r="A10" s="72" t="str">
        <f>سهام!A17</f>
        <v>بین المللی ساروج بوشهر</v>
      </c>
      <c r="B10" s="58"/>
      <c r="C10" s="12" t="s">
        <v>152</v>
      </c>
      <c r="E10" s="20" t="s">
        <v>153</v>
      </c>
      <c r="G10" s="20">
        <v>480300</v>
      </c>
      <c r="H10" s="20"/>
      <c r="I10" s="20">
        <v>480410426371</v>
      </c>
      <c r="K10" s="13">
        <v>5903516049</v>
      </c>
      <c r="M10" s="20">
        <v>1000000</v>
      </c>
      <c r="N10" s="28"/>
      <c r="O10" s="20">
        <v>18</v>
      </c>
      <c r="P10" s="28"/>
      <c r="Q10" s="28">
        <v>23.5</v>
      </c>
    </row>
    <row r="11" spans="1:17" ht="39" customHeight="1" x14ac:dyDescent="0.55000000000000004">
      <c r="A11" s="72" t="s">
        <v>22</v>
      </c>
      <c r="B11" s="58"/>
      <c r="C11" s="12" t="s">
        <v>152</v>
      </c>
      <c r="E11" s="20" t="s">
        <v>153</v>
      </c>
      <c r="G11" s="20" t="s">
        <v>40</v>
      </c>
      <c r="H11" s="20"/>
      <c r="I11" s="20" t="s">
        <v>40</v>
      </c>
      <c r="K11" s="13">
        <v>31694429</v>
      </c>
      <c r="M11" s="20">
        <v>1000000</v>
      </c>
      <c r="O11" s="20">
        <v>18</v>
      </c>
      <c r="Q11" s="28">
        <v>23.5</v>
      </c>
    </row>
    <row r="12" spans="1:17" ht="39" customHeight="1" x14ac:dyDescent="0.55000000000000004">
      <c r="A12" s="72" t="str">
        <f>سهام!A18</f>
        <v>سرمایه‌گذاری‌غدیر(هلدینگ‌</v>
      </c>
      <c r="B12" s="58"/>
      <c r="C12" s="12" t="s">
        <v>152</v>
      </c>
      <c r="E12" s="20" t="s">
        <v>153</v>
      </c>
      <c r="G12" s="20">
        <v>200000</v>
      </c>
      <c r="H12" s="20"/>
      <c r="I12" s="20">
        <v>200016000000</v>
      </c>
      <c r="K12" s="13">
        <v>42391592</v>
      </c>
      <c r="M12" s="20">
        <v>1000000</v>
      </c>
      <c r="O12" s="20">
        <v>18</v>
      </c>
      <c r="Q12" s="28">
        <v>23.5</v>
      </c>
    </row>
    <row r="13" spans="1:17" ht="39" customHeight="1" x14ac:dyDescent="0.55000000000000004">
      <c r="A13" s="72" t="str">
        <f>سهام!A21</f>
        <v>لیزینگ اقتصاد نوین</v>
      </c>
      <c r="B13" s="58"/>
      <c r="C13" s="12" t="s">
        <v>152</v>
      </c>
      <c r="E13" s="20" t="s">
        <v>153</v>
      </c>
      <c r="G13" s="20">
        <v>100000</v>
      </c>
      <c r="H13" s="20"/>
      <c r="I13" s="20">
        <v>100008000000</v>
      </c>
      <c r="K13" s="13">
        <v>21195796</v>
      </c>
      <c r="M13" s="20">
        <v>1000000</v>
      </c>
      <c r="O13" s="20">
        <v>18</v>
      </c>
      <c r="Q13" s="28">
        <v>23.5</v>
      </c>
    </row>
    <row r="14" spans="1:17" ht="39" customHeight="1" thickBot="1" x14ac:dyDescent="0.6">
      <c r="A14" s="124" t="str">
        <f>سهام!A12</f>
        <v>گروه مالی نماد غدیر(سهامی عام)</v>
      </c>
      <c r="B14" s="125"/>
      <c r="C14" s="126" t="s">
        <v>152</v>
      </c>
      <c r="D14" s="127"/>
      <c r="E14" s="22" t="s">
        <v>153</v>
      </c>
      <c r="G14" s="22">
        <v>700000</v>
      </c>
      <c r="H14" s="20"/>
      <c r="I14" s="22">
        <v>700056000000</v>
      </c>
      <c r="K14" s="49">
        <v>148370571</v>
      </c>
      <c r="M14" s="20">
        <v>1000000</v>
      </c>
      <c r="O14" s="20">
        <v>18</v>
      </c>
      <c r="Q14" s="28">
        <v>23.5</v>
      </c>
    </row>
    <row r="15" spans="1:17" ht="39" customHeight="1" x14ac:dyDescent="0.4">
      <c r="A15" s="154" t="s">
        <v>29</v>
      </c>
      <c r="B15" s="154"/>
      <c r="C15" s="154"/>
      <c r="D15" s="154"/>
      <c r="E15" s="154"/>
      <c r="G15" s="25">
        <f>SUM(G9:G14)</f>
        <v>1484000</v>
      </c>
      <c r="H15" s="36"/>
      <c r="I15" s="25">
        <f>SUM(I9:I14)</f>
        <v>1484190878559</v>
      </c>
      <c r="J15" s="36"/>
      <c r="K15" s="123">
        <f>SUM(K9:K14)</f>
        <v>6192712472</v>
      </c>
      <c r="L15" s="36"/>
      <c r="M15" s="36"/>
      <c r="N15" s="36"/>
      <c r="O15" s="36"/>
      <c r="P15" s="36"/>
      <c r="Q15" s="36"/>
    </row>
    <row r="16" spans="1:17" ht="14.45" customHeight="1" x14ac:dyDescent="0.4"/>
    <row r="17" ht="14.45" customHeight="1" x14ac:dyDescent="0.4"/>
    <row r="18" ht="14.45" customHeight="1" x14ac:dyDescent="0.4"/>
    <row r="19" ht="14.45" customHeight="1" x14ac:dyDescent="0.4"/>
    <row r="20" ht="14.45" customHeight="1" x14ac:dyDescent="0.4"/>
    <row r="21" ht="14.45" customHeight="1" x14ac:dyDescent="0.4"/>
    <row r="22" ht="14.45" customHeight="1" x14ac:dyDescent="0.4"/>
    <row r="23" ht="14.45" customHeight="1" x14ac:dyDescent="0.4"/>
    <row r="24" ht="14.45" customHeight="1" x14ac:dyDescent="0.4"/>
    <row r="25" ht="14.45" customHeight="1" x14ac:dyDescent="0.4"/>
    <row r="26" ht="14.45" customHeight="1" x14ac:dyDescent="0.4"/>
    <row r="27" ht="14.45" customHeight="1" x14ac:dyDescent="0.4"/>
    <row r="28" ht="14.45" customHeight="1" x14ac:dyDescent="0.4"/>
    <row r="29" ht="14.45" customHeight="1" x14ac:dyDescent="0.4"/>
    <row r="30" ht="14.45" customHeight="1" x14ac:dyDescent="0.4"/>
    <row r="31" ht="14.45" customHeight="1" x14ac:dyDescent="0.4"/>
    <row r="32" ht="14.45" customHeight="1" x14ac:dyDescent="0.4"/>
  </sheetData>
  <mergeCells count="14">
    <mergeCell ref="A15:E15"/>
    <mergeCell ref="K7:K8"/>
    <mergeCell ref="M7:M8"/>
    <mergeCell ref="Q7:Q8"/>
    <mergeCell ref="A1:Q1"/>
    <mergeCell ref="A2:Q2"/>
    <mergeCell ref="A3:Q3"/>
    <mergeCell ref="A5:Q5"/>
    <mergeCell ref="A6:Q6"/>
    <mergeCell ref="A7:A8"/>
    <mergeCell ref="C7:C8"/>
    <mergeCell ref="E7:E8"/>
    <mergeCell ref="G7:G8"/>
    <mergeCell ref="I7:I8"/>
  </mergeCells>
  <pageMargins left="0.39" right="0.39" top="0.39" bottom="0.39" header="0" footer="0"/>
  <pageSetup paperSize="9" scale="5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3"/>
  <sheetViews>
    <sheetView rightToLeft="1" view="pageBreakPreview" zoomScale="60" zoomScaleNormal="100" workbookViewId="0">
      <selection activeCell="A12" sqref="A12:XFD13"/>
    </sheetView>
  </sheetViews>
  <sheetFormatPr defaultColWidth="9.140625" defaultRowHeight="12.75" x14ac:dyDescent="0.2"/>
  <cols>
    <col min="1" max="1" width="39" style="76" customWidth="1"/>
    <col min="2" max="2" width="1.42578125" style="76" customWidth="1"/>
    <col min="3" max="3" width="29.5703125" style="76" customWidth="1"/>
    <col min="4" max="4" width="1.42578125" style="76" customWidth="1"/>
    <col min="5" max="5" width="27.5703125" style="76" customWidth="1"/>
    <col min="6" max="6" width="1.42578125" style="76" customWidth="1"/>
    <col min="7" max="7" width="27.5703125" style="76" bestFit="1" customWidth="1"/>
    <col min="8" max="8" width="1.42578125" style="76" customWidth="1"/>
    <col min="9" max="9" width="28.140625" style="76" customWidth="1"/>
    <col min="10" max="10" width="1.42578125" style="76" customWidth="1"/>
    <col min="11" max="11" width="27.7109375" style="76" customWidth="1"/>
    <col min="12" max="12" width="1.42578125" style="76" customWidth="1"/>
    <col min="13" max="13" width="30" style="76" customWidth="1"/>
    <col min="14" max="14" width="1.42578125" style="76" customWidth="1"/>
    <col min="15" max="15" width="22.7109375" style="76" bestFit="1" customWidth="1"/>
    <col min="16" max="16384" width="9.140625" style="76"/>
  </cols>
  <sheetData>
    <row r="1" spans="1:13" ht="40.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40.5" customHeight="1" x14ac:dyDescent="0.2">
      <c r="A2" s="141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40.5" customHeight="1" x14ac:dyDescent="0.2">
      <c r="A3" s="141" t="str">
        <f>درآمد!A3</f>
        <v>دوره یک ماهه منتهی به 31 فروردین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40.5" customHeight="1" x14ac:dyDescent="0.2"/>
    <row r="5" spans="1:13" ht="40.5" customHeight="1" x14ac:dyDescent="0.2">
      <c r="A5" s="150" t="s">
        <v>154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1:13" ht="40.5" customHeight="1" x14ac:dyDescent="0.2">
      <c r="A6" s="70"/>
      <c r="B6" s="70"/>
      <c r="C6" s="140" t="s">
        <v>120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13" ht="40.5" customHeight="1" thickBot="1" x14ac:dyDescent="0.35">
      <c r="A7" s="157" t="s">
        <v>30</v>
      </c>
      <c r="C7" s="143" t="s">
        <v>185</v>
      </c>
      <c r="D7" s="143"/>
      <c r="E7" s="143"/>
      <c r="F7" s="143"/>
      <c r="G7" s="143"/>
      <c r="H7" s="83"/>
      <c r="I7" s="143" t="s">
        <v>186</v>
      </c>
      <c r="J7" s="143"/>
      <c r="K7" s="143"/>
      <c r="L7" s="143"/>
      <c r="M7" s="143"/>
    </row>
    <row r="8" spans="1:13" ht="40.5" customHeight="1" thickBot="1" x14ac:dyDescent="0.35">
      <c r="A8" s="143"/>
      <c r="C8" s="40" t="s">
        <v>97</v>
      </c>
      <c r="D8" s="83"/>
      <c r="E8" s="40" t="s">
        <v>98</v>
      </c>
      <c r="F8" s="83"/>
      <c r="G8" s="40" t="s">
        <v>99</v>
      </c>
      <c r="H8" s="83"/>
      <c r="I8" s="40" t="s">
        <v>97</v>
      </c>
      <c r="J8" s="83"/>
      <c r="K8" s="40" t="s">
        <v>98</v>
      </c>
      <c r="L8" s="83"/>
      <c r="M8" s="40" t="s">
        <v>99</v>
      </c>
    </row>
    <row r="9" spans="1:13" ht="40.5" customHeight="1" thickBot="1" x14ac:dyDescent="0.35">
      <c r="A9" s="31" t="s">
        <v>25</v>
      </c>
      <c r="C9" s="107">
        <v>0</v>
      </c>
      <c r="D9" s="83"/>
      <c r="E9" s="107">
        <v>0</v>
      </c>
      <c r="F9" s="83"/>
      <c r="G9" s="107">
        <f>C9+E9</f>
        <v>0</v>
      </c>
      <c r="H9" s="83"/>
      <c r="I9" s="107">
        <v>128110500000</v>
      </c>
      <c r="J9" s="83"/>
      <c r="K9" s="107">
        <v>0</v>
      </c>
      <c r="L9" s="83"/>
      <c r="M9" s="107">
        <f>I9+K9</f>
        <v>128110500000</v>
      </c>
    </row>
    <row r="10" spans="1:13" ht="40.5" customHeight="1" thickBot="1" x14ac:dyDescent="0.25">
      <c r="A10" s="94"/>
      <c r="C10" s="92">
        <f>SUM(C9:C9)</f>
        <v>0</v>
      </c>
      <c r="D10" s="96"/>
      <c r="E10" s="92">
        <f>SUM(E9:E9)</f>
        <v>0</v>
      </c>
      <c r="F10" s="96"/>
      <c r="G10" s="92">
        <f>SUM(G9:G9)</f>
        <v>0</v>
      </c>
      <c r="H10" s="96"/>
      <c r="I10" s="92">
        <f>SUM(I9:I9)</f>
        <v>128110500000</v>
      </c>
      <c r="J10" s="96"/>
      <c r="K10" s="92">
        <f>SUM(K9:K9)</f>
        <v>0</v>
      </c>
      <c r="L10" s="96"/>
      <c r="M10" s="92">
        <f>SUM(M9:M9)</f>
        <v>128110500000</v>
      </c>
    </row>
    <row r="11" spans="1:13" ht="13.5" thickTop="1" x14ac:dyDescent="0.2"/>
    <row r="12" spans="1:13" ht="22.5" hidden="1" x14ac:dyDescent="0.2">
      <c r="C12" s="20">
        <v>0</v>
      </c>
      <c r="D12" s="20"/>
      <c r="E12" s="20">
        <v>0</v>
      </c>
      <c r="F12" s="20"/>
      <c r="G12" s="20">
        <f>C12+E12</f>
        <v>0</v>
      </c>
      <c r="H12" s="20"/>
      <c r="I12" s="20">
        <v>128110500000</v>
      </c>
      <c r="J12" s="20"/>
      <c r="K12" s="20">
        <v>0</v>
      </c>
      <c r="L12" s="20"/>
      <c r="M12" s="20">
        <f>I12+K12</f>
        <v>128110500000</v>
      </c>
    </row>
    <row r="13" spans="1:13" ht="22.5" hidden="1" x14ac:dyDescent="0.2">
      <c r="C13" s="20">
        <f>C12-C10</f>
        <v>0</v>
      </c>
      <c r="D13" s="20"/>
      <c r="E13" s="20">
        <f>E12-E10</f>
        <v>0</v>
      </c>
      <c r="F13" s="20"/>
      <c r="G13" s="20">
        <f>G12-G10</f>
        <v>0</v>
      </c>
      <c r="H13" s="20"/>
      <c r="I13" s="20">
        <f>I12-I10</f>
        <v>0</v>
      </c>
      <c r="J13" s="20"/>
      <c r="K13" s="20">
        <f>K12-K10</f>
        <v>0</v>
      </c>
      <c r="L13" s="20"/>
      <c r="M13" s="20">
        <f>M12-M10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5"/>
  <sheetViews>
    <sheetView rightToLeft="1" view="pageBreakPreview" zoomScale="60" zoomScaleNormal="100" workbookViewId="0">
      <selection activeCell="A14" sqref="A14:XFD15"/>
    </sheetView>
  </sheetViews>
  <sheetFormatPr defaultColWidth="9.140625" defaultRowHeight="15.75" x14ac:dyDescent="0.4"/>
  <cols>
    <col min="1" max="1" width="43" style="35" bestFit="1" customWidth="1"/>
    <col min="2" max="2" width="1.42578125" style="35" customWidth="1"/>
    <col min="3" max="3" width="21.5703125" style="35" customWidth="1"/>
    <col min="4" max="4" width="1.42578125" style="35" customWidth="1"/>
    <col min="5" max="5" width="32.7109375" style="35" bestFit="1" customWidth="1"/>
    <col min="6" max="6" width="1.42578125" style="35" customWidth="1"/>
    <col min="7" max="7" width="24.7109375" style="35" customWidth="1"/>
    <col min="8" max="8" width="1.42578125" style="35" customWidth="1"/>
    <col min="9" max="9" width="36.140625" style="35" customWidth="1"/>
    <col min="10" max="10" width="1.42578125" style="35" customWidth="1"/>
    <col min="11" max="11" width="40.5703125" style="35" bestFit="1" customWidth="1"/>
    <col min="12" max="12" width="1.42578125" style="35" customWidth="1"/>
    <col min="13" max="16384" width="9.140625" style="35"/>
  </cols>
  <sheetData>
    <row r="1" spans="1:11" ht="39.7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39.75" customHeight="1" x14ac:dyDescent="0.4">
      <c r="A2" s="141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39.75" customHeight="1" x14ac:dyDescent="0.4">
      <c r="A3" s="141" t="str">
        <f>درآمد!A3</f>
        <v>دوره یک ماهه منتهی به 31 فروردین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39.75" customHeight="1" x14ac:dyDescent="0.4"/>
    <row r="5" spans="1:11" ht="39.75" customHeight="1" x14ac:dyDescent="0.4">
      <c r="A5" s="150" t="s">
        <v>156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ht="39.75" customHeight="1" x14ac:dyDescent="0.4">
      <c r="A6" s="59"/>
      <c r="B6" s="59"/>
      <c r="C6" s="59"/>
      <c r="D6" s="59"/>
      <c r="E6" s="59"/>
      <c r="F6" s="59"/>
      <c r="G6" s="59"/>
      <c r="H6" s="59"/>
      <c r="I6" s="151" t="s">
        <v>120</v>
      </c>
      <c r="J6" s="151"/>
      <c r="K6" s="151"/>
    </row>
    <row r="7" spans="1:11" ht="39.75" customHeight="1" thickBot="1" x14ac:dyDescent="0.7">
      <c r="C7" s="61"/>
      <c r="D7" s="61"/>
      <c r="E7" s="61"/>
      <c r="F7" s="61"/>
      <c r="G7" s="61"/>
      <c r="H7" s="61"/>
      <c r="I7" s="39" t="s">
        <v>185</v>
      </c>
      <c r="J7" s="61"/>
      <c r="K7" s="39" t="s">
        <v>186</v>
      </c>
    </row>
    <row r="8" spans="1:11" ht="54.75" customHeight="1" thickBot="1" x14ac:dyDescent="0.65">
      <c r="A8" s="39" t="s">
        <v>100</v>
      </c>
      <c r="B8" s="38"/>
      <c r="C8" s="40" t="s">
        <v>101</v>
      </c>
      <c r="D8" s="38"/>
      <c r="E8" s="40" t="s">
        <v>102</v>
      </c>
      <c r="F8" s="38"/>
      <c r="G8" s="40" t="s">
        <v>103</v>
      </c>
      <c r="H8" s="38"/>
      <c r="I8" s="40" t="s">
        <v>104</v>
      </c>
      <c r="J8" s="38"/>
      <c r="K8" s="40" t="s">
        <v>104</v>
      </c>
    </row>
    <row r="9" spans="1:11" ht="39.75" customHeight="1" thickBot="1" x14ac:dyDescent="0.45">
      <c r="A9" s="31" t="s">
        <v>155</v>
      </c>
      <c r="C9" s="20" t="s">
        <v>189</v>
      </c>
      <c r="D9" s="20"/>
      <c r="E9" s="20">
        <v>1000000</v>
      </c>
      <c r="F9" s="20"/>
      <c r="G9" s="20">
        <v>211</v>
      </c>
      <c r="H9" s="20"/>
      <c r="I9" s="108">
        <v>211000000</v>
      </c>
      <c r="J9" s="20"/>
      <c r="K9" s="20">
        <v>429000000</v>
      </c>
    </row>
    <row r="10" spans="1:11" ht="38.25" customHeight="1" thickBot="1" x14ac:dyDescent="0.45">
      <c r="I10" s="100">
        <f>SUM(I9:I9)</f>
        <v>211000000</v>
      </c>
      <c r="J10" s="25"/>
      <c r="K10" s="23">
        <f>SUM(K9:K9)</f>
        <v>429000000</v>
      </c>
    </row>
    <row r="11" spans="1:11" ht="16.5" thickTop="1" x14ac:dyDescent="0.4"/>
    <row r="12" spans="1:11" ht="22.5" hidden="1" x14ac:dyDescent="0.4">
      <c r="I12" s="20">
        <v>218000000</v>
      </c>
      <c r="J12" s="20"/>
      <c r="K12" s="20">
        <v>218000000</v>
      </c>
    </row>
    <row r="13" spans="1:11" ht="22.5" hidden="1" x14ac:dyDescent="0.4">
      <c r="I13" s="20">
        <f>I12-I10</f>
        <v>7000000</v>
      </c>
      <c r="J13" s="20"/>
      <c r="K13" s="20">
        <f>K12-K10</f>
        <v>-211000000</v>
      </c>
    </row>
    <row r="14" spans="1:11" ht="22.5" hidden="1" x14ac:dyDescent="0.4">
      <c r="I14" s="20">
        <v>211000000</v>
      </c>
      <c r="J14" s="20"/>
      <c r="K14" s="20">
        <v>429000000</v>
      </c>
    </row>
    <row r="15" spans="1:11" ht="22.5" hidden="1" x14ac:dyDescent="0.4">
      <c r="I15" s="20">
        <f>I14-I10</f>
        <v>0</v>
      </c>
      <c r="K15" s="20">
        <f>K14-K10</f>
        <v>0</v>
      </c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4"/>
  <sheetViews>
    <sheetView rightToLeft="1" view="pageBreakPreview" zoomScale="60" zoomScaleNormal="100" workbookViewId="0">
      <selection activeCell="A13" sqref="A13:XFD14"/>
    </sheetView>
  </sheetViews>
  <sheetFormatPr defaultRowHeight="12.75" x14ac:dyDescent="0.2"/>
  <cols>
    <col min="1" max="1" width="39" customWidth="1"/>
    <col min="2" max="2" width="1.42578125" customWidth="1"/>
    <col min="3" max="3" width="24.5703125" customWidth="1"/>
    <col min="4" max="4" width="1.42578125" customWidth="1"/>
    <col min="5" max="5" width="21.7109375" customWidth="1"/>
    <col min="6" max="6" width="1.42578125" customWidth="1"/>
    <col min="7" max="7" width="25.7109375" customWidth="1"/>
    <col min="8" max="8" width="1.42578125" customWidth="1"/>
    <col min="9" max="9" width="28" customWidth="1"/>
    <col min="10" max="10" width="1.42578125" customWidth="1"/>
    <col min="11" max="11" width="28.85546875" customWidth="1"/>
    <col min="12" max="12" width="1.42578125" customWidth="1"/>
    <col min="13" max="13" width="30.85546875" customWidth="1"/>
    <col min="14" max="14" width="1.42578125" customWidth="1"/>
  </cols>
  <sheetData>
    <row r="1" spans="1:13" ht="39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39" customHeight="1" x14ac:dyDescent="0.2">
      <c r="A2" s="137" t="s">
        <v>69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39" customHeight="1" x14ac:dyDescent="0.2">
      <c r="A3" s="137" t="str">
        <f>درآمد!A3</f>
        <v>دوره یک ماهه منتهی به 31 فروردین 1405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39" customHeight="1" x14ac:dyDescent="0.2"/>
    <row r="5" spans="1:13" ht="39" customHeight="1" x14ac:dyDescent="0.2">
      <c r="A5" s="136" t="s">
        <v>157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39" customHeight="1" x14ac:dyDescent="0.2">
      <c r="A6" s="29"/>
      <c r="B6" s="29"/>
      <c r="C6" s="153" t="s">
        <v>120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39" customHeight="1" thickBot="1" x14ac:dyDescent="0.35">
      <c r="A7" s="158" t="s">
        <v>70</v>
      </c>
      <c r="B7" s="6"/>
      <c r="C7" s="132" t="s">
        <v>185</v>
      </c>
      <c r="D7" s="132"/>
      <c r="E7" s="132"/>
      <c r="F7" s="132"/>
      <c r="G7" s="132"/>
      <c r="H7" s="6"/>
      <c r="I7" s="132" t="s">
        <v>186</v>
      </c>
      <c r="J7" s="132"/>
      <c r="K7" s="132"/>
      <c r="L7" s="132"/>
      <c r="M7" s="132"/>
    </row>
    <row r="8" spans="1:13" ht="39" customHeight="1" thickBot="1" x14ac:dyDescent="0.35">
      <c r="A8" s="132"/>
      <c r="B8" s="6"/>
      <c r="C8" s="11" t="s">
        <v>105</v>
      </c>
      <c r="D8" s="6"/>
      <c r="E8" s="11" t="s">
        <v>98</v>
      </c>
      <c r="F8" s="6"/>
      <c r="G8" s="11" t="s">
        <v>106</v>
      </c>
      <c r="H8" s="6"/>
      <c r="I8" s="11" t="s">
        <v>105</v>
      </c>
      <c r="J8" s="6"/>
      <c r="K8" s="11" t="s">
        <v>98</v>
      </c>
      <c r="L8" s="6"/>
      <c r="M8" s="11" t="s">
        <v>106</v>
      </c>
    </row>
    <row r="9" spans="1:13" ht="39" customHeight="1" x14ac:dyDescent="0.2">
      <c r="A9" s="12" t="s">
        <v>58</v>
      </c>
      <c r="C9" s="13">
        <v>9596240580</v>
      </c>
      <c r="D9" s="14"/>
      <c r="E9" s="13">
        <v>0</v>
      </c>
      <c r="F9" s="14"/>
      <c r="G9" s="13">
        <f>C9+E9</f>
        <v>9596240580</v>
      </c>
      <c r="H9" s="14"/>
      <c r="I9" s="13">
        <v>18052303024</v>
      </c>
      <c r="J9" s="14"/>
      <c r="K9" s="13">
        <v>0</v>
      </c>
      <c r="L9" s="14"/>
      <c r="M9" s="13">
        <f>I9+K9</f>
        <v>18052303024</v>
      </c>
    </row>
    <row r="10" spans="1:13" ht="39" customHeight="1" thickBot="1" x14ac:dyDescent="0.25">
      <c r="A10" s="12" t="s">
        <v>62</v>
      </c>
      <c r="C10" s="49">
        <v>1965086</v>
      </c>
      <c r="D10" s="14"/>
      <c r="E10" s="49">
        <v>0</v>
      </c>
      <c r="F10" s="14"/>
      <c r="G10" s="49">
        <f>C10+E10</f>
        <v>1965086</v>
      </c>
      <c r="H10" s="14"/>
      <c r="I10" s="49">
        <v>3821140</v>
      </c>
      <c r="J10" s="14"/>
      <c r="K10" s="49">
        <v>0</v>
      </c>
      <c r="L10" s="14"/>
      <c r="M10" s="49">
        <f>I10+K10</f>
        <v>3821140</v>
      </c>
    </row>
    <row r="11" spans="1:13" ht="39" customHeight="1" thickBot="1" x14ac:dyDescent="0.25">
      <c r="A11" s="72"/>
      <c r="C11" s="48">
        <f>SUM(C9:C10)</f>
        <v>9598205666</v>
      </c>
      <c r="D11" s="14"/>
      <c r="E11" s="48">
        <f>SUM(E9:E10)</f>
        <v>0</v>
      </c>
      <c r="F11" s="14"/>
      <c r="G11" s="48">
        <f>SUM(G9:G10)</f>
        <v>9598205666</v>
      </c>
      <c r="H11" s="14"/>
      <c r="I11" s="48">
        <f>SUM(I9:I10)</f>
        <v>18056124164</v>
      </c>
      <c r="J11" s="14"/>
      <c r="K11" s="48">
        <f>SUM(K9:K10)</f>
        <v>0</v>
      </c>
      <c r="L11" s="14"/>
      <c r="M11" s="48">
        <f>SUM(M9:M10)</f>
        <v>18056124164</v>
      </c>
    </row>
    <row r="12" spans="1:13" ht="13.5" thickTop="1" x14ac:dyDescent="0.2"/>
    <row r="13" spans="1:13" ht="22.5" hidden="1" x14ac:dyDescent="0.2">
      <c r="C13" s="13">
        <v>9598205666</v>
      </c>
      <c r="D13" s="13"/>
      <c r="E13" s="13"/>
      <c r="F13" s="13"/>
      <c r="G13" s="13">
        <v>9598205666</v>
      </c>
      <c r="H13" s="13"/>
      <c r="I13" s="13">
        <v>18056124164</v>
      </c>
      <c r="J13" s="13"/>
      <c r="K13" s="13"/>
      <c r="L13" s="13"/>
      <c r="M13" s="13">
        <v>18056124164</v>
      </c>
    </row>
    <row r="14" spans="1:13" ht="22.5" hidden="1" x14ac:dyDescent="0.2">
      <c r="C14" s="13">
        <f>C13-C11</f>
        <v>0</v>
      </c>
      <c r="D14" s="13"/>
      <c r="E14" s="13"/>
      <c r="F14" s="13"/>
      <c r="G14" s="13">
        <f>G13-G11</f>
        <v>0</v>
      </c>
      <c r="H14" s="13"/>
      <c r="I14" s="13">
        <f>I13-I11</f>
        <v>0</v>
      </c>
      <c r="J14" s="13"/>
      <c r="K14" s="13"/>
      <c r="L14" s="13"/>
      <c r="M14" s="13">
        <f>M13-M11</f>
        <v>0</v>
      </c>
    </row>
  </sheetData>
  <sortState xmlns:xlrd2="http://schemas.microsoft.com/office/spreadsheetml/2017/richdata2" ref="A9:M10">
    <sortCondition descending="1" ref="M9:M1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view="pageBreakPreview" topLeftCell="A15" zoomScaleNormal="100" zoomScaleSheetLayoutView="100" workbookViewId="0">
      <selection activeCell="A13" sqref="A13:XFD14"/>
    </sheetView>
  </sheetViews>
  <sheetFormatPr defaultColWidth="9.140625" defaultRowHeight="15.75" x14ac:dyDescent="0.4"/>
  <cols>
    <col min="1" max="1" width="39" style="33" customWidth="1"/>
    <col min="2" max="2" width="1.42578125" style="33" customWidth="1"/>
    <col min="3" max="3" width="27.28515625" style="33" customWidth="1"/>
    <col min="4" max="4" width="1.42578125" style="33" customWidth="1"/>
    <col min="5" max="5" width="27" style="33" customWidth="1"/>
    <col min="6" max="6" width="1.42578125" style="33" customWidth="1"/>
    <col min="7" max="7" width="28.42578125" style="33" customWidth="1"/>
    <col min="8" max="8" width="1.42578125" style="33" customWidth="1"/>
    <col min="9" max="9" width="26" style="33" customWidth="1"/>
    <col min="10" max="10" width="1.42578125" style="33" customWidth="1"/>
    <col min="11" max="11" width="27" style="33" customWidth="1"/>
    <col min="12" max="12" width="1.42578125" style="33" customWidth="1"/>
    <col min="13" max="13" width="32.42578125" style="33" customWidth="1"/>
    <col min="14" max="14" width="1.42578125" style="33" customWidth="1"/>
    <col min="15" max="15" width="10" style="33" bestFit="1" customWidth="1"/>
    <col min="16" max="16384" width="9.140625" style="33"/>
  </cols>
  <sheetData>
    <row r="1" spans="1:13" ht="39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39" customHeight="1" x14ac:dyDescent="0.4">
      <c r="A2" s="137" t="s">
        <v>69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39" customHeight="1" x14ac:dyDescent="0.4">
      <c r="A3" s="137" t="str">
        <f>درآمد!A3</f>
        <v>دوره یک ماهه منتهی به 31 فروردین 1405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39" customHeight="1" x14ac:dyDescent="0.4"/>
    <row r="5" spans="1:13" ht="39" customHeight="1" x14ac:dyDescent="0.4">
      <c r="A5" s="136" t="s">
        <v>158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39" customHeight="1" x14ac:dyDescent="0.4">
      <c r="A6" s="29"/>
      <c r="B6" s="29"/>
      <c r="C6" s="153" t="s">
        <v>120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39" customHeight="1" thickBot="1" x14ac:dyDescent="0.65">
      <c r="A7" s="158" t="s">
        <v>70</v>
      </c>
      <c r="B7" s="34"/>
      <c r="C7" s="132" t="s">
        <v>185</v>
      </c>
      <c r="D7" s="132"/>
      <c r="E7" s="132"/>
      <c r="F7" s="132"/>
      <c r="G7" s="132"/>
      <c r="H7" s="34"/>
      <c r="I7" s="132" t="s">
        <v>186</v>
      </c>
      <c r="J7" s="132"/>
      <c r="K7" s="132"/>
      <c r="L7" s="132"/>
      <c r="M7" s="132"/>
    </row>
    <row r="8" spans="1:13" ht="39" customHeight="1" thickBot="1" x14ac:dyDescent="0.65">
      <c r="A8" s="132"/>
      <c r="B8" s="34"/>
      <c r="C8" s="11" t="s">
        <v>105</v>
      </c>
      <c r="D8" s="34"/>
      <c r="E8" s="11" t="s">
        <v>98</v>
      </c>
      <c r="F8" s="34"/>
      <c r="G8" s="11" t="s">
        <v>106</v>
      </c>
      <c r="H8" s="34"/>
      <c r="I8" s="11" t="s">
        <v>105</v>
      </c>
      <c r="J8" s="34"/>
      <c r="K8" s="11" t="s">
        <v>98</v>
      </c>
      <c r="L8" s="34"/>
      <c r="M8" s="11" t="s">
        <v>106</v>
      </c>
    </row>
    <row r="9" spans="1:13" ht="39" customHeight="1" x14ac:dyDescent="0.4">
      <c r="A9" s="12" t="s">
        <v>123</v>
      </c>
      <c r="C9" s="13">
        <v>128924152</v>
      </c>
      <c r="D9" s="28"/>
      <c r="E9" s="13">
        <v>0</v>
      </c>
      <c r="F9" s="28"/>
      <c r="G9" s="13">
        <f>C9+E9</f>
        <v>128924152</v>
      </c>
      <c r="H9" s="28"/>
      <c r="I9" s="13">
        <v>261750464</v>
      </c>
      <c r="J9" s="28"/>
      <c r="K9" s="13">
        <v>0</v>
      </c>
      <c r="L9" s="28"/>
      <c r="M9" s="13">
        <f>I9+K9</f>
        <v>261750464</v>
      </c>
    </row>
    <row r="10" spans="1:13" ht="39" customHeight="1" thickBot="1" x14ac:dyDescent="0.45">
      <c r="A10" s="12" t="s">
        <v>124</v>
      </c>
      <c r="C10" s="49">
        <v>7493861</v>
      </c>
      <c r="D10" s="28"/>
      <c r="E10" s="49"/>
      <c r="F10" s="28"/>
      <c r="G10" s="49">
        <f>C10+E10</f>
        <v>7493861</v>
      </c>
      <c r="H10" s="28"/>
      <c r="I10" s="49">
        <v>15554803</v>
      </c>
      <c r="J10" s="28"/>
      <c r="K10" s="49"/>
      <c r="L10" s="28"/>
      <c r="M10" s="49">
        <f>I10+K10</f>
        <v>15554803</v>
      </c>
    </row>
    <row r="11" spans="1:13" ht="39" customHeight="1" thickBot="1" x14ac:dyDescent="0.45">
      <c r="A11" s="72"/>
      <c r="C11" s="54">
        <f>SUM(C9:C10)</f>
        <v>136418013</v>
      </c>
      <c r="D11" s="36"/>
      <c r="E11" s="54">
        <f>SUM(E9:E10)</f>
        <v>0</v>
      </c>
      <c r="F11" s="36"/>
      <c r="G11" s="54">
        <f>SUM(G9:G10)</f>
        <v>136418013</v>
      </c>
      <c r="H11" s="36"/>
      <c r="I11" s="54">
        <f>SUM(I9:I10)</f>
        <v>277305267</v>
      </c>
      <c r="J11" s="36"/>
      <c r="K11" s="54">
        <f>SUM(K9:K10)</f>
        <v>0</v>
      </c>
      <c r="L11" s="36"/>
      <c r="M11" s="54">
        <f>SUM(M9:M10)</f>
        <v>277305267</v>
      </c>
    </row>
    <row r="12" spans="1:13" ht="16.5" thickTop="1" x14ac:dyDescent="0.4"/>
    <row r="13" spans="1:13" ht="22.5" hidden="1" x14ac:dyDescent="0.4">
      <c r="C13" s="13">
        <v>136418013</v>
      </c>
      <c r="D13" s="13"/>
      <c r="E13" s="13"/>
      <c r="F13" s="13"/>
      <c r="G13" s="13">
        <v>136418013</v>
      </c>
      <c r="H13" s="13"/>
      <c r="I13" s="13">
        <v>277305267</v>
      </c>
      <c r="J13" s="13"/>
      <c r="K13" s="13"/>
      <c r="L13" s="13"/>
      <c r="M13" s="13">
        <v>277305267</v>
      </c>
    </row>
    <row r="14" spans="1:13" ht="22.5" hidden="1" x14ac:dyDescent="0.4">
      <c r="C14" s="13">
        <f>C13-C11</f>
        <v>0</v>
      </c>
      <c r="D14" s="13"/>
      <c r="E14" s="13"/>
      <c r="F14" s="13"/>
      <c r="G14" s="13">
        <f>G13-G11</f>
        <v>0</v>
      </c>
      <c r="H14" s="13"/>
      <c r="I14" s="13">
        <f>I13-I11</f>
        <v>0</v>
      </c>
      <c r="J14" s="13"/>
      <c r="K14" s="13"/>
      <c r="L14" s="13"/>
      <c r="M14" s="13">
        <f>M13-M11</f>
        <v>0</v>
      </c>
    </row>
    <row r="16" spans="1:13" ht="22.5" x14ac:dyDescent="0.4">
      <c r="C16" s="110"/>
      <c r="I16" s="13"/>
      <c r="J16" s="28"/>
      <c r="K16" s="28"/>
      <c r="L16" s="28"/>
      <c r="M16" s="13"/>
    </row>
    <row r="17" spans="9:13" ht="22.5" x14ac:dyDescent="0.4">
      <c r="I17" s="13"/>
      <c r="J17" s="28"/>
      <c r="K17" s="28"/>
      <c r="L17" s="28"/>
      <c r="M17" s="13"/>
    </row>
  </sheetData>
  <sortState xmlns:xlrd2="http://schemas.microsoft.com/office/spreadsheetml/2017/richdata2" ref="A9:M10">
    <sortCondition descending="1" ref="M9:M1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60"/>
  <sheetViews>
    <sheetView rightToLeft="1" view="pageBreakPreview" topLeftCell="A46" zoomScale="55" zoomScaleNormal="100" zoomScaleSheetLayoutView="55" workbookViewId="0">
      <selection activeCell="V18" sqref="V1:W1048576"/>
    </sheetView>
  </sheetViews>
  <sheetFormatPr defaultColWidth="9.140625" defaultRowHeight="15.75" x14ac:dyDescent="0.4"/>
  <cols>
    <col min="1" max="1" width="52.5703125" style="35" customWidth="1"/>
    <col min="2" max="2" width="1.28515625" style="35" customWidth="1"/>
    <col min="3" max="3" width="29.85546875" style="35" customWidth="1"/>
    <col min="4" max="4" width="1.28515625" style="35" customWidth="1"/>
    <col min="5" max="5" width="35.5703125" style="35" customWidth="1"/>
    <col min="6" max="6" width="1.28515625" style="35" customWidth="1"/>
    <col min="7" max="7" width="35.42578125" style="35" customWidth="1"/>
    <col min="8" max="8" width="1.28515625" style="35" customWidth="1"/>
    <col min="9" max="9" width="48.85546875" style="35" customWidth="1"/>
    <col min="10" max="10" width="1.28515625" style="35" customWidth="1"/>
    <col min="11" max="11" width="27.5703125" style="35" customWidth="1"/>
    <col min="12" max="12" width="1.28515625" style="35" customWidth="1"/>
    <col min="13" max="13" width="33.5703125" style="35" customWidth="1"/>
    <col min="14" max="14" width="1.28515625" style="35" customWidth="1"/>
    <col min="15" max="15" width="36.140625" style="35" customWidth="1"/>
    <col min="16" max="16" width="1.28515625" style="35" customWidth="1"/>
    <col min="17" max="17" width="46.140625" style="35" bestFit="1" customWidth="1"/>
    <col min="18" max="18" width="1.28515625" style="35" customWidth="1"/>
    <col min="19" max="19" width="23.42578125" style="35" hidden="1" customWidth="1"/>
    <col min="20" max="20" width="21.85546875" style="35" hidden="1" customWidth="1"/>
    <col min="21" max="21" width="22.5703125" style="35" hidden="1" customWidth="1"/>
    <col min="22" max="22" width="26.140625" style="35" hidden="1" customWidth="1"/>
    <col min="23" max="23" width="23" style="35" hidden="1" customWidth="1"/>
    <col min="24" max="16384" width="9.140625" style="35"/>
  </cols>
  <sheetData>
    <row r="1" spans="1:20" ht="44.2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20" ht="44.25" customHeight="1" x14ac:dyDescent="0.4">
      <c r="A2" s="141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78"/>
    </row>
    <row r="3" spans="1:20" ht="44.25" customHeight="1" x14ac:dyDescent="0.4">
      <c r="A3" s="141" t="str">
        <f>درآمد!A3</f>
        <v>دوره یک ماهه منتهی به 31 فروردین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78"/>
    </row>
    <row r="4" spans="1:20" ht="44.25" customHeight="1" x14ac:dyDescent="0.4"/>
    <row r="5" spans="1:20" ht="44.25" customHeight="1" x14ac:dyDescent="0.4">
      <c r="A5" s="150" t="s">
        <v>163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79"/>
    </row>
    <row r="6" spans="1:20" ht="44.25" customHeight="1" x14ac:dyDescent="0.4">
      <c r="A6" s="70"/>
      <c r="B6" s="70"/>
      <c r="C6" s="140" t="s">
        <v>120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79"/>
    </row>
    <row r="7" spans="1:20" ht="44.25" customHeight="1" thickBot="1" x14ac:dyDescent="0.8">
      <c r="A7" s="157" t="s">
        <v>70</v>
      </c>
      <c r="B7" s="38"/>
      <c r="C7" s="160" t="s">
        <v>185</v>
      </c>
      <c r="D7" s="160"/>
      <c r="E7" s="160"/>
      <c r="F7" s="160"/>
      <c r="G7" s="160"/>
      <c r="H7" s="160"/>
      <c r="I7" s="160"/>
      <c r="J7" s="112"/>
      <c r="K7" s="160" t="s">
        <v>186</v>
      </c>
      <c r="L7" s="160"/>
      <c r="M7" s="160"/>
      <c r="N7" s="160"/>
      <c r="O7" s="160"/>
      <c r="P7" s="160"/>
      <c r="Q7" s="160"/>
      <c r="R7" s="80"/>
    </row>
    <row r="8" spans="1:20" ht="62.25" customHeight="1" thickBot="1" x14ac:dyDescent="0.8">
      <c r="A8" s="143"/>
      <c r="B8" s="38"/>
      <c r="C8" s="111" t="s">
        <v>6</v>
      </c>
      <c r="D8" s="112"/>
      <c r="E8" s="111" t="s">
        <v>8</v>
      </c>
      <c r="F8" s="112"/>
      <c r="G8" s="111" t="s">
        <v>108</v>
      </c>
      <c r="H8" s="112"/>
      <c r="I8" s="111" t="s">
        <v>114</v>
      </c>
      <c r="J8" s="112"/>
      <c r="K8" s="111" t="s">
        <v>6</v>
      </c>
      <c r="L8" s="112"/>
      <c r="M8" s="111" t="s">
        <v>8</v>
      </c>
      <c r="N8" s="112"/>
      <c r="O8" s="111" t="s">
        <v>108</v>
      </c>
      <c r="P8" s="112"/>
      <c r="Q8" s="111" t="s">
        <v>114</v>
      </c>
      <c r="R8" s="81"/>
    </row>
    <row r="9" spans="1:20" ht="44.25" customHeight="1" x14ac:dyDescent="0.75">
      <c r="A9" s="113" t="s">
        <v>12</v>
      </c>
      <c r="B9" s="112"/>
      <c r="C9" s="114">
        <v>402095099</v>
      </c>
      <c r="D9" s="115"/>
      <c r="E9" s="114">
        <v>920499759906</v>
      </c>
      <c r="F9" s="115"/>
      <c r="G9" s="114">
        <v>-920499759906</v>
      </c>
      <c r="H9" s="115"/>
      <c r="I9" s="114">
        <f>E9+G9</f>
        <v>0</v>
      </c>
      <c r="J9" s="115"/>
      <c r="K9" s="114">
        <v>402095099</v>
      </c>
      <c r="L9" s="115"/>
      <c r="M9" s="114">
        <v>920499759906</v>
      </c>
      <c r="N9" s="115"/>
      <c r="O9" s="114">
        <v>-883469676288</v>
      </c>
      <c r="P9" s="115"/>
      <c r="Q9" s="114">
        <v>37030083618</v>
      </c>
      <c r="R9" s="77"/>
      <c r="S9" s="62"/>
      <c r="T9" s="62"/>
    </row>
    <row r="10" spans="1:20" ht="44.25" customHeight="1" x14ac:dyDescent="0.75">
      <c r="A10" s="113" t="s">
        <v>187</v>
      </c>
      <c r="B10" s="112"/>
      <c r="C10" s="115">
        <v>44314958</v>
      </c>
      <c r="D10" s="115"/>
      <c r="E10" s="115">
        <v>51277720655</v>
      </c>
      <c r="F10" s="115"/>
      <c r="G10" s="115">
        <v>-44802422538</v>
      </c>
      <c r="H10" s="115"/>
      <c r="I10" s="115">
        <f>E10+G10</f>
        <v>6475298117</v>
      </c>
      <c r="J10" s="115"/>
      <c r="K10" s="115">
        <v>44314958</v>
      </c>
      <c r="L10" s="115"/>
      <c r="M10" s="115">
        <v>51277720655</v>
      </c>
      <c r="N10" s="115"/>
      <c r="O10" s="115">
        <v>-44802422538</v>
      </c>
      <c r="P10" s="115"/>
      <c r="Q10" s="115">
        <v>6475298117</v>
      </c>
      <c r="R10" s="77"/>
      <c r="S10" s="62"/>
      <c r="T10" s="62"/>
    </row>
    <row r="11" spans="1:20" ht="44.25" customHeight="1" x14ac:dyDescent="0.4">
      <c r="A11" s="113" t="s">
        <v>16</v>
      </c>
      <c r="B11" s="116"/>
      <c r="C11" s="115">
        <v>6620997</v>
      </c>
      <c r="D11" s="115"/>
      <c r="E11" s="115">
        <v>60734559088</v>
      </c>
      <c r="F11" s="115"/>
      <c r="G11" s="115">
        <v>-60734559088</v>
      </c>
      <c r="H11" s="115"/>
      <c r="I11" s="115">
        <f>E11+G11</f>
        <v>0</v>
      </c>
      <c r="J11" s="115"/>
      <c r="K11" s="115">
        <v>6620997</v>
      </c>
      <c r="L11" s="115"/>
      <c r="M11" s="115">
        <v>60734559088</v>
      </c>
      <c r="N11" s="115"/>
      <c r="O11" s="115">
        <v>-58352811671</v>
      </c>
      <c r="P11" s="115"/>
      <c r="Q11" s="115">
        <v>2381747417</v>
      </c>
      <c r="R11" s="77"/>
      <c r="S11" s="62"/>
      <c r="T11" s="62"/>
    </row>
    <row r="12" spans="1:20" ht="44.25" customHeight="1" x14ac:dyDescent="0.75">
      <c r="A12" s="113" t="s">
        <v>26</v>
      </c>
      <c r="B12" s="112"/>
      <c r="C12" s="115">
        <v>85081</v>
      </c>
      <c r="D12" s="115"/>
      <c r="E12" s="115">
        <v>158895536</v>
      </c>
      <c r="F12" s="115"/>
      <c r="G12" s="115">
        <v>-158895536</v>
      </c>
      <c r="H12" s="115"/>
      <c r="I12" s="115">
        <f t="shared" ref="I12:I26" si="0">E12+G12</f>
        <v>0</v>
      </c>
      <c r="J12" s="115"/>
      <c r="K12" s="115">
        <v>85081</v>
      </c>
      <c r="L12" s="115"/>
      <c r="M12" s="115">
        <v>158895536</v>
      </c>
      <c r="N12" s="115"/>
      <c r="O12" s="115">
        <v>-163911500</v>
      </c>
      <c r="P12" s="115"/>
      <c r="Q12" s="115">
        <v>-5015964</v>
      </c>
      <c r="R12" s="77"/>
      <c r="S12" s="62"/>
      <c r="T12" s="62"/>
    </row>
    <row r="13" spans="1:20" ht="44.25" customHeight="1" x14ac:dyDescent="0.4">
      <c r="A13" s="113" t="s">
        <v>20</v>
      </c>
      <c r="B13" s="116"/>
      <c r="C13" s="115">
        <v>8827052</v>
      </c>
      <c r="D13" s="115"/>
      <c r="E13" s="115">
        <v>133628203123</v>
      </c>
      <c r="F13" s="115"/>
      <c r="G13" s="115">
        <v>-133628203123</v>
      </c>
      <c r="H13" s="115"/>
      <c r="I13" s="115">
        <f t="shared" si="0"/>
        <v>0</v>
      </c>
      <c r="J13" s="115"/>
      <c r="K13" s="115">
        <v>8827052</v>
      </c>
      <c r="L13" s="115"/>
      <c r="M13" s="115">
        <v>133628203123</v>
      </c>
      <c r="N13" s="115"/>
      <c r="O13" s="115">
        <v>-134102308130</v>
      </c>
      <c r="P13" s="115"/>
      <c r="Q13" s="115">
        <v>-474105007</v>
      </c>
      <c r="R13" s="77"/>
      <c r="S13" s="62"/>
      <c r="T13" s="62"/>
    </row>
    <row r="14" spans="1:20" ht="44.25" customHeight="1" x14ac:dyDescent="0.4">
      <c r="A14" s="113" t="s">
        <v>19</v>
      </c>
      <c r="B14" s="116"/>
      <c r="C14" s="115">
        <v>30718316</v>
      </c>
      <c r="D14" s="115"/>
      <c r="E14" s="115">
        <v>47914848294</v>
      </c>
      <c r="F14" s="115"/>
      <c r="G14" s="115">
        <v>-47914848294</v>
      </c>
      <c r="H14" s="115"/>
      <c r="I14" s="115">
        <f t="shared" si="0"/>
        <v>0</v>
      </c>
      <c r="J14" s="115"/>
      <c r="K14" s="115">
        <v>30718316</v>
      </c>
      <c r="L14" s="115"/>
      <c r="M14" s="115">
        <v>47914848294</v>
      </c>
      <c r="N14" s="115"/>
      <c r="O14" s="115">
        <v>-49510986738</v>
      </c>
      <c r="P14" s="115"/>
      <c r="Q14" s="115">
        <v>-1596138444</v>
      </c>
      <c r="R14" s="77"/>
      <c r="S14" s="62"/>
      <c r="T14" s="62"/>
    </row>
    <row r="15" spans="1:20" ht="44.25" customHeight="1" x14ac:dyDescent="0.4">
      <c r="A15" s="113" t="s">
        <v>14</v>
      </c>
      <c r="B15" s="116"/>
      <c r="C15" s="115">
        <v>21451000</v>
      </c>
      <c r="D15" s="115"/>
      <c r="E15" s="115">
        <v>166547597554</v>
      </c>
      <c r="F15" s="115"/>
      <c r="G15" s="115">
        <v>-166547597554</v>
      </c>
      <c r="H15" s="115"/>
      <c r="I15" s="115">
        <f t="shared" si="0"/>
        <v>0</v>
      </c>
      <c r="J15" s="115"/>
      <c r="K15" s="115">
        <v>21451000</v>
      </c>
      <c r="L15" s="115"/>
      <c r="M15" s="115">
        <v>166547597554</v>
      </c>
      <c r="N15" s="115"/>
      <c r="O15" s="115">
        <v>-177015521091</v>
      </c>
      <c r="P15" s="115"/>
      <c r="Q15" s="115">
        <v>-10467923537</v>
      </c>
      <c r="R15" s="77"/>
      <c r="S15" s="62"/>
      <c r="T15" s="62"/>
    </row>
    <row r="16" spans="1:20" ht="44.25" customHeight="1" x14ac:dyDescent="0.4">
      <c r="A16" s="113" t="s">
        <v>18</v>
      </c>
      <c r="B16" s="116"/>
      <c r="C16" s="115">
        <v>428688047</v>
      </c>
      <c r="D16" s="115"/>
      <c r="E16" s="115">
        <v>173486708854</v>
      </c>
      <c r="F16" s="115"/>
      <c r="G16" s="115">
        <v>-173486708854</v>
      </c>
      <c r="H16" s="115"/>
      <c r="I16" s="115">
        <f t="shared" si="0"/>
        <v>0</v>
      </c>
      <c r="J16" s="115"/>
      <c r="K16" s="115">
        <v>428688047</v>
      </c>
      <c r="L16" s="115"/>
      <c r="M16" s="115">
        <v>173486708854</v>
      </c>
      <c r="N16" s="115"/>
      <c r="O16" s="115">
        <v>-184560301970</v>
      </c>
      <c r="P16" s="115"/>
      <c r="Q16" s="115">
        <v>-11073593116</v>
      </c>
      <c r="R16" s="77"/>
      <c r="S16" s="62"/>
      <c r="T16" s="62"/>
    </row>
    <row r="17" spans="1:23" ht="44.25" customHeight="1" x14ac:dyDescent="0.4">
      <c r="A17" s="113" t="s">
        <v>23</v>
      </c>
      <c r="B17" s="116"/>
      <c r="C17" s="115">
        <v>165483406</v>
      </c>
      <c r="D17" s="115"/>
      <c r="E17" s="115">
        <v>274328322456</v>
      </c>
      <c r="F17" s="115"/>
      <c r="G17" s="115">
        <v>-274328322366</v>
      </c>
      <c r="H17" s="115"/>
      <c r="I17" s="115">
        <f t="shared" si="0"/>
        <v>90</v>
      </c>
      <c r="J17" s="115"/>
      <c r="K17" s="115">
        <v>165483406</v>
      </c>
      <c r="L17" s="115"/>
      <c r="M17" s="115">
        <v>274328322456</v>
      </c>
      <c r="N17" s="115"/>
      <c r="O17" s="115">
        <v>-289276254106</v>
      </c>
      <c r="P17" s="115"/>
      <c r="Q17" s="115">
        <v>-14947931650</v>
      </c>
      <c r="R17" s="77"/>
      <c r="S17" s="62"/>
      <c r="T17" s="62"/>
    </row>
    <row r="18" spans="1:23" ht="44.25" customHeight="1" x14ac:dyDescent="0.4">
      <c r="A18" s="113" t="s">
        <v>28</v>
      </c>
      <c r="B18" s="116"/>
      <c r="C18" s="115">
        <v>221574795</v>
      </c>
      <c r="D18" s="115"/>
      <c r="E18" s="115">
        <v>477795007220</v>
      </c>
      <c r="F18" s="115"/>
      <c r="G18" s="115">
        <v>-484159601590</v>
      </c>
      <c r="H18" s="115"/>
      <c r="I18" s="115">
        <f t="shared" si="0"/>
        <v>-6364594370</v>
      </c>
      <c r="J18" s="115"/>
      <c r="K18" s="115">
        <v>221574795</v>
      </c>
      <c r="L18" s="115"/>
      <c r="M18" s="115">
        <v>477795007220</v>
      </c>
      <c r="N18" s="115"/>
      <c r="O18" s="115">
        <v>-551019091667</v>
      </c>
      <c r="P18" s="115"/>
      <c r="Q18" s="115">
        <v>-73224084447</v>
      </c>
      <c r="R18" s="77"/>
      <c r="S18" s="62"/>
      <c r="T18" s="62"/>
    </row>
    <row r="19" spans="1:23" ht="44.25" customHeight="1" x14ac:dyDescent="0.75">
      <c r="A19" s="113" t="s">
        <v>13</v>
      </c>
      <c r="B19" s="112"/>
      <c r="C19" s="115">
        <v>23737906</v>
      </c>
      <c r="D19" s="115"/>
      <c r="E19" s="115">
        <v>1320010497903</v>
      </c>
      <c r="F19" s="115"/>
      <c r="G19" s="115">
        <v>-1320010497903</v>
      </c>
      <c r="H19" s="115"/>
      <c r="I19" s="115">
        <f t="shared" si="0"/>
        <v>0</v>
      </c>
      <c r="J19" s="115"/>
      <c r="K19" s="115">
        <v>23737906</v>
      </c>
      <c r="L19" s="115"/>
      <c r="M19" s="115">
        <v>1320010497903</v>
      </c>
      <c r="N19" s="115"/>
      <c r="O19" s="115">
        <v>-1410722777970</v>
      </c>
      <c r="P19" s="115"/>
      <c r="Q19" s="115">
        <v>-90712280067</v>
      </c>
      <c r="R19" s="77"/>
      <c r="S19" s="62"/>
      <c r="T19" s="62"/>
    </row>
    <row r="20" spans="1:23" ht="44.25" customHeight="1" x14ac:dyDescent="0.75">
      <c r="A20" s="113" t="s">
        <v>164</v>
      </c>
      <c r="B20" s="112"/>
      <c r="C20" s="115">
        <v>3280434871</v>
      </c>
      <c r="D20" s="115"/>
      <c r="E20" s="115">
        <v>9453583979596</v>
      </c>
      <c r="F20" s="115"/>
      <c r="G20" s="115">
        <v>-9453583979596</v>
      </c>
      <c r="H20" s="115"/>
      <c r="I20" s="115">
        <f t="shared" si="0"/>
        <v>0</v>
      </c>
      <c r="J20" s="115"/>
      <c r="K20" s="115">
        <v>3280434871</v>
      </c>
      <c r="L20" s="115"/>
      <c r="M20" s="115">
        <v>9453583979596</v>
      </c>
      <c r="N20" s="115"/>
      <c r="O20" s="115">
        <v>-9548759958779</v>
      </c>
      <c r="P20" s="115"/>
      <c r="Q20" s="115">
        <v>-95175979183</v>
      </c>
      <c r="R20" s="77"/>
      <c r="S20" s="62"/>
      <c r="T20" s="62"/>
    </row>
    <row r="21" spans="1:23" ht="44.25" customHeight="1" x14ac:dyDescent="0.4">
      <c r="A21" s="113" t="s">
        <v>25</v>
      </c>
      <c r="B21" s="116"/>
      <c r="C21" s="115">
        <v>85407000</v>
      </c>
      <c r="D21" s="115"/>
      <c r="E21" s="115">
        <v>1158092170527</v>
      </c>
      <c r="F21" s="115"/>
      <c r="G21" s="115">
        <v>-1158092170527</v>
      </c>
      <c r="H21" s="115"/>
      <c r="I21" s="115">
        <f t="shared" si="0"/>
        <v>0</v>
      </c>
      <c r="J21" s="115"/>
      <c r="K21" s="115">
        <v>85407000</v>
      </c>
      <c r="L21" s="115"/>
      <c r="M21" s="115">
        <v>1158092170527</v>
      </c>
      <c r="N21" s="115"/>
      <c r="O21" s="115">
        <v>-1276820125557</v>
      </c>
      <c r="P21" s="115"/>
      <c r="Q21" s="115">
        <v>-118727955030</v>
      </c>
      <c r="R21" s="77"/>
      <c r="S21" s="62"/>
      <c r="T21" s="62"/>
    </row>
    <row r="22" spans="1:23" ht="44.25" customHeight="1" x14ac:dyDescent="0.75">
      <c r="A22" s="113" t="s">
        <v>21</v>
      </c>
      <c r="B22" s="112"/>
      <c r="C22" s="115">
        <v>1669996171</v>
      </c>
      <c r="D22" s="115"/>
      <c r="E22" s="115">
        <v>4599011540096</v>
      </c>
      <c r="F22" s="115"/>
      <c r="G22" s="115">
        <v>-4599011540096</v>
      </c>
      <c r="H22" s="115"/>
      <c r="I22" s="115">
        <f t="shared" si="0"/>
        <v>0</v>
      </c>
      <c r="J22" s="115"/>
      <c r="K22" s="115">
        <v>1669996171</v>
      </c>
      <c r="L22" s="115"/>
      <c r="M22" s="115">
        <v>4599011540096</v>
      </c>
      <c r="N22" s="115"/>
      <c r="O22" s="115">
        <v>-4737739309149</v>
      </c>
      <c r="P22" s="115"/>
      <c r="Q22" s="115">
        <v>-138727769053</v>
      </c>
      <c r="R22" s="77"/>
      <c r="S22" s="62"/>
      <c r="T22" s="62"/>
    </row>
    <row r="23" spans="1:23" ht="44.25" customHeight="1" x14ac:dyDescent="0.4">
      <c r="A23" s="113" t="s">
        <v>165</v>
      </c>
      <c r="B23" s="116"/>
      <c r="C23" s="115">
        <v>736668414</v>
      </c>
      <c r="D23" s="115"/>
      <c r="E23" s="115">
        <v>740525197281</v>
      </c>
      <c r="F23" s="115"/>
      <c r="G23" s="115">
        <v>-740525197281</v>
      </c>
      <c r="H23" s="115"/>
      <c r="I23" s="115">
        <f t="shared" si="0"/>
        <v>0</v>
      </c>
      <c r="J23" s="115"/>
      <c r="K23" s="115">
        <v>736668414</v>
      </c>
      <c r="L23" s="115"/>
      <c r="M23" s="115">
        <v>740525197281</v>
      </c>
      <c r="N23" s="115"/>
      <c r="O23" s="115">
        <v>-889219123574</v>
      </c>
      <c r="P23" s="115"/>
      <c r="Q23" s="115">
        <v>-148693926293</v>
      </c>
      <c r="R23" s="77"/>
      <c r="S23" s="62"/>
      <c r="T23" s="62"/>
    </row>
    <row r="24" spans="1:23" ht="44.25" customHeight="1" x14ac:dyDescent="0.4">
      <c r="A24" s="113" t="s">
        <v>15</v>
      </c>
      <c r="B24" s="116"/>
      <c r="C24" s="115">
        <v>595612655</v>
      </c>
      <c r="D24" s="117"/>
      <c r="E24" s="115">
        <v>6136099490530</v>
      </c>
      <c r="F24" s="117"/>
      <c r="G24" s="115">
        <v>-6136099490530</v>
      </c>
      <c r="H24" s="117"/>
      <c r="I24" s="115">
        <f t="shared" si="0"/>
        <v>0</v>
      </c>
      <c r="J24" s="117"/>
      <c r="K24" s="115">
        <v>595612655</v>
      </c>
      <c r="L24" s="117"/>
      <c r="M24" s="115">
        <v>6136099490530</v>
      </c>
      <c r="N24" s="117"/>
      <c r="O24" s="115">
        <v>-6302424415819</v>
      </c>
      <c r="P24" s="117"/>
      <c r="Q24" s="115">
        <v>-166324925289</v>
      </c>
      <c r="R24" s="77"/>
      <c r="S24" s="62"/>
      <c r="T24" s="62"/>
    </row>
    <row r="25" spans="1:23" ht="44.25" customHeight="1" x14ac:dyDescent="0.75">
      <c r="A25" s="113" t="s">
        <v>24</v>
      </c>
      <c r="B25" s="112"/>
      <c r="C25" s="115">
        <v>1376128527</v>
      </c>
      <c r="D25" s="115"/>
      <c r="E25" s="115">
        <v>2909674928280</v>
      </c>
      <c r="F25" s="115"/>
      <c r="G25" s="115">
        <v>-2909674928280</v>
      </c>
      <c r="H25" s="115"/>
      <c r="I25" s="115">
        <f t="shared" si="0"/>
        <v>0</v>
      </c>
      <c r="J25" s="115"/>
      <c r="K25" s="115">
        <v>1376128527</v>
      </c>
      <c r="L25" s="115"/>
      <c r="M25" s="115">
        <v>2909674928280</v>
      </c>
      <c r="N25" s="115"/>
      <c r="O25" s="115">
        <v>-3096183907732</v>
      </c>
      <c r="P25" s="115"/>
      <c r="Q25" s="115">
        <v>-186508979452</v>
      </c>
      <c r="R25" s="77"/>
      <c r="S25" s="62"/>
      <c r="T25" s="62"/>
    </row>
    <row r="26" spans="1:23" ht="44.25" customHeight="1" x14ac:dyDescent="0.4">
      <c r="A26" s="113" t="s">
        <v>27</v>
      </c>
      <c r="B26" s="116"/>
      <c r="C26" s="115">
        <v>1560620411</v>
      </c>
      <c r="D26" s="117"/>
      <c r="E26" s="115">
        <v>3128225285012</v>
      </c>
      <c r="F26" s="117"/>
      <c r="G26" s="115">
        <v>-3128225285012</v>
      </c>
      <c r="H26" s="117"/>
      <c r="I26" s="115">
        <f t="shared" si="0"/>
        <v>0</v>
      </c>
      <c r="J26" s="117"/>
      <c r="K26" s="115">
        <v>1560620411</v>
      </c>
      <c r="L26" s="117"/>
      <c r="M26" s="115">
        <v>3128225285012</v>
      </c>
      <c r="N26" s="117"/>
      <c r="O26" s="115">
        <v>-3443231021588</v>
      </c>
      <c r="P26" s="117"/>
      <c r="Q26" s="115">
        <v>-315005736576</v>
      </c>
      <c r="R26" s="77"/>
      <c r="S26" s="62"/>
      <c r="T26" s="62"/>
    </row>
    <row r="27" spans="1:23" ht="44.25" customHeight="1" thickBot="1" x14ac:dyDescent="0.8">
      <c r="A27" s="113" t="s">
        <v>17</v>
      </c>
      <c r="B27" s="112"/>
      <c r="C27" s="115">
        <v>4569967397</v>
      </c>
      <c r="D27" s="115"/>
      <c r="E27" s="115">
        <v>19001182456819</v>
      </c>
      <c r="F27" s="115"/>
      <c r="G27" s="115">
        <v>-19001182456819</v>
      </c>
      <c r="H27" s="115"/>
      <c r="I27" s="115">
        <f>E27+G27</f>
        <v>0</v>
      </c>
      <c r="J27" s="115"/>
      <c r="K27" s="115">
        <v>4569967397</v>
      </c>
      <c r="L27" s="115"/>
      <c r="M27" s="115">
        <v>19001182456819</v>
      </c>
      <c r="N27" s="115"/>
      <c r="O27" s="115">
        <v>-20156505494929</v>
      </c>
      <c r="P27" s="115"/>
      <c r="Q27" s="115">
        <v>-1155323038110</v>
      </c>
      <c r="R27" s="77"/>
      <c r="S27" s="62"/>
      <c r="T27" s="62"/>
    </row>
    <row r="28" spans="1:23" ht="44.25" customHeight="1" thickBot="1" x14ac:dyDescent="0.8">
      <c r="A28" s="118"/>
      <c r="B28" s="112"/>
      <c r="C28" s="119">
        <f>SUM(C9:C27)</f>
        <v>15228432103</v>
      </c>
      <c r="D28" s="109"/>
      <c r="E28" s="119">
        <f>SUM(E9:E27)</f>
        <v>50752777168730</v>
      </c>
      <c r="F28" s="109"/>
      <c r="G28" s="119">
        <f>SUM(G9:G27)</f>
        <v>-50752666464893</v>
      </c>
      <c r="H28" s="109"/>
      <c r="I28" s="119">
        <f>SUM(I9:I27)</f>
        <v>110703837</v>
      </c>
      <c r="J28" s="109"/>
      <c r="K28" s="119">
        <f>SUM(K9:K27)</f>
        <v>15228432103</v>
      </c>
      <c r="L28" s="109"/>
      <c r="M28" s="119">
        <f>SUM(M9:M27)</f>
        <v>50752777168730</v>
      </c>
      <c r="N28" s="109"/>
      <c r="O28" s="119">
        <f>SUM(O9:O27)</f>
        <v>-53233879420796</v>
      </c>
      <c r="P28" s="109"/>
      <c r="Q28" s="119">
        <f>SUM(Q9:Q27)</f>
        <v>-2481102252066</v>
      </c>
      <c r="R28" s="77"/>
      <c r="S28" s="20">
        <v>-2481212955903</v>
      </c>
      <c r="T28" s="20">
        <f>Q28</f>
        <v>-2481102252066</v>
      </c>
      <c r="U28" s="20">
        <f>T28-Q28</f>
        <v>0</v>
      </c>
      <c r="V28" s="56">
        <v>-2338883623890</v>
      </c>
      <c r="W28" s="20">
        <v>-6364594280</v>
      </c>
    </row>
    <row r="29" spans="1:23" ht="25.5" thickTop="1" x14ac:dyDescent="0.4">
      <c r="S29" s="20">
        <v>-2481212955903</v>
      </c>
      <c r="T29" s="20">
        <f>I28</f>
        <v>110703837</v>
      </c>
      <c r="U29" s="20">
        <f>T29-I28</f>
        <v>0</v>
      </c>
      <c r="V29" s="56">
        <v>-142218628176</v>
      </c>
      <c r="W29" s="20">
        <v>6475298117</v>
      </c>
    </row>
    <row r="30" spans="1:23" ht="24.75" x14ac:dyDescent="0.4">
      <c r="S30" s="20"/>
      <c r="T30" s="20"/>
      <c r="V30" s="56">
        <f>V28+V29</f>
        <v>-2481102252066</v>
      </c>
      <c r="W30" s="56">
        <f>SUM(W28:W29)</f>
        <v>110703837</v>
      </c>
    </row>
    <row r="31" spans="1:23" ht="44.25" customHeight="1" x14ac:dyDescent="0.4">
      <c r="A31" s="141" t="s">
        <v>0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S31" s="20"/>
      <c r="V31" s="56">
        <f>V30-Q28</f>
        <v>0</v>
      </c>
      <c r="W31" s="56">
        <f>W30-I28</f>
        <v>0</v>
      </c>
    </row>
    <row r="32" spans="1:23" ht="44.25" customHeight="1" x14ac:dyDescent="0.4">
      <c r="A32" s="141" t="s">
        <v>69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S32" s="20"/>
    </row>
    <row r="33" spans="1:23" ht="44.25" customHeight="1" x14ac:dyDescent="0.4">
      <c r="A33" s="141" t="str">
        <f>A3</f>
        <v>دوره یک ماهه منتهی به 31 فروردین 1405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S33" s="20"/>
    </row>
    <row r="34" spans="1:23" ht="44.25" customHeight="1" x14ac:dyDescent="0.4"/>
    <row r="35" spans="1:23" ht="44.25" customHeight="1" x14ac:dyDescent="0.4">
      <c r="A35" s="150" t="s">
        <v>162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</row>
    <row r="36" spans="1:23" ht="44.25" customHeight="1" x14ac:dyDescent="0.4">
      <c r="A36" s="70"/>
      <c r="B36" s="70"/>
      <c r="C36" s="140" t="s">
        <v>120</v>
      </c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</row>
    <row r="37" spans="1:23" ht="60.75" customHeight="1" thickBot="1" x14ac:dyDescent="0.65">
      <c r="A37" s="159" t="s">
        <v>70</v>
      </c>
      <c r="B37" s="38"/>
      <c r="C37" s="160" t="s">
        <v>185</v>
      </c>
      <c r="D37" s="160"/>
      <c r="E37" s="160"/>
      <c r="F37" s="160"/>
      <c r="G37" s="160"/>
      <c r="H37" s="160"/>
      <c r="I37" s="160"/>
      <c r="J37" s="38"/>
      <c r="K37" s="160" t="s">
        <v>186</v>
      </c>
      <c r="L37" s="160"/>
      <c r="M37" s="160"/>
      <c r="N37" s="160"/>
      <c r="O37" s="160"/>
      <c r="P37" s="160"/>
      <c r="Q37" s="160"/>
    </row>
    <row r="38" spans="1:23" ht="69" customHeight="1" thickBot="1" x14ac:dyDescent="0.8">
      <c r="A38" s="160"/>
      <c r="B38" s="38"/>
      <c r="C38" s="111" t="s">
        <v>6</v>
      </c>
      <c r="D38" s="112"/>
      <c r="E38" s="111" t="s">
        <v>8</v>
      </c>
      <c r="F38" s="112"/>
      <c r="G38" s="111" t="s">
        <v>108</v>
      </c>
      <c r="H38" s="112"/>
      <c r="I38" s="111" t="s">
        <v>114</v>
      </c>
      <c r="J38" s="38"/>
      <c r="K38" s="111" t="s">
        <v>6</v>
      </c>
      <c r="L38" s="112"/>
      <c r="M38" s="111" t="s">
        <v>8</v>
      </c>
      <c r="N38" s="112"/>
      <c r="O38" s="111" t="s">
        <v>108</v>
      </c>
      <c r="P38" s="112"/>
      <c r="Q38" s="111" t="s">
        <v>114</v>
      </c>
    </row>
    <row r="39" spans="1:23" ht="44.25" customHeight="1" x14ac:dyDescent="0.75">
      <c r="A39" s="113" t="s">
        <v>47</v>
      </c>
      <c r="B39" s="112"/>
      <c r="C39" s="115">
        <v>88550000</v>
      </c>
      <c r="D39" s="115"/>
      <c r="E39" s="115">
        <v>2779710253729</v>
      </c>
      <c r="F39" s="115"/>
      <c r="G39" s="115">
        <v>-2736028799118</v>
      </c>
      <c r="H39" s="115"/>
      <c r="I39" s="115">
        <f>E39+G39</f>
        <v>43681454611</v>
      </c>
      <c r="J39" s="115"/>
      <c r="K39" s="115">
        <v>88550000</v>
      </c>
      <c r="L39" s="115"/>
      <c r="M39" s="115">
        <v>2779710253729</v>
      </c>
      <c r="N39" s="115"/>
      <c r="O39" s="115">
        <v>-2660785235427</v>
      </c>
      <c r="P39" s="115"/>
      <c r="Q39" s="115">
        <f>M39+O39</f>
        <v>118925018302</v>
      </c>
    </row>
    <row r="40" spans="1:23" ht="44.25" customHeight="1" x14ac:dyDescent="0.75">
      <c r="A40" s="113" t="s">
        <v>49</v>
      </c>
      <c r="B40" s="112"/>
      <c r="C40" s="115">
        <v>33000000</v>
      </c>
      <c r="D40" s="115"/>
      <c r="E40" s="115">
        <v>548521658025</v>
      </c>
      <c r="F40" s="115"/>
      <c r="G40" s="115">
        <v>-533842073118</v>
      </c>
      <c r="H40" s="115"/>
      <c r="I40" s="115">
        <f>E40+G40</f>
        <v>14679584907</v>
      </c>
      <c r="J40" s="115"/>
      <c r="K40" s="115">
        <v>33000000</v>
      </c>
      <c r="L40" s="115"/>
      <c r="M40" s="115">
        <v>548521658025</v>
      </c>
      <c r="N40" s="115"/>
      <c r="O40" s="115">
        <v>-520053159656</v>
      </c>
      <c r="P40" s="115"/>
      <c r="Q40" s="115">
        <f>M40+O40</f>
        <v>28468498369</v>
      </c>
    </row>
    <row r="41" spans="1:23" ht="44.25" customHeight="1" x14ac:dyDescent="0.75">
      <c r="A41" s="113" t="s">
        <v>85</v>
      </c>
      <c r="B41" s="112"/>
      <c r="C41" s="115">
        <v>31000000</v>
      </c>
      <c r="D41" s="115"/>
      <c r="E41" s="115">
        <v>493152083087</v>
      </c>
      <c r="F41" s="115"/>
      <c r="G41" s="115">
        <v>-481934221200</v>
      </c>
      <c r="H41" s="115"/>
      <c r="I41" s="115">
        <f t="shared" ref="I41:I44" si="1">E41+G41</f>
        <v>11217861887</v>
      </c>
      <c r="J41" s="115"/>
      <c r="K41" s="115">
        <v>31000000</v>
      </c>
      <c r="L41" s="115"/>
      <c r="M41" s="115">
        <v>493152083087</v>
      </c>
      <c r="N41" s="115"/>
      <c r="O41" s="115">
        <v>-473319399086</v>
      </c>
      <c r="P41" s="115"/>
      <c r="Q41" s="115">
        <f t="shared" ref="Q41:Q46" si="2">M41+O41</f>
        <v>19832684001</v>
      </c>
    </row>
    <row r="42" spans="1:23" ht="44.25" customHeight="1" x14ac:dyDescent="0.75">
      <c r="A42" s="113" t="s">
        <v>46</v>
      </c>
      <c r="B42" s="112"/>
      <c r="C42" s="115">
        <v>6460000</v>
      </c>
      <c r="D42" s="115"/>
      <c r="E42" s="115">
        <v>263793690193</v>
      </c>
      <c r="F42" s="115"/>
      <c r="G42" s="115">
        <v>-257032564278</v>
      </c>
      <c r="H42" s="115"/>
      <c r="I42" s="115">
        <f t="shared" si="1"/>
        <v>6761125915</v>
      </c>
      <c r="J42" s="115"/>
      <c r="K42" s="115">
        <v>6460000</v>
      </c>
      <c r="L42" s="115"/>
      <c r="M42" s="115">
        <v>263793690193</v>
      </c>
      <c r="N42" s="115"/>
      <c r="O42" s="115">
        <v>-250000218412</v>
      </c>
      <c r="P42" s="115"/>
      <c r="Q42" s="115">
        <f t="shared" si="2"/>
        <v>13793471781</v>
      </c>
    </row>
    <row r="43" spans="1:23" ht="44.25" customHeight="1" x14ac:dyDescent="0.75">
      <c r="A43" s="113" t="s">
        <v>170</v>
      </c>
      <c r="B43" s="112"/>
      <c r="C43" s="115">
        <v>3000000</v>
      </c>
      <c r="D43" s="115"/>
      <c r="E43" s="115">
        <v>74600480925</v>
      </c>
      <c r="F43" s="115"/>
      <c r="G43" s="115">
        <v>-72708178973</v>
      </c>
      <c r="H43" s="115"/>
      <c r="I43" s="115">
        <f t="shared" si="1"/>
        <v>1892301952</v>
      </c>
      <c r="J43" s="115"/>
      <c r="K43" s="115">
        <v>3000000</v>
      </c>
      <c r="L43" s="115"/>
      <c r="M43" s="115">
        <v>74600480925</v>
      </c>
      <c r="N43" s="115"/>
      <c r="O43" s="115">
        <v>-70884851573</v>
      </c>
      <c r="P43" s="115"/>
      <c r="Q43" s="115">
        <f t="shared" si="2"/>
        <v>3715629352</v>
      </c>
    </row>
    <row r="44" spans="1:23" ht="44.25" customHeight="1" x14ac:dyDescent="0.75">
      <c r="A44" s="113" t="s">
        <v>48</v>
      </c>
      <c r="B44" s="112"/>
      <c r="C44" s="115">
        <v>778235</v>
      </c>
      <c r="D44" s="115"/>
      <c r="E44" s="115">
        <v>47602639701</v>
      </c>
      <c r="F44" s="115"/>
      <c r="G44" s="115">
        <v>-46401487949</v>
      </c>
      <c r="H44" s="115"/>
      <c r="I44" s="115">
        <f t="shared" si="1"/>
        <v>1201151752</v>
      </c>
      <c r="J44" s="115"/>
      <c r="K44" s="115">
        <v>778235</v>
      </c>
      <c r="L44" s="115"/>
      <c r="M44" s="115">
        <v>47602639701</v>
      </c>
      <c r="N44" s="115"/>
      <c r="O44" s="115">
        <v>-45310804817</v>
      </c>
      <c r="P44" s="115"/>
      <c r="Q44" s="115">
        <f t="shared" si="2"/>
        <v>2291834884</v>
      </c>
    </row>
    <row r="45" spans="1:23" ht="44.25" customHeight="1" x14ac:dyDescent="0.75">
      <c r="A45" s="113" t="s">
        <v>179</v>
      </c>
      <c r="B45" s="112"/>
      <c r="C45" s="115">
        <v>328471</v>
      </c>
      <c r="D45" s="115"/>
      <c r="E45" s="115">
        <v>2912197542</v>
      </c>
      <c r="F45" s="115"/>
      <c r="G45" s="115">
        <v>-2912197542</v>
      </c>
      <c r="H45" s="115"/>
      <c r="I45" s="115">
        <f>E45+G45</f>
        <v>0</v>
      </c>
      <c r="J45" s="115"/>
      <c r="K45" s="115">
        <v>328471</v>
      </c>
      <c r="L45" s="115"/>
      <c r="M45" s="115">
        <v>2912197542</v>
      </c>
      <c r="N45" s="115"/>
      <c r="O45" s="115">
        <v>-2978045996</v>
      </c>
      <c r="P45" s="115"/>
      <c r="Q45" s="115">
        <f>M45+O45</f>
        <v>-65848454</v>
      </c>
    </row>
    <row r="46" spans="1:23" ht="44.25" customHeight="1" thickBot="1" x14ac:dyDescent="0.8">
      <c r="A46" s="113" t="s">
        <v>50</v>
      </c>
      <c r="B46" s="112"/>
      <c r="C46" s="115">
        <v>0</v>
      </c>
      <c r="D46" s="115"/>
      <c r="E46" s="115">
        <v>0</v>
      </c>
      <c r="F46" s="115"/>
      <c r="G46" s="115">
        <v>-17996625</v>
      </c>
      <c r="H46" s="115"/>
      <c r="I46" s="115">
        <v>-17996625</v>
      </c>
      <c r="J46" s="115"/>
      <c r="K46" s="115">
        <v>0</v>
      </c>
      <c r="L46" s="115"/>
      <c r="M46" s="115">
        <v>0</v>
      </c>
      <c r="N46" s="115"/>
      <c r="O46" s="115">
        <v>0</v>
      </c>
      <c r="P46" s="115"/>
      <c r="Q46" s="115">
        <f t="shared" si="2"/>
        <v>0</v>
      </c>
    </row>
    <row r="47" spans="1:23" ht="44.25" customHeight="1" thickBot="1" x14ac:dyDescent="0.8">
      <c r="A47" s="120"/>
      <c r="B47" s="112"/>
      <c r="C47" s="119">
        <f>SUM(C39:C46)</f>
        <v>163116706</v>
      </c>
      <c r="D47" s="109"/>
      <c r="E47" s="119">
        <f>SUM(E39:E46)</f>
        <v>4210293003202</v>
      </c>
      <c r="F47" s="109"/>
      <c r="G47" s="119">
        <f>SUM(G39:G46)</f>
        <v>-4130877518803</v>
      </c>
      <c r="H47" s="109"/>
      <c r="I47" s="119">
        <f>SUM(I39:I46)</f>
        <v>79415484399</v>
      </c>
      <c r="J47" s="109"/>
      <c r="K47" s="119">
        <f>SUM(K39:K46)</f>
        <v>163116706</v>
      </c>
      <c r="L47" s="109"/>
      <c r="M47" s="119">
        <f>SUM(M39:M46)</f>
        <v>4210293003202</v>
      </c>
      <c r="N47" s="109"/>
      <c r="O47" s="119">
        <f>SUM(O39:O46)</f>
        <v>-4023331714967</v>
      </c>
      <c r="P47" s="109"/>
      <c r="Q47" s="119">
        <f>SUM(Q39:Q46)</f>
        <v>186961288235</v>
      </c>
      <c r="S47" s="20">
        <v>107545803836</v>
      </c>
      <c r="T47" s="20">
        <f>S47-Q47</f>
        <v>-79415484399</v>
      </c>
      <c r="U47" s="20"/>
      <c r="V47" s="20">
        <v>186961288235</v>
      </c>
      <c r="W47" s="20">
        <v>79415484399</v>
      </c>
    </row>
    <row r="48" spans="1:23" ht="23.25" thickTop="1" x14ac:dyDescent="0.4">
      <c r="S48" s="20">
        <v>107545803836</v>
      </c>
      <c r="T48" s="20">
        <f>S48-I47</f>
        <v>28130319437</v>
      </c>
      <c r="V48" s="20">
        <f>V47-Q47</f>
        <v>0</v>
      </c>
      <c r="W48" s="20">
        <f>W47-I47</f>
        <v>0</v>
      </c>
    </row>
    <row r="49" spans="1:23" ht="22.5" x14ac:dyDescent="0.4">
      <c r="S49" s="20"/>
      <c r="T49" s="20"/>
    </row>
    <row r="50" spans="1:23" ht="42" customHeight="1" x14ac:dyDescent="0.4">
      <c r="A50" s="141" t="s">
        <v>0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23" ht="42" customHeight="1" x14ac:dyDescent="0.4">
      <c r="A51" s="141" t="str">
        <f>A2</f>
        <v>صورت وضعیت درآمدها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23" ht="42" customHeight="1" x14ac:dyDescent="0.4">
      <c r="A52" s="141" t="str">
        <f>A3</f>
        <v>دوره یک ماهه منتهی به 31 فروردین 1405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23" ht="42" customHeight="1" x14ac:dyDescent="0.4"/>
    <row r="54" spans="1:23" ht="42" customHeight="1" x14ac:dyDescent="0.4">
      <c r="A54" s="150" t="s">
        <v>190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</row>
    <row r="55" spans="1:23" ht="42" customHeight="1" x14ac:dyDescent="0.4">
      <c r="A55" s="70"/>
      <c r="B55" s="70"/>
      <c r="C55" s="140" t="s">
        <v>120</v>
      </c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</row>
    <row r="56" spans="1:23" ht="45.75" customHeight="1" thickBot="1" x14ac:dyDescent="0.65">
      <c r="A56" s="159" t="s">
        <v>70</v>
      </c>
      <c r="B56" s="38"/>
      <c r="C56" s="160" t="s">
        <v>185</v>
      </c>
      <c r="D56" s="160"/>
      <c r="E56" s="160"/>
      <c r="F56" s="160"/>
      <c r="G56" s="160"/>
      <c r="H56" s="160"/>
      <c r="I56" s="160"/>
      <c r="J56" s="38"/>
      <c r="K56" s="160" t="s">
        <v>186</v>
      </c>
      <c r="L56" s="160"/>
      <c r="M56" s="160"/>
      <c r="N56" s="160"/>
      <c r="O56" s="160"/>
      <c r="P56" s="160"/>
      <c r="Q56" s="160"/>
    </row>
    <row r="57" spans="1:23" ht="45.75" customHeight="1" thickBot="1" x14ac:dyDescent="0.8">
      <c r="A57" s="160"/>
      <c r="B57" s="38"/>
      <c r="C57" s="111" t="s">
        <v>6</v>
      </c>
      <c r="D57" s="112"/>
      <c r="E57" s="111" t="s">
        <v>8</v>
      </c>
      <c r="F57" s="112"/>
      <c r="G57" s="111" t="s">
        <v>108</v>
      </c>
      <c r="H57" s="112"/>
      <c r="I57" s="111" t="s">
        <v>114</v>
      </c>
      <c r="J57" s="38"/>
      <c r="K57" s="111" t="s">
        <v>6</v>
      </c>
      <c r="L57" s="112"/>
      <c r="M57" s="111" t="s">
        <v>8</v>
      </c>
      <c r="N57" s="112"/>
      <c r="O57" s="111" t="s">
        <v>108</v>
      </c>
      <c r="P57" s="112"/>
      <c r="Q57" s="111" t="s">
        <v>114</v>
      </c>
    </row>
    <row r="58" spans="1:23" ht="41.25" customHeight="1" thickBot="1" x14ac:dyDescent="0.8">
      <c r="A58" s="113" t="s">
        <v>58</v>
      </c>
      <c r="B58" s="112"/>
      <c r="C58" s="121">
        <v>1484000</v>
      </c>
      <c r="D58" s="115"/>
      <c r="E58" s="121">
        <v>1482924100000</v>
      </c>
      <c r="F58" s="115"/>
      <c r="G58" s="121">
        <v>-1483729100000</v>
      </c>
      <c r="H58" s="115"/>
      <c r="I58" s="121">
        <f>E58+G58</f>
        <v>-805000000</v>
      </c>
      <c r="J58" s="115"/>
      <c r="K58" s="121">
        <v>1484000</v>
      </c>
      <c r="L58" s="115"/>
      <c r="M58" s="121">
        <v>1482924100000</v>
      </c>
      <c r="N58" s="115"/>
      <c r="O58" s="121">
        <v>-1483729100000</v>
      </c>
      <c r="P58" s="115"/>
      <c r="Q58" s="121">
        <f>M58+O58</f>
        <v>-805000000</v>
      </c>
    </row>
    <row r="59" spans="1:23" ht="41.25" customHeight="1" thickBot="1" x14ac:dyDescent="0.8">
      <c r="A59" s="113"/>
      <c r="B59" s="112"/>
      <c r="C59" s="119">
        <f>SUM(C58)</f>
        <v>1484000</v>
      </c>
      <c r="D59" s="109"/>
      <c r="E59" s="119">
        <f>SUM(E58)</f>
        <v>1482924100000</v>
      </c>
      <c r="F59" s="109"/>
      <c r="G59" s="119">
        <f>SUM(G58)</f>
        <v>-1483729100000</v>
      </c>
      <c r="H59" s="109"/>
      <c r="I59" s="119">
        <f>SUM(I58)</f>
        <v>-805000000</v>
      </c>
      <c r="J59" s="109"/>
      <c r="K59" s="119">
        <f>SUM(K58)</f>
        <v>1484000</v>
      </c>
      <c r="L59" s="109"/>
      <c r="M59" s="119">
        <f>SUM(M58)</f>
        <v>1482924100000</v>
      </c>
      <c r="N59" s="109"/>
      <c r="O59" s="119">
        <f>SUM(O58)</f>
        <v>-1483729100000</v>
      </c>
      <c r="P59" s="109"/>
      <c r="Q59" s="119">
        <f>SUM(Q58)</f>
        <v>-805000000</v>
      </c>
      <c r="V59" s="115">
        <v>-805000000</v>
      </c>
      <c r="W59" s="115">
        <v>-805000000</v>
      </c>
    </row>
    <row r="60" spans="1:23" ht="41.25" customHeight="1" thickTop="1" x14ac:dyDescent="0.75">
      <c r="A60" s="113"/>
      <c r="B60" s="112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V60" s="115">
        <f>V59-Q59</f>
        <v>0</v>
      </c>
      <c r="W60" s="115">
        <f>W59-I59</f>
        <v>0</v>
      </c>
    </row>
  </sheetData>
  <sortState xmlns:xlrd2="http://schemas.microsoft.com/office/spreadsheetml/2017/richdata2" ref="A39:Q46">
    <sortCondition descending="1" ref="Q39:Q46"/>
  </sortState>
  <mergeCells count="24">
    <mergeCell ref="A37:A38"/>
    <mergeCell ref="C37:I37"/>
    <mergeCell ref="K37:Q37"/>
    <mergeCell ref="A31:Q31"/>
    <mergeCell ref="A32:Q32"/>
    <mergeCell ref="A33:Q33"/>
    <mergeCell ref="A35:Q35"/>
    <mergeCell ref="C36:Q36"/>
    <mergeCell ref="A1:Q1"/>
    <mergeCell ref="A7:A8"/>
    <mergeCell ref="C7:I7"/>
    <mergeCell ref="A2:Q2"/>
    <mergeCell ref="A3:Q3"/>
    <mergeCell ref="A5:Q5"/>
    <mergeCell ref="K7:Q7"/>
    <mergeCell ref="C6:Q6"/>
    <mergeCell ref="A56:A57"/>
    <mergeCell ref="C56:I56"/>
    <mergeCell ref="K56:Q56"/>
    <mergeCell ref="A50:Q50"/>
    <mergeCell ref="A51:Q51"/>
    <mergeCell ref="A52:Q52"/>
    <mergeCell ref="A54:Q54"/>
    <mergeCell ref="C55:Q55"/>
  </mergeCells>
  <pageMargins left="0.39" right="0.39" top="0.39" bottom="0.39" header="0" footer="0"/>
  <pageSetup paperSize="9" scale="39" fitToHeight="0" orientation="landscape" r:id="rId1"/>
  <rowBreaks count="2" manualBreakCount="2">
    <brk id="29" max="17" man="1"/>
    <brk id="48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B44"/>
  <sheetViews>
    <sheetView rightToLeft="1" view="pageBreakPreview" topLeftCell="A31" zoomScale="62" zoomScaleNormal="100" zoomScaleSheetLayoutView="62" workbookViewId="0">
      <selection activeCell="U1" sqref="U1:V1048576"/>
    </sheetView>
  </sheetViews>
  <sheetFormatPr defaultColWidth="9.140625" defaultRowHeight="15.75" x14ac:dyDescent="0.4"/>
  <cols>
    <col min="1" max="1" width="49.140625" style="35" bestFit="1" customWidth="1"/>
    <col min="2" max="2" width="1.28515625" style="35" customWidth="1"/>
    <col min="3" max="3" width="22" style="35" customWidth="1"/>
    <col min="4" max="4" width="1.28515625" style="35" customWidth="1"/>
    <col min="5" max="5" width="34.85546875" style="35" bestFit="1" customWidth="1"/>
    <col min="6" max="6" width="1.28515625" style="35" customWidth="1"/>
    <col min="7" max="7" width="36.5703125" style="35" bestFit="1" customWidth="1"/>
    <col min="8" max="8" width="1.28515625" style="35" customWidth="1"/>
    <col min="9" max="9" width="39" style="35" bestFit="1" customWidth="1"/>
    <col min="10" max="10" width="1.28515625" style="35" customWidth="1"/>
    <col min="11" max="11" width="24.5703125" style="35" customWidth="1"/>
    <col min="12" max="12" width="1.28515625" style="35" customWidth="1"/>
    <col min="13" max="13" width="34.85546875" style="35" bestFit="1" customWidth="1"/>
    <col min="14" max="14" width="1.28515625" style="35" customWidth="1"/>
    <col min="15" max="15" width="37.7109375" style="35" bestFit="1" customWidth="1"/>
    <col min="16" max="16" width="1.28515625" style="35" customWidth="1"/>
    <col min="17" max="17" width="39" style="35" bestFit="1" customWidth="1"/>
    <col min="18" max="18" width="1.28515625" style="35" customWidth="1"/>
    <col min="19" max="19" width="22.7109375" style="35" hidden="1" customWidth="1"/>
    <col min="20" max="20" width="20.5703125" style="35" hidden="1" customWidth="1"/>
    <col min="21" max="21" width="30.85546875" style="35" hidden="1" customWidth="1"/>
    <col min="22" max="22" width="28.140625" style="35" hidden="1" customWidth="1"/>
    <col min="23" max="16384" width="9.140625" style="35"/>
  </cols>
  <sheetData>
    <row r="1" spans="1:28" ht="42.7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28" ht="42.75" customHeight="1" x14ac:dyDescent="0.4">
      <c r="A2" s="141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78"/>
    </row>
    <row r="3" spans="1:28" ht="42.75" customHeight="1" x14ac:dyDescent="0.4">
      <c r="A3" s="141" t="str">
        <f>درآمد!A3</f>
        <v>دوره یک ماهه منتهی به 31 فروردین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78"/>
    </row>
    <row r="4" spans="1:28" ht="42.75" customHeight="1" x14ac:dyDescent="0.4"/>
    <row r="5" spans="1:28" ht="42.75" customHeight="1" x14ac:dyDescent="0.4">
      <c r="A5" s="150" t="s">
        <v>160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79"/>
    </row>
    <row r="6" spans="1:28" ht="42.75" customHeight="1" x14ac:dyDescent="0.4">
      <c r="A6" s="70"/>
      <c r="B6" s="70"/>
      <c r="C6" s="140" t="s">
        <v>120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79"/>
    </row>
    <row r="7" spans="1:28" ht="42.75" customHeight="1" thickBot="1" x14ac:dyDescent="0.8">
      <c r="A7" s="159" t="s">
        <v>70</v>
      </c>
      <c r="B7" s="112"/>
      <c r="C7" s="160" t="s">
        <v>185</v>
      </c>
      <c r="D7" s="160"/>
      <c r="E7" s="160"/>
      <c r="F7" s="160"/>
      <c r="G7" s="160"/>
      <c r="H7" s="160"/>
      <c r="I7" s="160"/>
      <c r="J7" s="112"/>
      <c r="K7" s="160" t="s">
        <v>186</v>
      </c>
      <c r="L7" s="160"/>
      <c r="M7" s="160"/>
      <c r="N7" s="160"/>
      <c r="O7" s="160"/>
      <c r="P7" s="160"/>
      <c r="Q7" s="160"/>
      <c r="R7" s="80"/>
    </row>
    <row r="8" spans="1:28" ht="42.75" customHeight="1" thickBot="1" x14ac:dyDescent="0.8">
      <c r="A8" s="160"/>
      <c r="B8" s="112"/>
      <c r="C8" s="111" t="s">
        <v>6</v>
      </c>
      <c r="D8" s="112"/>
      <c r="E8" s="111" t="s">
        <v>107</v>
      </c>
      <c r="F8" s="112"/>
      <c r="G8" s="111" t="s">
        <v>108</v>
      </c>
      <c r="H8" s="112"/>
      <c r="I8" s="111" t="s">
        <v>109</v>
      </c>
      <c r="J8" s="112"/>
      <c r="K8" s="111" t="s">
        <v>6</v>
      </c>
      <c r="L8" s="112"/>
      <c r="M8" s="111" t="s">
        <v>107</v>
      </c>
      <c r="N8" s="112"/>
      <c r="O8" s="111" t="s">
        <v>108</v>
      </c>
      <c r="P8" s="112"/>
      <c r="Q8" s="111" t="s">
        <v>109</v>
      </c>
      <c r="R8" s="81"/>
    </row>
    <row r="9" spans="1:28" ht="42.75" customHeight="1" x14ac:dyDescent="0.75">
      <c r="A9" s="113" t="s">
        <v>16</v>
      </c>
      <c r="B9" s="112"/>
      <c r="C9" s="115">
        <v>0</v>
      </c>
      <c r="D9" s="115"/>
      <c r="E9" s="115">
        <v>0</v>
      </c>
      <c r="F9" s="115"/>
      <c r="G9" s="115">
        <v>0</v>
      </c>
      <c r="H9" s="115"/>
      <c r="I9" s="115">
        <f>E9+G9</f>
        <v>0</v>
      </c>
      <c r="J9" s="115"/>
      <c r="K9" s="115">
        <v>239533</v>
      </c>
      <c r="L9" s="115"/>
      <c r="M9" s="115">
        <v>2170913167</v>
      </c>
      <c r="N9" s="115"/>
      <c r="O9" s="115">
        <v>-2109424281</v>
      </c>
      <c r="P9" s="115"/>
      <c r="Q9" s="115">
        <f>M9+O9</f>
        <v>61488886</v>
      </c>
      <c r="R9" s="56"/>
    </row>
    <row r="10" spans="1:28" ht="42.75" customHeight="1" x14ac:dyDescent="0.75">
      <c r="A10" s="113" t="s">
        <v>23</v>
      </c>
      <c r="B10" s="112"/>
      <c r="C10" s="115">
        <v>1</v>
      </c>
      <c r="D10" s="115"/>
      <c r="E10" s="115">
        <v>1</v>
      </c>
      <c r="F10" s="115"/>
      <c r="G10" s="115">
        <v>-1748</v>
      </c>
      <c r="H10" s="115"/>
      <c r="I10" s="115">
        <f>E10+G10</f>
        <v>-1747</v>
      </c>
      <c r="J10" s="115"/>
      <c r="K10" s="115">
        <v>1</v>
      </c>
      <c r="L10" s="115"/>
      <c r="M10" s="115">
        <v>1</v>
      </c>
      <c r="N10" s="115"/>
      <c r="O10" s="115">
        <v>-1748</v>
      </c>
      <c r="P10" s="115"/>
      <c r="Q10" s="115">
        <f>M10+O10</f>
        <v>-1747</v>
      </c>
      <c r="R10" s="56"/>
    </row>
    <row r="11" spans="1:28" ht="42.75" customHeight="1" x14ac:dyDescent="0.75">
      <c r="A11" s="113" t="s">
        <v>164</v>
      </c>
      <c r="B11" s="112"/>
      <c r="C11" s="115">
        <v>0</v>
      </c>
      <c r="D11" s="115"/>
      <c r="E11" s="115">
        <v>0</v>
      </c>
      <c r="F11" s="115"/>
      <c r="G11" s="115">
        <v>0</v>
      </c>
      <c r="H11" s="115"/>
      <c r="I11" s="115">
        <f>E11+G11</f>
        <v>0</v>
      </c>
      <c r="J11" s="115"/>
      <c r="K11" s="115">
        <v>8400000</v>
      </c>
      <c r="L11" s="115"/>
      <c r="M11" s="115">
        <v>23963773831</v>
      </c>
      <c r="N11" s="115"/>
      <c r="O11" s="115">
        <v>-24433417983</v>
      </c>
      <c r="P11" s="115"/>
      <c r="Q11" s="115">
        <f>M11+O11</f>
        <v>-469644152</v>
      </c>
      <c r="R11" s="56"/>
    </row>
    <row r="12" spans="1:28" ht="42.75" customHeight="1" x14ac:dyDescent="0.75">
      <c r="A12" s="113" t="s">
        <v>25</v>
      </c>
      <c r="B12" s="112"/>
      <c r="C12" s="115">
        <v>0</v>
      </c>
      <c r="D12" s="115"/>
      <c r="E12" s="115">
        <v>0</v>
      </c>
      <c r="F12" s="115"/>
      <c r="G12" s="115">
        <v>0</v>
      </c>
      <c r="H12" s="115"/>
      <c r="I12" s="115">
        <f>E12+G12</f>
        <v>0</v>
      </c>
      <c r="J12" s="115"/>
      <c r="K12" s="115">
        <v>5824052</v>
      </c>
      <c r="L12" s="115"/>
      <c r="M12" s="115">
        <v>85644521176</v>
      </c>
      <c r="N12" s="115"/>
      <c r="O12" s="115">
        <v>-87003627977</v>
      </c>
      <c r="P12" s="115"/>
      <c r="Q12" s="115">
        <f>M12+O12</f>
        <v>-1359106801</v>
      </c>
      <c r="R12" s="56"/>
    </row>
    <row r="13" spans="1:28" ht="42.75" customHeight="1" thickBot="1" x14ac:dyDescent="0.8">
      <c r="A13" s="113" t="s">
        <v>22</v>
      </c>
      <c r="B13" s="112"/>
      <c r="C13" s="115">
        <v>0</v>
      </c>
      <c r="D13" s="115"/>
      <c r="E13" s="115">
        <v>0</v>
      </c>
      <c r="F13" s="115"/>
      <c r="G13" s="115">
        <v>0</v>
      </c>
      <c r="H13" s="115"/>
      <c r="I13" s="115">
        <f>E13+G13</f>
        <v>0</v>
      </c>
      <c r="J13" s="115"/>
      <c r="K13" s="115">
        <v>16651591</v>
      </c>
      <c r="L13" s="115"/>
      <c r="M13" s="115">
        <v>53444732430</v>
      </c>
      <c r="N13" s="115"/>
      <c r="O13" s="115">
        <v>-57547178910</v>
      </c>
      <c r="P13" s="115"/>
      <c r="Q13" s="115">
        <f>M13+O13</f>
        <v>-4102446480</v>
      </c>
      <c r="R13" s="56"/>
    </row>
    <row r="14" spans="1:28" ht="42.75" customHeight="1" thickBot="1" x14ac:dyDescent="0.8">
      <c r="A14" s="118"/>
      <c r="B14" s="112"/>
      <c r="C14" s="119">
        <f>SUM(C9:C13)</f>
        <v>1</v>
      </c>
      <c r="D14" s="109"/>
      <c r="E14" s="119">
        <f>SUM(E9:E13)</f>
        <v>1</v>
      </c>
      <c r="F14" s="109"/>
      <c r="G14" s="119">
        <f>SUM(G9:G13)</f>
        <v>-1748</v>
      </c>
      <c r="H14" s="109"/>
      <c r="I14" s="119">
        <f>SUM(I9:I13)</f>
        <v>-1747</v>
      </c>
      <c r="J14" s="109"/>
      <c r="K14" s="119">
        <f>SUM(K9:K13)</f>
        <v>31115177</v>
      </c>
      <c r="L14" s="109"/>
      <c r="M14" s="119">
        <f>SUM(M9:M13)</f>
        <v>165223940605</v>
      </c>
      <c r="N14" s="109"/>
      <c r="O14" s="119">
        <f>SUM(O9:O13)</f>
        <v>-171093650899</v>
      </c>
      <c r="P14" s="109"/>
      <c r="Q14" s="119">
        <f>SUM(Q9:Q13)</f>
        <v>-5869710294</v>
      </c>
      <c r="R14" s="56"/>
      <c r="S14" s="20">
        <v>-5869708547</v>
      </c>
      <c r="T14" s="20">
        <f>S14-Q14</f>
        <v>1747</v>
      </c>
      <c r="U14" s="115">
        <v>-5869710294</v>
      </c>
      <c r="V14" s="115">
        <f>U14-Q14</f>
        <v>0</v>
      </c>
      <c r="W14" s="20"/>
      <c r="X14" s="20"/>
      <c r="Y14" s="20"/>
      <c r="Z14" s="20"/>
      <c r="AA14" s="20"/>
      <c r="AB14" s="20"/>
    </row>
    <row r="15" spans="1:28" ht="23.25" thickTop="1" x14ac:dyDescent="0.4">
      <c r="S15" s="20">
        <v>-5869708547</v>
      </c>
      <c r="T15" s="20">
        <f>S15-I14</f>
        <v>-5869706800</v>
      </c>
      <c r="U15" s="20"/>
      <c r="V15" s="20"/>
      <c r="W15" s="20"/>
      <c r="X15" s="20"/>
      <c r="Y15" s="20"/>
      <c r="Z15" s="20"/>
      <c r="AA15" s="20"/>
      <c r="AB15" s="20"/>
    </row>
    <row r="16" spans="1:28" ht="22.5" x14ac:dyDescent="0.4"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45.75" customHeight="1" x14ac:dyDescent="0.4">
      <c r="A17" s="141" t="s">
        <v>0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45.75" customHeight="1" x14ac:dyDescent="0.4">
      <c r="A18" s="141" t="s">
        <v>69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45.75" customHeight="1" x14ac:dyDescent="0.4">
      <c r="A19" s="141" t="str">
        <f>A3</f>
        <v>دوره یک ماهه منتهی به 31 فروردین 1405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ht="45.75" customHeight="1" x14ac:dyDescent="0.4"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28" ht="45.75" customHeight="1" x14ac:dyDescent="0.4">
      <c r="A21" s="150" t="s">
        <v>161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28" ht="45.75" customHeight="1" x14ac:dyDescent="0.4">
      <c r="A22" s="70"/>
      <c r="B22" s="70"/>
      <c r="C22" s="140" t="s">
        <v>120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ht="45.75" customHeight="1" thickBot="1" x14ac:dyDescent="0.8">
      <c r="A23" s="159" t="s">
        <v>70</v>
      </c>
      <c r="B23" s="112"/>
      <c r="C23" s="160" t="s">
        <v>185</v>
      </c>
      <c r="D23" s="160"/>
      <c r="E23" s="160"/>
      <c r="F23" s="160"/>
      <c r="G23" s="160"/>
      <c r="H23" s="160"/>
      <c r="I23" s="160"/>
      <c r="J23" s="112"/>
      <c r="K23" s="160" t="s">
        <v>186</v>
      </c>
      <c r="L23" s="160"/>
      <c r="M23" s="160"/>
      <c r="N23" s="160"/>
      <c r="O23" s="160"/>
      <c r="P23" s="160"/>
      <c r="Q23" s="16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45.75" customHeight="1" thickBot="1" x14ac:dyDescent="0.8">
      <c r="A24" s="160"/>
      <c r="B24" s="112"/>
      <c r="C24" s="111" t="s">
        <v>6</v>
      </c>
      <c r="D24" s="112"/>
      <c r="E24" s="111" t="s">
        <v>107</v>
      </c>
      <c r="F24" s="112"/>
      <c r="G24" s="111" t="s">
        <v>108</v>
      </c>
      <c r="H24" s="112"/>
      <c r="I24" s="111" t="s">
        <v>109</v>
      </c>
      <c r="J24" s="112"/>
      <c r="K24" s="111" t="s">
        <v>6</v>
      </c>
      <c r="L24" s="112"/>
      <c r="M24" s="111" t="s">
        <v>107</v>
      </c>
      <c r="N24" s="112"/>
      <c r="O24" s="111" t="s">
        <v>108</v>
      </c>
      <c r="P24" s="112"/>
      <c r="Q24" s="111" t="s">
        <v>109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ht="45.75" customHeight="1" x14ac:dyDescent="0.75">
      <c r="A25" s="113" t="s">
        <v>47</v>
      </c>
      <c r="B25" s="112"/>
      <c r="C25" s="115">
        <v>35470000</v>
      </c>
      <c r="D25" s="115"/>
      <c r="E25" s="115">
        <v>1110592428020</v>
      </c>
      <c r="F25" s="115"/>
      <c r="G25" s="115">
        <v>-1069843890040</v>
      </c>
      <c r="H25" s="115"/>
      <c r="I25" s="115">
        <f>E25+G25</f>
        <v>40748537980</v>
      </c>
      <c r="J25" s="115"/>
      <c r="K25" s="115">
        <v>71330000</v>
      </c>
      <c r="L25" s="115"/>
      <c r="M25" s="115">
        <v>2188028390000</v>
      </c>
      <c r="N25" s="115"/>
      <c r="O25" s="115">
        <v>-2145011628779</v>
      </c>
      <c r="P25" s="115"/>
      <c r="Q25" s="115">
        <f>M25+O25</f>
        <v>43016761221</v>
      </c>
      <c r="S25" s="20"/>
      <c r="T25" s="20"/>
      <c r="U25" s="115"/>
      <c r="V25" s="115"/>
      <c r="W25" s="20"/>
      <c r="X25" s="20"/>
      <c r="Y25" s="20"/>
      <c r="Z25" s="20"/>
      <c r="AA25" s="20"/>
      <c r="AB25" s="20"/>
    </row>
    <row r="26" spans="1:28" ht="45.75" customHeight="1" x14ac:dyDescent="0.75">
      <c r="A26" s="113" t="s">
        <v>48</v>
      </c>
      <c r="B26" s="112"/>
      <c r="C26" s="115">
        <v>0</v>
      </c>
      <c r="D26" s="115"/>
      <c r="E26" s="115">
        <v>0</v>
      </c>
      <c r="F26" s="115"/>
      <c r="G26" s="115">
        <v>0</v>
      </c>
      <c r="H26" s="115"/>
      <c r="I26" s="115"/>
      <c r="J26" s="115"/>
      <c r="K26" s="115">
        <v>43351765</v>
      </c>
      <c r="L26" s="115"/>
      <c r="M26" s="115">
        <v>2576112847480</v>
      </c>
      <c r="N26" s="115"/>
      <c r="O26" s="115">
        <v>-2571880127360</v>
      </c>
      <c r="P26" s="115"/>
      <c r="Q26" s="115">
        <f>M26+O26</f>
        <v>4232720120</v>
      </c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45.75" customHeight="1" x14ac:dyDescent="0.75">
      <c r="A27" s="113" t="s">
        <v>188</v>
      </c>
      <c r="B27" s="112"/>
      <c r="C27" s="115">
        <v>6755000</v>
      </c>
      <c r="D27" s="115"/>
      <c r="E27" s="115">
        <v>200940166010</v>
      </c>
      <c r="F27" s="115"/>
      <c r="G27" s="115">
        <v>-199920576840</v>
      </c>
      <c r="H27" s="115"/>
      <c r="I27" s="115">
        <f>E27+G27</f>
        <v>1019589170</v>
      </c>
      <c r="J27" s="115"/>
      <c r="K27" s="115">
        <v>6755000</v>
      </c>
      <c r="L27" s="115"/>
      <c r="M27" s="115">
        <v>201014290000</v>
      </c>
      <c r="N27" s="115"/>
      <c r="O27" s="115">
        <v>-199994700830</v>
      </c>
      <c r="P27" s="115"/>
      <c r="Q27" s="115">
        <f>M27+O27</f>
        <v>1019589170</v>
      </c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45.75" customHeight="1" x14ac:dyDescent="0.75">
      <c r="A28" s="113" t="s">
        <v>49</v>
      </c>
      <c r="B28" s="112"/>
      <c r="C28" s="115">
        <v>0</v>
      </c>
      <c r="D28" s="115"/>
      <c r="E28" s="115">
        <v>0</v>
      </c>
      <c r="F28" s="115"/>
      <c r="G28" s="115">
        <v>0</v>
      </c>
      <c r="H28" s="115"/>
      <c r="I28" s="115">
        <f t="shared" ref="I28:I30" si="0">E28+G28</f>
        <v>0</v>
      </c>
      <c r="J28" s="115"/>
      <c r="K28" s="115">
        <v>13000000</v>
      </c>
      <c r="L28" s="115"/>
      <c r="M28" s="115">
        <v>209235000000</v>
      </c>
      <c r="N28" s="115"/>
      <c r="O28" s="115">
        <v>-208862367200</v>
      </c>
      <c r="P28" s="115"/>
      <c r="Q28" s="115">
        <f t="shared" ref="Q28:Q30" si="1">M28+O28</f>
        <v>372632800</v>
      </c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45.75" customHeight="1" x14ac:dyDescent="0.75">
      <c r="A29" s="113" t="s">
        <v>46</v>
      </c>
      <c r="B29" s="112"/>
      <c r="C29" s="115">
        <v>0</v>
      </c>
      <c r="D29" s="115"/>
      <c r="E29" s="115">
        <v>0</v>
      </c>
      <c r="F29" s="115"/>
      <c r="G29" s="115">
        <v>0</v>
      </c>
      <c r="H29" s="115"/>
      <c r="I29" s="115">
        <f t="shared" si="0"/>
        <v>0</v>
      </c>
      <c r="J29" s="115"/>
      <c r="K29" s="115">
        <v>400000</v>
      </c>
      <c r="L29" s="115"/>
      <c r="M29" s="115">
        <v>15524000000</v>
      </c>
      <c r="N29" s="115"/>
      <c r="O29" s="115">
        <v>-15479889685</v>
      </c>
      <c r="P29" s="115"/>
      <c r="Q29" s="115">
        <f t="shared" si="1"/>
        <v>44110315</v>
      </c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45.75" customHeight="1" x14ac:dyDescent="0.75">
      <c r="A30" s="113" t="s">
        <v>179</v>
      </c>
      <c r="B30" s="112"/>
      <c r="C30" s="115">
        <v>0</v>
      </c>
      <c r="D30" s="115"/>
      <c r="E30" s="115">
        <v>0</v>
      </c>
      <c r="F30" s="115"/>
      <c r="G30" s="115">
        <v>0</v>
      </c>
      <c r="H30" s="115"/>
      <c r="I30" s="115">
        <f t="shared" si="0"/>
        <v>0</v>
      </c>
      <c r="J30" s="115"/>
      <c r="K30" s="115">
        <v>558</v>
      </c>
      <c r="L30" s="115"/>
      <c r="M30" s="115">
        <v>5096772</v>
      </c>
      <c r="N30" s="115"/>
      <c r="O30" s="115">
        <v>-5059373</v>
      </c>
      <c r="P30" s="115"/>
      <c r="Q30" s="115">
        <f t="shared" si="1"/>
        <v>37399</v>
      </c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45.75" customHeight="1" thickBot="1" x14ac:dyDescent="0.8">
      <c r="A31" s="113" t="s">
        <v>50</v>
      </c>
      <c r="B31" s="112"/>
      <c r="C31" s="115">
        <v>1000000</v>
      </c>
      <c r="D31" s="115"/>
      <c r="E31" s="115">
        <v>10047293695</v>
      </c>
      <c r="F31" s="115"/>
      <c r="G31" s="115">
        <v>-10097399382</v>
      </c>
      <c r="H31" s="115"/>
      <c r="I31" s="115">
        <f>E31+G31</f>
        <v>-50105687</v>
      </c>
      <c r="J31" s="115"/>
      <c r="K31" s="115">
        <v>1000000</v>
      </c>
      <c r="L31" s="115"/>
      <c r="M31" s="115">
        <v>10051000000</v>
      </c>
      <c r="N31" s="115"/>
      <c r="O31" s="115">
        <v>-10101105687</v>
      </c>
      <c r="P31" s="115"/>
      <c r="Q31" s="115">
        <f>M31+O31</f>
        <v>-50105687</v>
      </c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45.75" customHeight="1" thickBot="1" x14ac:dyDescent="0.8">
      <c r="A32" s="113"/>
      <c r="B32" s="112"/>
      <c r="C32" s="119">
        <f>SUM(C25:C31)</f>
        <v>43225000</v>
      </c>
      <c r="D32" s="109"/>
      <c r="E32" s="119">
        <f>SUM(E25:E31)</f>
        <v>1321579887725</v>
      </c>
      <c r="F32" s="109"/>
      <c r="G32" s="119">
        <f>SUM(G25:G31)</f>
        <v>-1279861866262</v>
      </c>
      <c r="H32" s="109"/>
      <c r="I32" s="119">
        <f>SUM(I25:I31)</f>
        <v>41718021463</v>
      </c>
      <c r="J32" s="109"/>
      <c r="K32" s="119">
        <f>SUM(K25:K31)</f>
        <v>135837323</v>
      </c>
      <c r="L32" s="109"/>
      <c r="M32" s="119">
        <f>SUM(M25:M31)</f>
        <v>5199970624252</v>
      </c>
      <c r="N32" s="109"/>
      <c r="O32" s="119">
        <f>SUM(O25:O31)</f>
        <v>-5151334878914</v>
      </c>
      <c r="P32" s="109"/>
      <c r="Q32" s="119">
        <f>SUM(Q25:Q31)</f>
        <v>48635745338</v>
      </c>
      <c r="S32" s="20">
        <v>6917723875</v>
      </c>
      <c r="T32" s="20">
        <f>S32-Q32</f>
        <v>-41718021463</v>
      </c>
      <c r="U32" s="115">
        <v>41718021463</v>
      </c>
      <c r="V32" s="115">
        <v>48635745338</v>
      </c>
      <c r="W32" s="20"/>
      <c r="X32" s="20"/>
      <c r="Y32" s="20"/>
      <c r="Z32" s="20"/>
      <c r="AA32" s="20"/>
      <c r="AB32" s="20"/>
    </row>
    <row r="33" spans="1:28" ht="32.25" thickTop="1" x14ac:dyDescent="0.4">
      <c r="S33" s="20">
        <v>6917723875</v>
      </c>
      <c r="T33" s="20">
        <f>S33-I32</f>
        <v>-34800297588</v>
      </c>
      <c r="U33" s="115">
        <f>U32-I32</f>
        <v>0</v>
      </c>
      <c r="V33" s="115">
        <f>V32-Q32</f>
        <v>0</v>
      </c>
      <c r="W33" s="20"/>
      <c r="X33" s="20"/>
      <c r="Y33" s="20"/>
      <c r="Z33" s="20"/>
      <c r="AA33" s="20"/>
      <c r="AB33" s="20"/>
    </row>
    <row r="34" spans="1:28" ht="45.75" customHeight="1" x14ac:dyDescent="0.4">
      <c r="A34" s="141" t="s">
        <v>0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45.75" customHeight="1" x14ac:dyDescent="0.4">
      <c r="A35" s="141" t="s">
        <v>69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45.75" customHeight="1" x14ac:dyDescent="0.4">
      <c r="A36" s="141" t="str">
        <f>A3</f>
        <v>دوره یک ماهه منتهی به 31 فروردین 1405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28" ht="45.75" customHeight="1" x14ac:dyDescent="0.4"/>
    <row r="38" spans="1:28" ht="45.75" customHeight="1" x14ac:dyDescent="0.4">
      <c r="A38" s="150" t="s">
        <v>191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</row>
    <row r="39" spans="1:28" ht="45.75" customHeight="1" x14ac:dyDescent="0.4">
      <c r="A39" s="70"/>
      <c r="B39" s="70"/>
      <c r="C39" s="140" t="s">
        <v>120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</row>
    <row r="40" spans="1:28" ht="45.75" customHeight="1" thickBot="1" x14ac:dyDescent="0.8">
      <c r="A40" s="159" t="s">
        <v>70</v>
      </c>
      <c r="B40" s="112"/>
      <c r="C40" s="160" t="s">
        <v>185</v>
      </c>
      <c r="D40" s="160"/>
      <c r="E40" s="160"/>
      <c r="F40" s="160"/>
      <c r="G40" s="160"/>
      <c r="H40" s="160"/>
      <c r="I40" s="160"/>
      <c r="J40" s="112"/>
      <c r="K40" s="160" t="s">
        <v>186</v>
      </c>
      <c r="L40" s="160"/>
      <c r="M40" s="160"/>
      <c r="N40" s="160"/>
      <c r="O40" s="160"/>
      <c r="P40" s="160"/>
      <c r="Q40" s="160"/>
    </row>
    <row r="41" spans="1:28" ht="45.75" customHeight="1" thickBot="1" x14ac:dyDescent="0.8">
      <c r="A41" s="160"/>
      <c r="B41" s="112"/>
      <c r="C41" s="111" t="s">
        <v>6</v>
      </c>
      <c r="D41" s="112"/>
      <c r="E41" s="111" t="s">
        <v>107</v>
      </c>
      <c r="F41" s="112"/>
      <c r="G41" s="111" t="s">
        <v>108</v>
      </c>
      <c r="H41" s="112"/>
      <c r="I41" s="111" t="s">
        <v>109</v>
      </c>
      <c r="J41" s="112"/>
      <c r="K41" s="111" t="s">
        <v>6</v>
      </c>
      <c r="L41" s="112"/>
      <c r="M41" s="111" t="s">
        <v>107</v>
      </c>
      <c r="N41" s="112"/>
      <c r="O41" s="111" t="s">
        <v>108</v>
      </c>
      <c r="P41" s="112"/>
      <c r="Q41" s="111" t="s">
        <v>109</v>
      </c>
    </row>
    <row r="42" spans="1:28" ht="42.75" customHeight="1" thickBot="1" x14ac:dyDescent="0.8">
      <c r="A42" s="113" t="s">
        <v>58</v>
      </c>
      <c r="B42" s="112"/>
      <c r="C42" s="121">
        <v>2800</v>
      </c>
      <c r="D42" s="115"/>
      <c r="E42" s="121">
        <v>2797970000</v>
      </c>
      <c r="F42" s="115"/>
      <c r="G42" s="121">
        <f>I42-E42</f>
        <v>-2795940000</v>
      </c>
      <c r="H42" s="115"/>
      <c r="I42" s="121">
        <v>2030000</v>
      </c>
      <c r="J42" s="115"/>
      <c r="K42" s="121">
        <v>2800</v>
      </c>
      <c r="L42" s="115"/>
      <c r="M42" s="121">
        <v>2797970000</v>
      </c>
      <c r="N42" s="115"/>
      <c r="O42" s="121">
        <f>Q42-M42</f>
        <v>-2795940000</v>
      </c>
      <c r="P42" s="115"/>
      <c r="Q42" s="121">
        <v>2030000</v>
      </c>
    </row>
    <row r="43" spans="1:28" ht="42.75" customHeight="1" thickBot="1" x14ac:dyDescent="0.8">
      <c r="A43" s="113"/>
      <c r="B43" s="112"/>
      <c r="C43" s="119">
        <f>SUM(C42)</f>
        <v>2800</v>
      </c>
      <c r="D43" s="109"/>
      <c r="E43" s="119">
        <f>SUM(E42)</f>
        <v>2797970000</v>
      </c>
      <c r="F43" s="109"/>
      <c r="G43" s="119">
        <f>SUM(G42)</f>
        <v>-2795940000</v>
      </c>
      <c r="H43" s="109"/>
      <c r="I43" s="119">
        <f>SUM(I42)</f>
        <v>2030000</v>
      </c>
      <c r="J43" s="109"/>
      <c r="K43" s="119">
        <f>SUM(K42)</f>
        <v>2800</v>
      </c>
      <c r="L43" s="109"/>
      <c r="M43" s="119">
        <f>SUM(M42)</f>
        <v>2797970000</v>
      </c>
      <c r="N43" s="109"/>
      <c r="O43" s="119">
        <f>SUM(O42)</f>
        <v>-2795940000</v>
      </c>
      <c r="P43" s="109"/>
      <c r="Q43" s="119">
        <f>SUM(Q42)</f>
        <v>2030000</v>
      </c>
    </row>
    <row r="44" spans="1:28" ht="16.5" thickTop="1" x14ac:dyDescent="0.4"/>
  </sheetData>
  <sortState xmlns:xlrd2="http://schemas.microsoft.com/office/spreadsheetml/2017/richdata2" ref="A25:Q31">
    <sortCondition descending="1" ref="Q25:Q31"/>
  </sortState>
  <mergeCells count="24">
    <mergeCell ref="C23:I23"/>
    <mergeCell ref="A23:A24"/>
    <mergeCell ref="K23:Q23"/>
    <mergeCell ref="A7:A8"/>
    <mergeCell ref="A1:Q1"/>
    <mergeCell ref="A2:Q2"/>
    <mergeCell ref="A3:Q3"/>
    <mergeCell ref="A5:Q5"/>
    <mergeCell ref="C6:Q6"/>
    <mergeCell ref="K7:Q7"/>
    <mergeCell ref="C7:I7"/>
    <mergeCell ref="A17:Q17"/>
    <mergeCell ref="A18:Q18"/>
    <mergeCell ref="A19:Q19"/>
    <mergeCell ref="A21:Q21"/>
    <mergeCell ref="C22:Q22"/>
    <mergeCell ref="A40:A41"/>
    <mergeCell ref="C40:I40"/>
    <mergeCell ref="K40:Q40"/>
    <mergeCell ref="A34:Q34"/>
    <mergeCell ref="A35:Q35"/>
    <mergeCell ref="A36:Q36"/>
    <mergeCell ref="A38:Q38"/>
    <mergeCell ref="C39:Q39"/>
  </mergeCells>
  <pageMargins left="0.39" right="0.39" top="0.39" bottom="0.39" header="0" footer="0"/>
  <pageSetup scale="40" fitToHeight="0" orientation="landscape" r:id="rId1"/>
  <rowBreaks count="1" manualBreakCount="1">
    <brk id="1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6"/>
  <sheetViews>
    <sheetView rightToLeft="1" view="pageBreakPreview" zoomScale="60" zoomScaleNormal="100" workbookViewId="0">
      <selection activeCell="Q48" sqref="Q48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22" customWidth="1"/>
    <col min="4" max="4" width="1.42578125" customWidth="1"/>
    <col min="5" max="5" width="24.140625" bestFit="1" customWidth="1"/>
    <col min="6" max="6" width="1.42578125" customWidth="1"/>
    <col min="7" max="7" width="23" bestFit="1" customWidth="1"/>
    <col min="8" max="8" width="1.42578125" customWidth="1"/>
    <col min="9" max="9" width="20.42578125" customWidth="1"/>
    <col min="10" max="10" width="1.42578125" customWidth="1"/>
    <col min="11" max="11" width="23.140625" bestFit="1" customWidth="1"/>
    <col min="12" max="12" width="1.42578125" customWidth="1"/>
    <col min="13" max="13" width="20.42578125" customWidth="1"/>
    <col min="14" max="14" width="1.42578125" customWidth="1"/>
    <col min="15" max="15" width="25.5703125" customWidth="1"/>
    <col min="16" max="16" width="1.42578125" customWidth="1"/>
    <col min="17" max="17" width="23.42578125" customWidth="1"/>
    <col min="18" max="18" width="1.42578125" customWidth="1"/>
    <col min="19" max="19" width="25" customWidth="1"/>
    <col min="20" max="20" width="1.42578125" customWidth="1"/>
    <col min="21" max="21" width="24" bestFit="1" customWidth="1"/>
    <col min="22" max="22" width="1.42578125" customWidth="1"/>
    <col min="23" max="23" width="23.85546875" bestFit="1" customWidth="1"/>
    <col min="24" max="24" width="1.42578125" customWidth="1"/>
    <col min="25" max="25" width="25.42578125" bestFit="1" customWidth="1"/>
    <col min="26" max="26" width="1.42578125" customWidth="1"/>
    <col min="27" max="27" width="22.28515625" hidden="1" customWidth="1"/>
    <col min="28" max="28" width="15" hidden="1" customWidth="1"/>
  </cols>
  <sheetData>
    <row r="1" spans="1:28" ht="40.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8" ht="40.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28" ht="40.5" customHeight="1" x14ac:dyDescent="0.2">
      <c r="A3" s="137" t="s">
        <v>183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8" ht="40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8" ht="40.5" customHeight="1" x14ac:dyDescent="0.2">
      <c r="A5" s="136" t="s">
        <v>118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</row>
    <row r="6" spans="1:28" ht="40.5" customHeight="1" x14ac:dyDescent="0.2">
      <c r="A6" s="136" t="s">
        <v>119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</row>
    <row r="7" spans="1:28" ht="40.5" customHeight="1" x14ac:dyDescent="0.2">
      <c r="A7" s="19"/>
      <c r="B7" s="19"/>
      <c r="C7" s="135" t="s">
        <v>120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</row>
    <row r="8" spans="1:28" ht="40.5" customHeight="1" thickBot="1" x14ac:dyDescent="0.4">
      <c r="C8" s="130" t="s">
        <v>181</v>
      </c>
      <c r="D8" s="130"/>
      <c r="E8" s="130"/>
      <c r="F8" s="130"/>
      <c r="G8" s="130"/>
      <c r="H8" s="7"/>
      <c r="I8" s="130" t="s">
        <v>2</v>
      </c>
      <c r="J8" s="130"/>
      <c r="K8" s="130"/>
      <c r="L8" s="130"/>
      <c r="M8" s="130"/>
      <c r="N8" s="130"/>
      <c r="O8" s="130"/>
      <c r="P8" s="7"/>
      <c r="Q8" s="130" t="s">
        <v>184</v>
      </c>
      <c r="R8" s="130"/>
      <c r="S8" s="130"/>
      <c r="T8" s="130"/>
      <c r="U8" s="130"/>
      <c r="V8" s="130"/>
      <c r="W8" s="130"/>
      <c r="X8" s="130"/>
      <c r="Y8" s="130"/>
    </row>
    <row r="9" spans="1:28" ht="40.5" customHeight="1" thickBot="1" x14ac:dyDescent="0.35">
      <c r="A9" s="131" t="s">
        <v>5</v>
      </c>
      <c r="B9" s="6"/>
      <c r="C9" s="131" t="s">
        <v>6</v>
      </c>
      <c r="D9" s="6"/>
      <c r="E9" s="131" t="s">
        <v>7</v>
      </c>
      <c r="F9" s="6"/>
      <c r="G9" s="131" t="s">
        <v>8</v>
      </c>
      <c r="H9" s="6"/>
      <c r="I9" s="132" t="s">
        <v>3</v>
      </c>
      <c r="J9" s="132"/>
      <c r="K9" s="132"/>
      <c r="L9" s="6"/>
      <c r="M9" s="132" t="s">
        <v>4</v>
      </c>
      <c r="N9" s="132"/>
      <c r="O9" s="132"/>
      <c r="P9" s="6"/>
      <c r="Q9" s="131" t="s">
        <v>6</v>
      </c>
      <c r="R9" s="6"/>
      <c r="S9" s="133" t="s">
        <v>10</v>
      </c>
      <c r="T9" s="6"/>
      <c r="U9" s="131" t="s">
        <v>7</v>
      </c>
      <c r="V9" s="6"/>
      <c r="W9" s="133" t="s">
        <v>8</v>
      </c>
      <c r="X9" s="6"/>
      <c r="Y9" s="133" t="s">
        <v>11</v>
      </c>
    </row>
    <row r="10" spans="1:28" ht="40.5" customHeight="1" thickBot="1" x14ac:dyDescent="0.35">
      <c r="A10" s="132"/>
      <c r="B10" s="6"/>
      <c r="C10" s="132"/>
      <c r="D10" s="6"/>
      <c r="E10" s="132"/>
      <c r="F10" s="6"/>
      <c r="G10" s="132"/>
      <c r="H10" s="6"/>
      <c r="I10" s="9" t="s">
        <v>6</v>
      </c>
      <c r="J10" s="6"/>
      <c r="K10" s="9" t="s">
        <v>7</v>
      </c>
      <c r="L10" s="6"/>
      <c r="M10" s="9" t="s">
        <v>6</v>
      </c>
      <c r="N10" s="6"/>
      <c r="O10" s="9" t="s">
        <v>9</v>
      </c>
      <c r="P10" s="6"/>
      <c r="Q10" s="132"/>
      <c r="R10" s="6"/>
      <c r="S10" s="134"/>
      <c r="T10" s="6"/>
      <c r="U10" s="132"/>
      <c r="V10" s="6"/>
      <c r="W10" s="134"/>
      <c r="X10" s="6"/>
      <c r="Y10" s="134"/>
    </row>
    <row r="11" spans="1:28" ht="40.5" customHeight="1" x14ac:dyDescent="0.2">
      <c r="A11" s="12" t="s">
        <v>17</v>
      </c>
      <c r="C11" s="20">
        <v>4569967397</v>
      </c>
      <c r="D11" s="21"/>
      <c r="E11" s="20">
        <v>27120687455402</v>
      </c>
      <c r="F11" s="21"/>
      <c r="G11" s="20">
        <v>19001182456819</v>
      </c>
      <c r="H11" s="21"/>
      <c r="I11" s="20">
        <v>0</v>
      </c>
      <c r="J11" s="21"/>
      <c r="K11" s="20">
        <v>0</v>
      </c>
      <c r="L11" s="21"/>
      <c r="M11" s="20">
        <v>0</v>
      </c>
      <c r="N11" s="21"/>
      <c r="O11" s="20">
        <v>0</v>
      </c>
      <c r="P11" s="21"/>
      <c r="Q11" s="20">
        <f>C11+I11+M11</f>
        <v>4569967397</v>
      </c>
      <c r="R11" s="21"/>
      <c r="S11" s="20">
        <v>4161</v>
      </c>
      <c r="T11" s="21"/>
      <c r="U11" s="20">
        <v>27120687455402</v>
      </c>
      <c r="V11" s="21"/>
      <c r="W11" s="20">
        <v>19001182456819</v>
      </c>
      <c r="X11" s="14"/>
      <c r="Y11" s="15">
        <f t="shared" ref="Y11:Y29" si="0">W11/$AA$11*100</f>
        <v>29.759274202756668</v>
      </c>
      <c r="AA11" s="20">
        <v>63849616517391</v>
      </c>
      <c r="AB11" s="76">
        <f>W11-G11</f>
        <v>0</v>
      </c>
    </row>
    <row r="12" spans="1:28" ht="40.5" customHeight="1" x14ac:dyDescent="0.2">
      <c r="A12" s="12" t="s">
        <v>164</v>
      </c>
      <c r="B12" s="4"/>
      <c r="C12" s="20">
        <v>3280434871</v>
      </c>
      <c r="D12" s="21"/>
      <c r="E12" s="20">
        <v>8202375187982</v>
      </c>
      <c r="F12" s="21"/>
      <c r="G12" s="20">
        <v>9453583979596</v>
      </c>
      <c r="H12" s="21"/>
      <c r="I12" s="20">
        <v>0</v>
      </c>
      <c r="J12" s="21"/>
      <c r="K12" s="20">
        <v>0</v>
      </c>
      <c r="L12" s="21"/>
      <c r="M12" s="20">
        <v>0</v>
      </c>
      <c r="N12" s="21"/>
      <c r="O12" s="20">
        <v>0</v>
      </c>
      <c r="P12" s="21"/>
      <c r="Q12" s="20">
        <f t="shared" ref="Q12:Q28" si="1">C12+I12+M12</f>
        <v>3280434871</v>
      </c>
      <c r="R12" s="21"/>
      <c r="S12" s="20">
        <v>2884</v>
      </c>
      <c r="T12" s="21"/>
      <c r="U12" s="20">
        <v>8202375187982</v>
      </c>
      <c r="V12" s="21"/>
      <c r="W12" s="20">
        <v>9453583979596</v>
      </c>
      <c r="X12" s="14"/>
      <c r="Y12" s="15">
        <f t="shared" si="0"/>
        <v>14.806015282834291</v>
      </c>
      <c r="AA12" s="26"/>
      <c r="AB12" s="76">
        <f t="shared" ref="AB12:AB29" si="2">W12-G12</f>
        <v>0</v>
      </c>
    </row>
    <row r="13" spans="1:28" ht="40.5" customHeight="1" x14ac:dyDescent="0.2">
      <c r="A13" s="12" t="s">
        <v>15</v>
      </c>
      <c r="B13" s="4"/>
      <c r="C13" s="20">
        <v>595612655</v>
      </c>
      <c r="D13" s="21"/>
      <c r="E13" s="20">
        <v>4596562083356</v>
      </c>
      <c r="F13" s="21"/>
      <c r="G13" s="20">
        <v>6136099490530</v>
      </c>
      <c r="H13" s="21"/>
      <c r="I13" s="20">
        <v>0</v>
      </c>
      <c r="J13" s="21"/>
      <c r="K13" s="20">
        <v>0</v>
      </c>
      <c r="L13" s="21"/>
      <c r="M13" s="20">
        <v>0</v>
      </c>
      <c r="N13" s="21"/>
      <c r="O13" s="20">
        <v>0</v>
      </c>
      <c r="P13" s="21"/>
      <c r="Q13" s="20">
        <f t="shared" si="1"/>
        <v>595612655</v>
      </c>
      <c r="R13" s="21"/>
      <c r="S13" s="20">
        <v>10310</v>
      </c>
      <c r="T13" s="21"/>
      <c r="U13" s="20">
        <v>4596562083356</v>
      </c>
      <c r="V13" s="21"/>
      <c r="W13" s="20">
        <v>6136099490530</v>
      </c>
      <c r="X13" s="14"/>
      <c r="Y13" s="15">
        <f t="shared" si="0"/>
        <v>9.6102370307246616</v>
      </c>
      <c r="AA13" s="26"/>
      <c r="AB13" s="76">
        <f t="shared" si="2"/>
        <v>0</v>
      </c>
    </row>
    <row r="14" spans="1:28" ht="40.5" customHeight="1" x14ac:dyDescent="0.2">
      <c r="A14" s="12" t="s">
        <v>21</v>
      </c>
      <c r="B14" s="4"/>
      <c r="C14" s="20">
        <v>1669996171</v>
      </c>
      <c r="D14" s="21"/>
      <c r="E14" s="20">
        <v>6268191927634</v>
      </c>
      <c r="F14" s="21"/>
      <c r="G14" s="20">
        <v>4599011540096</v>
      </c>
      <c r="H14" s="21"/>
      <c r="I14" s="20">
        <v>0</v>
      </c>
      <c r="J14" s="21"/>
      <c r="K14" s="20">
        <v>0</v>
      </c>
      <c r="L14" s="21"/>
      <c r="M14" s="20">
        <v>0</v>
      </c>
      <c r="N14" s="21"/>
      <c r="O14" s="20">
        <v>0</v>
      </c>
      <c r="P14" s="21"/>
      <c r="Q14" s="20">
        <f t="shared" si="1"/>
        <v>1669996171</v>
      </c>
      <c r="R14" s="21"/>
      <c r="S14" s="20">
        <v>2756</v>
      </c>
      <c r="T14" s="21"/>
      <c r="U14" s="20">
        <v>6268191927634</v>
      </c>
      <c r="V14" s="21"/>
      <c r="W14" s="20">
        <v>4599011540096</v>
      </c>
      <c r="X14" s="14"/>
      <c r="Y14" s="15">
        <f t="shared" si="0"/>
        <v>7.2028804414876122</v>
      </c>
      <c r="AA14" s="26"/>
      <c r="AB14" s="76">
        <f t="shared" si="2"/>
        <v>0</v>
      </c>
    </row>
    <row r="15" spans="1:28" ht="40.5" customHeight="1" x14ac:dyDescent="0.2">
      <c r="A15" s="12" t="s">
        <v>27</v>
      </c>
      <c r="B15" s="4"/>
      <c r="C15" s="20">
        <v>1560620411</v>
      </c>
      <c r="D15" s="21"/>
      <c r="E15" s="20">
        <v>4019861045285</v>
      </c>
      <c r="F15" s="21"/>
      <c r="G15" s="20">
        <v>3128225285012</v>
      </c>
      <c r="H15" s="21"/>
      <c r="I15" s="20">
        <v>0</v>
      </c>
      <c r="J15" s="21"/>
      <c r="K15" s="20">
        <v>0</v>
      </c>
      <c r="L15" s="21"/>
      <c r="M15" s="20">
        <v>0</v>
      </c>
      <c r="N15" s="21"/>
      <c r="O15" s="20">
        <v>0</v>
      </c>
      <c r="P15" s="21"/>
      <c r="Q15" s="20">
        <f t="shared" si="1"/>
        <v>1560620411</v>
      </c>
      <c r="R15" s="21"/>
      <c r="S15" s="20">
        <v>2006</v>
      </c>
      <c r="T15" s="21"/>
      <c r="U15" s="20">
        <v>4019861045285</v>
      </c>
      <c r="V15" s="21"/>
      <c r="W15" s="20">
        <v>3128225285012</v>
      </c>
      <c r="X15" s="14"/>
      <c r="Y15" s="15">
        <f t="shared" si="0"/>
        <v>4.8993642493685954</v>
      </c>
      <c r="AA15" s="26"/>
      <c r="AB15" s="76">
        <f t="shared" si="2"/>
        <v>0</v>
      </c>
    </row>
    <row r="16" spans="1:28" ht="40.5" customHeight="1" x14ac:dyDescent="0.2">
      <c r="A16" s="12" t="s">
        <v>24</v>
      </c>
      <c r="B16" s="4"/>
      <c r="C16" s="20">
        <v>1376128527</v>
      </c>
      <c r="D16" s="21"/>
      <c r="E16" s="20">
        <v>6167675029020</v>
      </c>
      <c r="F16" s="21"/>
      <c r="G16" s="20">
        <v>2909674928280</v>
      </c>
      <c r="H16" s="21"/>
      <c r="I16" s="20"/>
      <c r="J16" s="21"/>
      <c r="K16" s="20">
        <v>0</v>
      </c>
      <c r="L16" s="21"/>
      <c r="M16" s="20">
        <v>0</v>
      </c>
      <c r="N16" s="21"/>
      <c r="O16" s="20">
        <v>0</v>
      </c>
      <c r="P16" s="21"/>
      <c r="Q16" s="20">
        <f t="shared" si="1"/>
        <v>1376128527</v>
      </c>
      <c r="R16" s="21"/>
      <c r="S16" s="20">
        <v>2116</v>
      </c>
      <c r="T16" s="21"/>
      <c r="U16" s="20">
        <v>6167675029020</v>
      </c>
      <c r="V16" s="21"/>
      <c r="W16" s="20">
        <v>2909674928280</v>
      </c>
      <c r="X16" s="14"/>
      <c r="Y16" s="15">
        <f t="shared" si="0"/>
        <v>4.5570750256385315</v>
      </c>
      <c r="AA16" s="26"/>
      <c r="AB16" s="76">
        <f t="shared" si="2"/>
        <v>0</v>
      </c>
    </row>
    <row r="17" spans="1:28" ht="40.5" customHeight="1" x14ac:dyDescent="0.2">
      <c r="A17" s="12" t="s">
        <v>13</v>
      </c>
      <c r="B17" s="4"/>
      <c r="C17" s="20">
        <v>23737906</v>
      </c>
      <c r="D17" s="21"/>
      <c r="E17" s="20">
        <v>755084238182</v>
      </c>
      <c r="F17" s="21"/>
      <c r="G17" s="20">
        <v>1320010497903</v>
      </c>
      <c r="H17" s="21"/>
      <c r="I17" s="20"/>
      <c r="J17" s="21"/>
      <c r="K17" s="20">
        <v>0</v>
      </c>
      <c r="L17" s="21"/>
      <c r="M17" s="20">
        <v>0</v>
      </c>
      <c r="N17" s="21"/>
      <c r="O17" s="20">
        <v>0</v>
      </c>
      <c r="P17" s="21"/>
      <c r="Q17" s="20">
        <f t="shared" si="1"/>
        <v>23737906</v>
      </c>
      <c r="R17" s="21"/>
      <c r="S17" s="20">
        <v>55650</v>
      </c>
      <c r="T17" s="21"/>
      <c r="U17" s="20">
        <v>755084238182</v>
      </c>
      <c r="V17" s="21"/>
      <c r="W17" s="20">
        <v>1320010497903</v>
      </c>
      <c r="X17" s="14"/>
      <c r="Y17" s="15">
        <f t="shared" si="0"/>
        <v>2.0673741987838925</v>
      </c>
      <c r="AA17" s="26"/>
      <c r="AB17" s="76">
        <f t="shared" si="2"/>
        <v>0</v>
      </c>
    </row>
    <row r="18" spans="1:28" ht="40.5" customHeight="1" x14ac:dyDescent="0.2">
      <c r="A18" s="12" t="s">
        <v>25</v>
      </c>
      <c r="B18" s="4"/>
      <c r="C18" s="20">
        <v>92000000</v>
      </c>
      <c r="D18" s="21"/>
      <c r="E18" s="20">
        <v>1061245626902</v>
      </c>
      <c r="F18" s="21"/>
      <c r="G18" s="20">
        <v>1158092170527</v>
      </c>
      <c r="H18" s="21"/>
      <c r="I18" s="20"/>
      <c r="J18" s="21"/>
      <c r="K18" s="20">
        <v>0</v>
      </c>
      <c r="L18" s="21"/>
      <c r="M18" s="20">
        <v>0</v>
      </c>
      <c r="N18" s="21"/>
      <c r="O18" s="20">
        <v>0</v>
      </c>
      <c r="P18" s="21"/>
      <c r="Q18" s="20">
        <f t="shared" si="1"/>
        <v>92000000</v>
      </c>
      <c r="R18" s="21"/>
      <c r="S18" s="20">
        <v>13570</v>
      </c>
      <c r="T18" s="21"/>
      <c r="U18" s="20">
        <v>1061245626902</v>
      </c>
      <c r="V18" s="21"/>
      <c r="W18" s="20">
        <v>1158092170527</v>
      </c>
      <c r="X18" s="14"/>
      <c r="Y18" s="15">
        <f t="shared" si="0"/>
        <v>1.813780933533979</v>
      </c>
      <c r="AA18" s="26"/>
      <c r="AB18" s="76">
        <f t="shared" si="2"/>
        <v>0</v>
      </c>
    </row>
    <row r="19" spans="1:28" ht="40.5" customHeight="1" x14ac:dyDescent="0.2">
      <c r="A19" s="12" t="s">
        <v>12</v>
      </c>
      <c r="B19" s="4"/>
      <c r="C19" s="20">
        <v>402095099</v>
      </c>
      <c r="D19" s="21"/>
      <c r="E19" s="20">
        <v>1178262008861</v>
      </c>
      <c r="F19" s="21"/>
      <c r="G19" s="20">
        <v>920499759906</v>
      </c>
      <c r="H19" s="21"/>
      <c r="I19" s="20"/>
      <c r="J19" s="21"/>
      <c r="K19" s="20">
        <v>0</v>
      </c>
      <c r="L19" s="21"/>
      <c r="M19" s="20">
        <v>0</v>
      </c>
      <c r="N19" s="21"/>
      <c r="O19" s="20">
        <v>0</v>
      </c>
      <c r="P19" s="21"/>
      <c r="Q19" s="20">
        <f t="shared" si="1"/>
        <v>402095099</v>
      </c>
      <c r="R19" s="21"/>
      <c r="S19" s="20">
        <v>2291</v>
      </c>
      <c r="T19" s="21"/>
      <c r="U19" s="20">
        <v>1178262008861</v>
      </c>
      <c r="V19" s="21"/>
      <c r="W19" s="20">
        <v>920499759906</v>
      </c>
      <c r="X19" s="14"/>
      <c r="Y19" s="15">
        <f t="shared" si="0"/>
        <v>1.4416684235766388</v>
      </c>
      <c r="AA19" s="26"/>
      <c r="AB19" s="76">
        <f t="shared" si="2"/>
        <v>0</v>
      </c>
    </row>
    <row r="20" spans="1:28" ht="40.5" customHeight="1" x14ac:dyDescent="0.2">
      <c r="A20" s="12" t="s">
        <v>165</v>
      </c>
      <c r="B20" s="4"/>
      <c r="C20" s="20">
        <v>736668414</v>
      </c>
      <c r="D20" s="21"/>
      <c r="E20" s="20">
        <v>1160252752050</v>
      </c>
      <c r="F20" s="21"/>
      <c r="G20" s="20">
        <v>740525197281</v>
      </c>
      <c r="H20" s="21"/>
      <c r="I20" s="20"/>
      <c r="J20" s="21"/>
      <c r="K20" s="20">
        <v>0</v>
      </c>
      <c r="L20" s="21"/>
      <c r="M20" s="20">
        <v>0</v>
      </c>
      <c r="N20" s="21"/>
      <c r="O20" s="20">
        <v>0</v>
      </c>
      <c r="P20" s="21"/>
      <c r="Q20" s="20">
        <f t="shared" si="1"/>
        <v>736668414</v>
      </c>
      <c r="R20" s="21"/>
      <c r="S20" s="20">
        <v>1006</v>
      </c>
      <c r="T20" s="21"/>
      <c r="U20" s="20">
        <v>1160252752050</v>
      </c>
      <c r="V20" s="21"/>
      <c r="W20" s="20">
        <v>740525197281</v>
      </c>
      <c r="X20" s="14"/>
      <c r="Y20" s="15">
        <f t="shared" si="0"/>
        <v>1.1597958416544285</v>
      </c>
      <c r="AA20" s="26"/>
      <c r="AB20" s="76">
        <f t="shared" si="2"/>
        <v>0</v>
      </c>
    </row>
    <row r="21" spans="1:28" ht="40.5" customHeight="1" x14ac:dyDescent="0.2">
      <c r="A21" s="12" t="s">
        <v>28</v>
      </c>
      <c r="B21" s="4"/>
      <c r="C21" s="20">
        <v>155102356</v>
      </c>
      <c r="D21" s="21"/>
      <c r="E21" s="20">
        <v>490538229965</v>
      </c>
      <c r="F21" s="21"/>
      <c r="G21" s="20">
        <v>528962024128</v>
      </c>
      <c r="H21" s="21"/>
      <c r="I21" s="20">
        <v>66472439</v>
      </c>
      <c r="J21" s="21"/>
      <c r="K21" s="20">
        <v>0</v>
      </c>
      <c r="L21" s="21"/>
      <c r="M21" s="20">
        <v>0</v>
      </c>
      <c r="N21" s="21"/>
      <c r="O21" s="20">
        <v>0</v>
      </c>
      <c r="P21" s="21"/>
      <c r="Q21" s="20">
        <f t="shared" si="1"/>
        <v>221574795</v>
      </c>
      <c r="R21" s="21"/>
      <c r="S21" s="20">
        <v>2158</v>
      </c>
      <c r="T21" s="21"/>
      <c r="U21" s="20">
        <v>445735807427</v>
      </c>
      <c r="V21" s="21"/>
      <c r="W21" s="20">
        <v>477795007220</v>
      </c>
      <c r="X21" s="14"/>
      <c r="Y21" s="15">
        <f t="shared" si="0"/>
        <v>0.7483130413005078</v>
      </c>
      <c r="AA21" s="26"/>
      <c r="AB21" s="76">
        <f t="shared" si="2"/>
        <v>-51167016908</v>
      </c>
    </row>
    <row r="22" spans="1:28" ht="40.5" customHeight="1" x14ac:dyDescent="0.2">
      <c r="A22" s="12" t="s">
        <v>23</v>
      </c>
      <c r="B22" s="4"/>
      <c r="C22" s="20">
        <v>165483407</v>
      </c>
      <c r="D22" s="21"/>
      <c r="E22" s="20">
        <v>371190844316</v>
      </c>
      <c r="F22" s="21"/>
      <c r="G22" s="20">
        <v>274328324114</v>
      </c>
      <c r="H22" s="21"/>
      <c r="I22" s="20">
        <v>0</v>
      </c>
      <c r="J22" s="21"/>
      <c r="K22" s="20">
        <v>0</v>
      </c>
      <c r="L22" s="21"/>
      <c r="M22" s="20">
        <v>-1</v>
      </c>
      <c r="N22" s="21"/>
      <c r="O22" s="20">
        <v>-1</v>
      </c>
      <c r="P22" s="21"/>
      <c r="Q22" s="20">
        <f t="shared" si="1"/>
        <v>165483406</v>
      </c>
      <c r="R22" s="21"/>
      <c r="S22" s="20">
        <v>1659</v>
      </c>
      <c r="T22" s="21"/>
      <c r="U22" s="20">
        <v>371190842073</v>
      </c>
      <c r="V22" s="21"/>
      <c r="W22" s="20">
        <v>274328322456</v>
      </c>
      <c r="X22" s="14"/>
      <c r="Y22" s="15">
        <f t="shared" si="0"/>
        <v>0.42964756472935117</v>
      </c>
      <c r="AA22" s="26"/>
      <c r="AB22" s="76">
        <f t="shared" si="2"/>
        <v>-1658</v>
      </c>
    </row>
    <row r="23" spans="1:28" ht="40.5" customHeight="1" x14ac:dyDescent="0.2">
      <c r="A23" s="12" t="s">
        <v>18</v>
      </c>
      <c r="B23" s="4"/>
      <c r="C23" s="20">
        <v>428688047</v>
      </c>
      <c r="D23" s="21"/>
      <c r="E23" s="20">
        <v>214133702264</v>
      </c>
      <c r="F23" s="21"/>
      <c r="G23" s="20">
        <v>173486708854</v>
      </c>
      <c r="H23" s="21"/>
      <c r="I23" s="20">
        <v>0</v>
      </c>
      <c r="J23" s="21"/>
      <c r="K23" s="20">
        <v>0</v>
      </c>
      <c r="L23" s="21"/>
      <c r="M23" s="20">
        <v>0</v>
      </c>
      <c r="N23" s="21"/>
      <c r="O23" s="20">
        <v>0</v>
      </c>
      <c r="P23" s="21"/>
      <c r="Q23" s="20">
        <f t="shared" si="1"/>
        <v>428688047</v>
      </c>
      <c r="R23" s="21"/>
      <c r="S23" s="20">
        <v>405</v>
      </c>
      <c r="T23" s="21"/>
      <c r="U23" s="20">
        <v>214133702264</v>
      </c>
      <c r="V23" s="21"/>
      <c r="W23" s="20">
        <v>173486708854</v>
      </c>
      <c r="X23" s="14"/>
      <c r="Y23" s="15">
        <f t="shared" si="0"/>
        <v>0.27171143433061445</v>
      </c>
      <c r="AA23" s="26"/>
      <c r="AB23" s="76">
        <f t="shared" si="2"/>
        <v>0</v>
      </c>
    </row>
    <row r="24" spans="1:28" ht="40.5" customHeight="1" x14ac:dyDescent="0.2">
      <c r="A24" s="12" t="s">
        <v>14</v>
      </c>
      <c r="B24" s="4"/>
      <c r="C24" s="20">
        <v>21451000</v>
      </c>
      <c r="D24" s="21"/>
      <c r="E24" s="20">
        <v>161547419207</v>
      </c>
      <c r="F24" s="21"/>
      <c r="G24" s="20">
        <v>166547597554</v>
      </c>
      <c r="H24" s="21"/>
      <c r="I24" s="20">
        <v>0</v>
      </c>
      <c r="J24" s="21"/>
      <c r="K24" s="20">
        <v>0</v>
      </c>
      <c r="L24" s="21"/>
      <c r="M24" s="20">
        <v>0</v>
      </c>
      <c r="N24" s="21"/>
      <c r="O24" s="20">
        <v>0</v>
      </c>
      <c r="P24" s="21"/>
      <c r="Q24" s="20">
        <f t="shared" si="1"/>
        <v>21451000</v>
      </c>
      <c r="R24" s="21"/>
      <c r="S24" s="20">
        <v>7770</v>
      </c>
      <c r="T24" s="21"/>
      <c r="U24" s="20">
        <v>161547419207</v>
      </c>
      <c r="V24" s="21"/>
      <c r="W24" s="20">
        <v>166547597554</v>
      </c>
      <c r="X24" s="14"/>
      <c r="Y24" s="15">
        <f t="shared" si="0"/>
        <v>0.26084353616851669</v>
      </c>
      <c r="AA24" s="26"/>
      <c r="AB24" s="76">
        <f t="shared" si="2"/>
        <v>0</v>
      </c>
    </row>
    <row r="25" spans="1:28" ht="40.5" customHeight="1" x14ac:dyDescent="0.2">
      <c r="A25" s="12" t="s">
        <v>20</v>
      </c>
      <c r="C25" s="20">
        <v>8827052</v>
      </c>
      <c r="D25" s="21"/>
      <c r="E25" s="20">
        <v>137193964346</v>
      </c>
      <c r="F25" s="21"/>
      <c r="G25" s="20">
        <v>133628203123</v>
      </c>
      <c r="H25" s="21"/>
      <c r="I25" s="20">
        <v>0</v>
      </c>
      <c r="J25" s="21"/>
      <c r="K25" s="20">
        <v>0</v>
      </c>
      <c r="L25" s="21"/>
      <c r="M25" s="20">
        <v>0</v>
      </c>
      <c r="N25" s="21"/>
      <c r="O25" s="20">
        <v>0</v>
      </c>
      <c r="P25" s="21"/>
      <c r="Q25" s="20">
        <f t="shared" si="1"/>
        <v>8827052</v>
      </c>
      <c r="R25" s="21"/>
      <c r="S25" s="20">
        <v>15150</v>
      </c>
      <c r="T25" s="21"/>
      <c r="U25" s="20">
        <v>137193964346</v>
      </c>
      <c r="V25" s="21"/>
      <c r="W25" s="20">
        <v>133628203123</v>
      </c>
      <c r="X25" s="14"/>
      <c r="Y25" s="15">
        <f t="shared" si="0"/>
        <v>0.20928583507874807</v>
      </c>
      <c r="AA25" s="26"/>
      <c r="AB25" s="76">
        <f t="shared" si="2"/>
        <v>0</v>
      </c>
    </row>
    <row r="26" spans="1:28" ht="40.5" customHeight="1" x14ac:dyDescent="0.2">
      <c r="A26" s="12" t="s">
        <v>16</v>
      </c>
      <c r="B26" s="4"/>
      <c r="C26" s="20">
        <v>6620997</v>
      </c>
      <c r="D26" s="21"/>
      <c r="E26" s="20">
        <v>116322925204</v>
      </c>
      <c r="F26" s="21"/>
      <c r="G26" s="20">
        <v>60734559088</v>
      </c>
      <c r="H26" s="21"/>
      <c r="I26" s="20">
        <v>0</v>
      </c>
      <c r="J26" s="21"/>
      <c r="K26" s="20">
        <v>0</v>
      </c>
      <c r="L26" s="21"/>
      <c r="M26" s="20">
        <v>0</v>
      </c>
      <c r="N26" s="21"/>
      <c r="O26" s="20">
        <v>0</v>
      </c>
      <c r="P26" s="21"/>
      <c r="Q26" s="20">
        <f t="shared" si="1"/>
        <v>6620997</v>
      </c>
      <c r="R26" s="21"/>
      <c r="S26" s="20">
        <v>9180</v>
      </c>
      <c r="T26" s="21"/>
      <c r="U26" s="20">
        <v>116322925204</v>
      </c>
      <c r="V26" s="21"/>
      <c r="W26" s="20">
        <v>60734559088</v>
      </c>
      <c r="X26" s="14"/>
      <c r="Y26" s="15">
        <f t="shared" si="0"/>
        <v>9.5121258984315851E-2</v>
      </c>
      <c r="AA26" s="26"/>
      <c r="AB26" s="76">
        <f t="shared" si="2"/>
        <v>0</v>
      </c>
    </row>
    <row r="27" spans="1:28" ht="40.5" customHeight="1" x14ac:dyDescent="0.2">
      <c r="A27" s="12" t="s">
        <v>187</v>
      </c>
      <c r="B27" s="4"/>
      <c r="C27" s="20">
        <v>0</v>
      </c>
      <c r="D27" s="21"/>
      <c r="E27" s="20">
        <v>0</v>
      </c>
      <c r="F27" s="21"/>
      <c r="G27" s="20">
        <v>0</v>
      </c>
      <c r="H27" s="21"/>
      <c r="I27" s="20">
        <v>44314958</v>
      </c>
      <c r="J27" s="21"/>
      <c r="K27" s="20">
        <v>44802422538</v>
      </c>
      <c r="L27" s="21"/>
      <c r="M27" s="20">
        <v>0</v>
      </c>
      <c r="N27" s="21"/>
      <c r="O27" s="20">
        <v>0</v>
      </c>
      <c r="P27" s="21"/>
      <c r="Q27" s="20">
        <f t="shared" si="1"/>
        <v>44314958</v>
      </c>
      <c r="R27" s="21"/>
      <c r="S27" s="20">
        <v>1158</v>
      </c>
      <c r="T27" s="21"/>
      <c r="U27" s="20">
        <v>44802422538</v>
      </c>
      <c r="V27" s="21"/>
      <c r="W27" s="20">
        <v>51277720655</v>
      </c>
      <c r="X27" s="14"/>
      <c r="Y27" s="15">
        <f t="shared" si="0"/>
        <v>8.0310146641261765E-2</v>
      </c>
      <c r="AA27" s="26"/>
      <c r="AB27" s="76">
        <f t="shared" si="2"/>
        <v>51277720655</v>
      </c>
    </row>
    <row r="28" spans="1:28" ht="40.5" customHeight="1" x14ac:dyDescent="0.2">
      <c r="A28" s="12" t="s">
        <v>19</v>
      </c>
      <c r="B28" s="4"/>
      <c r="C28" s="20">
        <v>30718316</v>
      </c>
      <c r="D28" s="21"/>
      <c r="E28" s="20">
        <v>68605443020</v>
      </c>
      <c r="F28" s="21"/>
      <c r="G28" s="20">
        <v>47914848294</v>
      </c>
      <c r="H28" s="21"/>
      <c r="I28" s="20">
        <v>0</v>
      </c>
      <c r="J28" s="21"/>
      <c r="K28" s="20">
        <v>0</v>
      </c>
      <c r="L28" s="21"/>
      <c r="M28" s="20">
        <v>0</v>
      </c>
      <c r="N28" s="21"/>
      <c r="O28" s="20">
        <v>0</v>
      </c>
      <c r="P28" s="21"/>
      <c r="Q28" s="20">
        <f t="shared" si="1"/>
        <v>30718316</v>
      </c>
      <c r="R28" s="21"/>
      <c r="S28" s="20">
        <v>1561</v>
      </c>
      <c r="T28" s="21"/>
      <c r="U28" s="20">
        <v>68605443020</v>
      </c>
      <c r="V28" s="21"/>
      <c r="W28" s="20">
        <v>47914848294</v>
      </c>
      <c r="X28" s="14"/>
      <c r="Y28" s="15">
        <f t="shared" si="0"/>
        <v>7.5043282806482051E-2</v>
      </c>
      <c r="AA28" s="26"/>
      <c r="AB28" s="76">
        <f t="shared" si="2"/>
        <v>0</v>
      </c>
    </row>
    <row r="29" spans="1:28" ht="40.5" customHeight="1" thickBot="1" x14ac:dyDescent="0.25">
      <c r="A29" s="12" t="s">
        <v>26</v>
      </c>
      <c r="B29" s="4"/>
      <c r="C29" s="20">
        <v>85081</v>
      </c>
      <c r="D29" s="21"/>
      <c r="E29" s="20">
        <v>188848142</v>
      </c>
      <c r="F29" s="21"/>
      <c r="G29" s="20">
        <v>158895536</v>
      </c>
      <c r="H29" s="21"/>
      <c r="I29" s="20">
        <v>0</v>
      </c>
      <c r="J29" s="21"/>
      <c r="K29" s="20">
        <v>0</v>
      </c>
      <c r="L29" s="21"/>
      <c r="M29" s="20">
        <v>0</v>
      </c>
      <c r="N29" s="21"/>
      <c r="O29" s="20">
        <v>0</v>
      </c>
      <c r="P29" s="21"/>
      <c r="Q29" s="20">
        <f>C29+I29+M29</f>
        <v>85081</v>
      </c>
      <c r="R29" s="21"/>
      <c r="S29" s="20">
        <v>1869</v>
      </c>
      <c r="T29" s="21"/>
      <c r="U29" s="20">
        <v>188848142</v>
      </c>
      <c r="V29" s="21"/>
      <c r="W29" s="20">
        <v>158895536</v>
      </c>
      <c r="X29" s="14"/>
      <c r="Y29" s="15">
        <f t="shared" si="0"/>
        <v>2.4885902949271582E-4</v>
      </c>
      <c r="AA29" s="26"/>
      <c r="AB29" s="76">
        <f t="shared" si="2"/>
        <v>0</v>
      </c>
    </row>
    <row r="30" spans="1:28" ht="40.5" customHeight="1" thickBot="1" x14ac:dyDescent="0.25">
      <c r="A30" s="12"/>
      <c r="B30" s="4"/>
      <c r="C30" s="23">
        <f>SUM(C11:C29)</f>
        <v>15124237707</v>
      </c>
      <c r="D30" s="24"/>
      <c r="E30" s="23">
        <f>SUM(E11:E29)</f>
        <v>62089918731138</v>
      </c>
      <c r="F30" s="24"/>
      <c r="G30" s="23">
        <f>SUM(G11:G29)</f>
        <v>50752666466641</v>
      </c>
      <c r="H30" s="24"/>
      <c r="I30" s="23">
        <f>SUM(I11:I29)</f>
        <v>110787397</v>
      </c>
      <c r="J30" s="24"/>
      <c r="K30" s="23">
        <f>SUM(K11:K29)</f>
        <v>44802422538</v>
      </c>
      <c r="L30" s="24"/>
      <c r="M30" s="23">
        <f>SUM(M11:M29)</f>
        <v>-1</v>
      </c>
      <c r="N30" s="24"/>
      <c r="O30" s="23">
        <f>SUM(O11:O29)</f>
        <v>-1</v>
      </c>
      <c r="P30" s="24"/>
      <c r="Q30" s="23">
        <f>SUM(Q11:Q29)</f>
        <v>15235025103</v>
      </c>
      <c r="R30" s="24"/>
      <c r="S30" s="25"/>
      <c r="T30" s="24"/>
      <c r="U30" s="23">
        <f>SUM(U11:U29)</f>
        <v>62089918728895</v>
      </c>
      <c r="V30" s="24"/>
      <c r="W30" s="23">
        <f>SUM(W11:W29)</f>
        <v>50752777168730</v>
      </c>
      <c r="X30" s="17"/>
      <c r="Y30" s="18">
        <f>SUM(Y11:Y29)</f>
        <v>79.487990589428605</v>
      </c>
      <c r="AA30" s="26"/>
      <c r="AB30" s="76">
        <f>SUM(AB11:AB29)</f>
        <v>110702089</v>
      </c>
    </row>
    <row r="31" spans="1:28" ht="13.5" thickTop="1" x14ac:dyDescent="0.2">
      <c r="AA31" s="26"/>
    </row>
    <row r="32" spans="1:28" ht="22.5" hidden="1" x14ac:dyDescent="0.2">
      <c r="C32" s="20">
        <v>15124237707</v>
      </c>
      <c r="D32" s="20"/>
      <c r="E32" s="20">
        <v>62089918731138</v>
      </c>
      <c r="F32" s="20"/>
      <c r="G32" s="20">
        <v>50752666466641</v>
      </c>
      <c r="H32" s="20"/>
      <c r="I32" s="20">
        <v>110787397</v>
      </c>
      <c r="J32" s="20"/>
      <c r="K32" s="20">
        <v>44802422538</v>
      </c>
      <c r="L32" s="20"/>
      <c r="M32" s="20">
        <v>-1</v>
      </c>
      <c r="N32" s="20"/>
      <c r="O32" s="20">
        <v>-1</v>
      </c>
      <c r="P32" s="20"/>
      <c r="Q32" s="20">
        <f>C30+I30+M30</f>
        <v>15235025103</v>
      </c>
      <c r="R32" s="20"/>
      <c r="S32" s="20"/>
      <c r="T32" s="20"/>
      <c r="U32" s="20">
        <v>60884863554307</v>
      </c>
      <c r="V32" s="20"/>
      <c r="W32" s="20">
        <v>-10923889303513</v>
      </c>
      <c r="X32" s="20"/>
      <c r="Y32" s="27">
        <v>79.489999999999995</v>
      </c>
    </row>
    <row r="33" spans="3:25" ht="22.5" hidden="1" x14ac:dyDescent="0.2">
      <c r="C33" s="20">
        <f>C32-C30</f>
        <v>0</v>
      </c>
      <c r="D33" s="20"/>
      <c r="E33" s="20">
        <f>E32-E30</f>
        <v>0</v>
      </c>
      <c r="F33" s="20"/>
      <c r="G33" s="20">
        <f>G32-G30</f>
        <v>0</v>
      </c>
      <c r="H33" s="20"/>
      <c r="I33" s="20">
        <f>I32-I30</f>
        <v>0</v>
      </c>
      <c r="J33" s="20"/>
      <c r="K33" s="20">
        <f>K32-K30</f>
        <v>0</v>
      </c>
      <c r="L33" s="20"/>
      <c r="M33" s="20">
        <f>M32-M30</f>
        <v>0</v>
      </c>
      <c r="N33" s="20"/>
      <c r="O33" s="20">
        <f>O32-O30</f>
        <v>0</v>
      </c>
      <c r="P33" s="20"/>
      <c r="Q33" s="20">
        <f>Q32-Q30</f>
        <v>0</v>
      </c>
      <c r="R33" s="20"/>
      <c r="S33" s="20"/>
      <c r="T33" s="20"/>
      <c r="U33" s="20">
        <v>1205055174588</v>
      </c>
      <c r="V33" s="20"/>
      <c r="W33" s="20">
        <v>-413252256652</v>
      </c>
      <c r="X33" s="20"/>
      <c r="Y33" s="20">
        <f>Y32-Y30</f>
        <v>2.0094105713894805E-3</v>
      </c>
    </row>
    <row r="34" spans="3:25" ht="22.5" hidden="1" x14ac:dyDescent="0.2">
      <c r="C34" s="20"/>
      <c r="D34" s="20"/>
      <c r="E34" s="20">
        <v>62089918731138</v>
      </c>
      <c r="F34" s="20"/>
      <c r="G34" s="20">
        <v>50752666466641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>
        <f>U32+U33</f>
        <v>62089918728895</v>
      </c>
      <c r="V34" s="20"/>
      <c r="W34" s="20">
        <f>W32+W33</f>
        <v>-11337141560165</v>
      </c>
      <c r="X34" s="20"/>
      <c r="Y34" s="20"/>
    </row>
    <row r="35" spans="3:25" ht="22.5" hidden="1" x14ac:dyDescent="0.2">
      <c r="E35" s="20">
        <f>E34-E30</f>
        <v>0</v>
      </c>
      <c r="G35" s="20">
        <f>G34-G30</f>
        <v>0</v>
      </c>
      <c r="K35" s="20"/>
      <c r="U35" s="20">
        <f>U34-U30</f>
        <v>0</v>
      </c>
      <c r="W35" s="20">
        <f>U34+W34</f>
        <v>50752777168730</v>
      </c>
    </row>
    <row r="36" spans="3:25" ht="22.5" hidden="1" x14ac:dyDescent="0.2">
      <c r="E36" s="20"/>
      <c r="W36" s="20">
        <f>W35-W30</f>
        <v>0</v>
      </c>
    </row>
  </sheetData>
  <sortState xmlns:xlrd2="http://schemas.microsoft.com/office/spreadsheetml/2017/richdata2" ref="A11:Y29">
    <sortCondition descending="1" ref="W11:W29"/>
  </sortState>
  <mergeCells count="20">
    <mergeCell ref="C7:Y7"/>
    <mergeCell ref="A6:Y6"/>
    <mergeCell ref="A1:Y1"/>
    <mergeCell ref="A2:Y2"/>
    <mergeCell ref="A3:Y3"/>
    <mergeCell ref="A5:Y5"/>
    <mergeCell ref="C8:G8"/>
    <mergeCell ref="A9:A10"/>
    <mergeCell ref="I8:O8"/>
    <mergeCell ref="Q8:Y8"/>
    <mergeCell ref="I9:K9"/>
    <mergeCell ref="M9:O9"/>
    <mergeCell ref="C9:C10"/>
    <mergeCell ref="E9:E10"/>
    <mergeCell ref="G9:G10"/>
    <mergeCell ref="Q9:Q10"/>
    <mergeCell ref="S9:S10"/>
    <mergeCell ref="U9:U10"/>
    <mergeCell ref="W9:W10"/>
    <mergeCell ref="Y9:Y10"/>
  </mergeCells>
  <pageMargins left="0.39" right="0.39" top="0.39" bottom="0.39" header="0" footer="0"/>
  <pageSetup paperSize="9" scale="4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E3E2-5716-4D00-B3BC-EC41F9FD075A}">
  <dimension ref="A1:R19"/>
  <sheetViews>
    <sheetView rightToLeft="1" view="pageBreakPreview" topLeftCell="A13" zoomScaleNormal="100" zoomScaleSheetLayoutView="100" workbookViewId="0">
      <selection activeCell="A16" sqref="A16:XFD17"/>
    </sheetView>
  </sheetViews>
  <sheetFormatPr defaultColWidth="9.140625" defaultRowHeight="15.75" x14ac:dyDescent="0.4"/>
  <cols>
    <col min="1" max="1" width="45.28515625" style="35" bestFit="1" customWidth="1"/>
    <col min="2" max="2" width="1.42578125" style="35" customWidth="1"/>
    <col min="3" max="3" width="18" style="35" customWidth="1"/>
    <col min="4" max="4" width="1.42578125" style="35" customWidth="1"/>
    <col min="5" max="5" width="19.28515625" style="35" customWidth="1"/>
    <col min="6" max="6" width="1.42578125" style="35" customWidth="1"/>
    <col min="7" max="7" width="17.5703125" style="35" customWidth="1"/>
    <col min="8" max="8" width="1.42578125" style="35" customWidth="1"/>
    <col min="9" max="9" width="16.85546875" style="35" customWidth="1"/>
    <col min="10" max="10" width="1.42578125" style="35" customWidth="1"/>
    <col min="11" max="11" width="19.5703125" style="35" customWidth="1"/>
    <col min="12" max="12" width="1.42578125" style="35" customWidth="1"/>
    <col min="13" max="13" width="16.140625" style="35" bestFit="1" customWidth="1"/>
    <col min="14" max="14" width="1.42578125" style="35" customWidth="1"/>
    <col min="15" max="15" width="16.28515625" style="35" customWidth="1"/>
    <col min="16" max="16" width="1.42578125" style="35" customWidth="1"/>
    <col min="17" max="17" width="19.28515625" style="35" customWidth="1"/>
    <col min="18" max="18" width="1.42578125" style="35" customWidth="1"/>
    <col min="19" max="20" width="9.140625" style="35"/>
    <col min="21" max="21" width="29.7109375" style="35" bestFit="1" customWidth="1"/>
    <col min="22" max="22" width="12.85546875" style="35" bestFit="1" customWidth="1"/>
    <col min="23" max="16384" width="9.140625" style="35"/>
  </cols>
  <sheetData>
    <row r="1" spans="1:18" ht="38.2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8" ht="38.25" customHeight="1" x14ac:dyDescent="0.4">
      <c r="A2" s="141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1:18" ht="38.25" customHeight="1" x14ac:dyDescent="0.4">
      <c r="A3" s="141" t="str">
        <f>درآمد!A3</f>
        <v>دوره یک ماهه منتهی به 31 فروردین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8" ht="38.25" customHeight="1" x14ac:dyDescent="0.4"/>
    <row r="5" spans="1:18" ht="38.25" customHeight="1" x14ac:dyDescent="0.4">
      <c r="A5" s="150" t="s">
        <v>159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8" ht="38.25" customHeight="1" x14ac:dyDescent="0.4">
      <c r="C6" s="149" t="s">
        <v>120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</row>
    <row r="7" spans="1:18" ht="38.25" customHeight="1" thickBot="1" x14ac:dyDescent="0.45">
      <c r="C7" s="143" t="s">
        <v>185</v>
      </c>
      <c r="D7" s="143"/>
      <c r="E7" s="143"/>
      <c r="F7" s="143"/>
      <c r="G7" s="143"/>
      <c r="H7" s="143"/>
      <c r="I7" s="143"/>
      <c r="J7" s="143"/>
      <c r="K7" s="143"/>
      <c r="L7" s="74"/>
      <c r="M7" s="143" t="s">
        <v>186</v>
      </c>
      <c r="N7" s="143"/>
      <c r="O7" s="143"/>
      <c r="P7" s="143"/>
      <c r="Q7" s="143"/>
    </row>
    <row r="8" spans="1:18" ht="38.25" customHeight="1" thickBot="1" x14ac:dyDescent="0.65">
      <c r="A8" s="39" t="s">
        <v>110</v>
      </c>
      <c r="B8" s="38"/>
      <c r="C8" s="40" t="s">
        <v>32</v>
      </c>
      <c r="D8" s="38"/>
      <c r="E8" s="40" t="s">
        <v>6</v>
      </c>
      <c r="F8" s="38"/>
      <c r="G8" s="40" t="s">
        <v>111</v>
      </c>
      <c r="H8" s="38"/>
      <c r="I8" s="40" t="s">
        <v>112</v>
      </c>
      <c r="J8" s="38"/>
      <c r="K8" s="40" t="s">
        <v>113</v>
      </c>
      <c r="L8" s="38"/>
      <c r="M8" s="40" t="s">
        <v>111</v>
      </c>
      <c r="N8" s="75"/>
      <c r="O8" s="40" t="s">
        <v>112</v>
      </c>
      <c r="P8" s="75"/>
      <c r="Q8" s="40" t="s">
        <v>113</v>
      </c>
    </row>
    <row r="9" spans="1:18" ht="38.25" customHeight="1" x14ac:dyDescent="0.4">
      <c r="A9" s="31" t="s">
        <v>178</v>
      </c>
      <c r="C9" s="101" t="s">
        <v>169</v>
      </c>
      <c r="D9" s="20"/>
      <c r="E9" s="20">
        <v>7930000</v>
      </c>
      <c r="F9" s="20"/>
      <c r="G9" s="20">
        <v>0</v>
      </c>
      <c r="H9" s="20"/>
      <c r="I9" s="20">
        <v>0</v>
      </c>
      <c r="J9" s="20"/>
      <c r="K9" s="20">
        <v>0</v>
      </c>
      <c r="L9" s="20"/>
      <c r="M9" s="20">
        <v>-18030000</v>
      </c>
      <c r="N9" s="20"/>
      <c r="O9" s="20">
        <v>-180300000</v>
      </c>
      <c r="P9" s="20"/>
      <c r="Q9" s="20">
        <v>2211972504</v>
      </c>
    </row>
    <row r="10" spans="1:18" ht="38.25" customHeight="1" x14ac:dyDescent="0.55000000000000004">
      <c r="A10" s="31" t="s">
        <v>176</v>
      </c>
      <c r="B10" s="73"/>
      <c r="C10" s="101" t="s">
        <v>169</v>
      </c>
      <c r="D10" s="73"/>
      <c r="E10" s="101">
        <v>3997000</v>
      </c>
      <c r="F10" s="73"/>
      <c r="G10" s="101">
        <v>0</v>
      </c>
      <c r="H10" s="73"/>
      <c r="I10" s="101">
        <v>0</v>
      </c>
      <c r="J10" s="73"/>
      <c r="K10" s="101">
        <v>0</v>
      </c>
      <c r="L10" s="73"/>
      <c r="M10" s="101">
        <v>-25109000</v>
      </c>
      <c r="N10" s="101"/>
      <c r="O10" s="101">
        <v>-251090000</v>
      </c>
      <c r="P10" s="101"/>
      <c r="Q10" s="101">
        <v>1771729379</v>
      </c>
    </row>
    <row r="11" spans="1:18" ht="39.75" customHeight="1" x14ac:dyDescent="0.4">
      <c r="A11" s="31" t="s">
        <v>175</v>
      </c>
      <c r="C11" s="101" t="s">
        <v>169</v>
      </c>
      <c r="D11" s="20"/>
      <c r="E11" s="20">
        <v>600000</v>
      </c>
      <c r="F11" s="20"/>
      <c r="G11" s="20">
        <v>0</v>
      </c>
      <c r="H11" s="20"/>
      <c r="I11" s="20">
        <v>0</v>
      </c>
      <c r="J11" s="20"/>
      <c r="K11" s="20">
        <v>0</v>
      </c>
      <c r="L11" s="20"/>
      <c r="M11" s="20">
        <v>-3900000</v>
      </c>
      <c r="N11" s="20"/>
      <c r="O11" s="20">
        <v>-39000000</v>
      </c>
      <c r="P11" s="20"/>
      <c r="Q11" s="20">
        <v>448433437</v>
      </c>
    </row>
    <row r="12" spans="1:18" ht="39.75" customHeight="1" x14ac:dyDescent="0.55000000000000004">
      <c r="A12" s="31" t="s">
        <v>171</v>
      </c>
      <c r="B12" s="73"/>
      <c r="C12" s="101" t="s">
        <v>169</v>
      </c>
      <c r="D12" s="73"/>
      <c r="E12" s="101">
        <v>3885000</v>
      </c>
      <c r="F12" s="73"/>
      <c r="G12" s="101">
        <v>0</v>
      </c>
      <c r="H12" s="73"/>
      <c r="I12" s="101">
        <v>0</v>
      </c>
      <c r="J12" s="73"/>
      <c r="K12" s="101">
        <v>0</v>
      </c>
      <c r="L12" s="73"/>
      <c r="M12" s="101">
        <v>0</v>
      </c>
      <c r="N12" s="101"/>
      <c r="O12" s="101">
        <v>0</v>
      </c>
      <c r="P12" s="101"/>
      <c r="Q12" s="101">
        <v>116429954</v>
      </c>
    </row>
    <row r="13" spans="1:18" ht="39.75" customHeight="1" thickBot="1" x14ac:dyDescent="0.45">
      <c r="A13" s="31" t="s">
        <v>177</v>
      </c>
      <c r="C13" s="101" t="s">
        <v>169</v>
      </c>
      <c r="D13" s="20"/>
      <c r="E13" s="20">
        <v>9237000</v>
      </c>
      <c r="F13" s="20"/>
      <c r="G13" s="20">
        <v>0</v>
      </c>
      <c r="H13" s="20"/>
      <c r="I13" s="20">
        <v>0</v>
      </c>
      <c r="J13" s="20"/>
      <c r="K13" s="20">
        <v>0</v>
      </c>
      <c r="L13" s="20"/>
      <c r="M13" s="20">
        <v>-16000</v>
      </c>
      <c r="N13" s="20"/>
      <c r="O13" s="20">
        <v>-160000</v>
      </c>
      <c r="P13" s="20"/>
      <c r="Q13" s="20">
        <v>20555312</v>
      </c>
    </row>
    <row r="14" spans="1:18" ht="39" customHeight="1" thickBot="1" x14ac:dyDescent="0.45">
      <c r="G14" s="85">
        <f>SUM(G9:G13)</f>
        <v>0</v>
      </c>
      <c r="H14" s="20"/>
      <c r="I14" s="85">
        <f>SUM(I9:I13)</f>
        <v>0</v>
      </c>
      <c r="J14" s="20"/>
      <c r="K14" s="85">
        <f>SUM(K9:K13)</f>
        <v>0</v>
      </c>
      <c r="L14" s="20"/>
      <c r="M14" s="85">
        <f>SUM(M9:M13)</f>
        <v>-47055000</v>
      </c>
      <c r="N14" s="20"/>
      <c r="O14" s="85">
        <f>SUM(O9:O13)</f>
        <v>-470550000</v>
      </c>
      <c r="P14" s="20"/>
      <c r="Q14" s="85">
        <f>SUM(Q9:Q13)</f>
        <v>4569120586</v>
      </c>
    </row>
    <row r="15" spans="1:18" ht="15.75" customHeight="1" thickTop="1" x14ac:dyDescent="0.4"/>
    <row r="16" spans="1:18" ht="22.5" hidden="1" x14ac:dyDescent="0.4">
      <c r="G16" s="20">
        <v>0</v>
      </c>
      <c r="H16" s="20"/>
      <c r="I16" s="20">
        <v>0</v>
      </c>
      <c r="J16" s="20"/>
      <c r="K16" s="20">
        <v>0</v>
      </c>
      <c r="L16" s="20"/>
      <c r="M16" s="20">
        <v>-47055000</v>
      </c>
      <c r="N16" s="20"/>
      <c r="O16" s="20">
        <v>-470550000</v>
      </c>
      <c r="P16" s="20"/>
      <c r="Q16" s="20">
        <v>4569120586</v>
      </c>
      <c r="R16" s="20"/>
    </row>
    <row r="17" spans="7:18" ht="22.5" hidden="1" x14ac:dyDescent="0.4">
      <c r="G17" s="20">
        <f>G16-G14</f>
        <v>0</v>
      </c>
      <c r="H17" s="20"/>
      <c r="I17" s="20">
        <f>I16-I14</f>
        <v>0</v>
      </c>
      <c r="J17" s="20"/>
      <c r="K17" s="20">
        <f>K16-K14</f>
        <v>0</v>
      </c>
      <c r="L17" s="20"/>
      <c r="M17" s="20">
        <f>M16-M14</f>
        <v>0</v>
      </c>
      <c r="N17" s="20"/>
      <c r="O17" s="20">
        <f>O16-O14</f>
        <v>0</v>
      </c>
      <c r="P17" s="20"/>
      <c r="Q17" s="20">
        <f>Q16-Q14</f>
        <v>0</v>
      </c>
      <c r="R17" s="20"/>
    </row>
    <row r="18" spans="7:18" ht="22.5" x14ac:dyDescent="0.4">
      <c r="O18" s="20"/>
      <c r="Q18" s="20"/>
    </row>
    <row r="19" spans="7:18" ht="22.5" x14ac:dyDescent="0.4">
      <c r="Q19" s="20"/>
    </row>
  </sheetData>
  <sortState xmlns:xlrd2="http://schemas.microsoft.com/office/spreadsheetml/2017/richdata2" ref="A9:Q13">
    <sortCondition descending="1" ref="Q9:Q13"/>
  </sortState>
  <mergeCells count="7">
    <mergeCell ref="C7:K7"/>
    <mergeCell ref="M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45" orientation="portrait" r:id="rId1"/>
  <colBreaks count="1" manualBreakCount="1">
    <brk id="18" max="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3"/>
  <sheetViews>
    <sheetView rightToLeft="1" view="pageBreakPreview" zoomScale="60" zoomScaleNormal="100" workbookViewId="0">
      <selection activeCell="O18" sqref="O18"/>
    </sheetView>
  </sheetViews>
  <sheetFormatPr defaultColWidth="8.85546875" defaultRowHeight="12.75" x14ac:dyDescent="0.2"/>
  <cols>
    <col min="1" max="1" width="52.7109375" style="76" bestFit="1" customWidth="1"/>
    <col min="2" max="2" width="1.42578125" style="76" customWidth="1"/>
    <col min="3" max="3" width="19" style="76" customWidth="1"/>
    <col min="4" max="4" width="1.42578125" style="76" customWidth="1"/>
    <col min="5" max="5" width="18" style="76" customWidth="1"/>
    <col min="6" max="6" width="1.42578125" style="76" customWidth="1"/>
    <col min="7" max="7" width="17.85546875" style="76" bestFit="1" customWidth="1"/>
    <col min="8" max="8" width="1.42578125" style="76" customWidth="1"/>
    <col min="9" max="9" width="15.85546875" style="76" bestFit="1" customWidth="1"/>
    <col min="10" max="10" width="1.42578125" style="76" customWidth="1"/>
    <col min="11" max="11" width="18.140625" style="76" customWidth="1"/>
    <col min="12" max="12" width="1.42578125" style="76" customWidth="1"/>
    <col min="13" max="13" width="17" style="76" customWidth="1"/>
    <col min="14" max="14" width="1.42578125" style="76" customWidth="1"/>
    <col min="15" max="15" width="16.140625" style="76" customWidth="1"/>
    <col min="16" max="16" width="1.42578125" style="76" customWidth="1"/>
    <col min="17" max="17" width="17.28515625" style="76" customWidth="1"/>
    <col min="18" max="18" width="1.42578125" style="76" customWidth="1"/>
    <col min="19" max="19" width="19.28515625" style="76" customWidth="1"/>
    <col min="20" max="20" width="1.42578125" style="76" customWidth="1"/>
    <col min="21" max="21" width="18.7109375" style="76" customWidth="1"/>
    <col min="22" max="22" width="1.42578125" style="76" customWidth="1"/>
    <col min="23" max="16384" width="8.85546875" style="76"/>
  </cols>
  <sheetData>
    <row r="1" spans="1:22" ht="39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78"/>
    </row>
    <row r="2" spans="1:22" ht="39" customHeight="1" x14ac:dyDescent="0.2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78"/>
    </row>
    <row r="3" spans="1:22" ht="39" customHeight="1" x14ac:dyDescent="0.2">
      <c r="A3" s="141" t="str">
        <f>سهام!A3</f>
        <v>به تاریخ 31 فروردین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78"/>
    </row>
    <row r="4" spans="1:22" ht="39" customHeight="1" x14ac:dyDescent="0.2"/>
    <row r="5" spans="1:22" ht="39" customHeight="1" x14ac:dyDescent="0.2">
      <c r="A5" s="139" t="s">
        <v>34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79"/>
    </row>
    <row r="6" spans="1:22" ht="39" customHeight="1" x14ac:dyDescent="0.2">
      <c r="A6" s="70"/>
      <c r="B6" s="70"/>
      <c r="C6" s="140" t="s">
        <v>120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79"/>
    </row>
    <row r="7" spans="1:22" ht="39" customHeight="1" thickBot="1" x14ac:dyDescent="0.4">
      <c r="C7" s="138" t="s">
        <v>181</v>
      </c>
      <c r="D7" s="138"/>
      <c r="E7" s="138"/>
      <c r="F7" s="138"/>
      <c r="G7" s="138"/>
      <c r="H7" s="138"/>
      <c r="I7" s="138"/>
      <c r="J7" s="138"/>
      <c r="K7" s="138"/>
      <c r="L7" s="103"/>
      <c r="M7" s="138" t="s">
        <v>184</v>
      </c>
      <c r="N7" s="138"/>
      <c r="O7" s="138"/>
      <c r="P7" s="138"/>
      <c r="Q7" s="138"/>
      <c r="R7" s="138"/>
      <c r="S7" s="138"/>
      <c r="T7" s="138"/>
      <c r="U7" s="138"/>
    </row>
    <row r="8" spans="1:22" ht="39" customHeight="1" thickBot="1" x14ac:dyDescent="0.4">
      <c r="A8" s="102" t="s">
        <v>30</v>
      </c>
      <c r="B8" s="103"/>
      <c r="C8" s="102" t="s">
        <v>35</v>
      </c>
      <c r="D8" s="104"/>
      <c r="E8" s="102" t="s">
        <v>36</v>
      </c>
      <c r="F8" s="104"/>
      <c r="G8" s="102" t="s">
        <v>37</v>
      </c>
      <c r="H8" s="104"/>
      <c r="I8" s="102" t="s">
        <v>31</v>
      </c>
      <c r="J8" s="104"/>
      <c r="K8" s="102" t="s">
        <v>32</v>
      </c>
      <c r="L8" s="104"/>
      <c r="M8" s="102" t="s">
        <v>35</v>
      </c>
      <c r="N8" s="104"/>
      <c r="O8" s="102" t="s">
        <v>36</v>
      </c>
      <c r="P8" s="104"/>
      <c r="Q8" s="102" t="s">
        <v>37</v>
      </c>
      <c r="R8" s="104"/>
      <c r="S8" s="102" t="s">
        <v>31</v>
      </c>
      <c r="T8" s="104"/>
      <c r="U8" s="102" t="s">
        <v>32</v>
      </c>
    </row>
    <row r="9" spans="1:22" ht="39" customHeight="1" x14ac:dyDescent="0.2">
      <c r="A9" s="105" t="s">
        <v>173</v>
      </c>
      <c r="C9" s="56" t="s">
        <v>38</v>
      </c>
      <c r="E9" s="56" t="s">
        <v>39</v>
      </c>
      <c r="F9" s="56"/>
      <c r="G9" s="56">
        <v>180000</v>
      </c>
      <c r="H9" s="56"/>
      <c r="I9" s="56">
        <v>18000</v>
      </c>
      <c r="J9" s="56"/>
      <c r="K9" s="56" t="s">
        <v>40</v>
      </c>
      <c r="M9" s="56" t="s">
        <v>38</v>
      </c>
      <c r="N9" s="56"/>
      <c r="O9" s="56" t="s">
        <v>39</v>
      </c>
      <c r="P9" s="56"/>
      <c r="Q9" s="56">
        <v>180000</v>
      </c>
      <c r="R9" s="56"/>
      <c r="S9" s="56">
        <v>18000</v>
      </c>
      <c r="T9" s="56"/>
      <c r="U9" s="56" t="s">
        <v>40</v>
      </c>
    </row>
    <row r="10" spans="1:22" ht="39" customHeight="1" x14ac:dyDescent="0.3">
      <c r="A10" s="105" t="s">
        <v>174</v>
      </c>
      <c r="B10" s="83"/>
      <c r="C10" s="56" t="s">
        <v>38</v>
      </c>
      <c r="D10" s="56"/>
      <c r="E10" s="56" t="s">
        <v>39</v>
      </c>
      <c r="F10" s="56"/>
      <c r="G10" s="56">
        <v>60000</v>
      </c>
      <c r="H10" s="56"/>
      <c r="I10" s="56">
        <v>15000</v>
      </c>
      <c r="J10" s="56"/>
      <c r="K10" s="56" t="s">
        <v>40</v>
      </c>
      <c r="L10" s="56"/>
      <c r="M10" s="56" t="s">
        <v>38</v>
      </c>
      <c r="N10" s="56"/>
      <c r="O10" s="56" t="s">
        <v>39</v>
      </c>
      <c r="P10" s="56"/>
      <c r="Q10" s="56">
        <v>60000</v>
      </c>
      <c r="R10" s="56"/>
      <c r="S10" s="56">
        <v>15000</v>
      </c>
      <c r="T10" s="56"/>
      <c r="U10" s="56" t="s">
        <v>40</v>
      </c>
    </row>
    <row r="11" spans="1:22" ht="39" customHeight="1" x14ac:dyDescent="0.2">
      <c r="A11" s="105" t="s">
        <v>172</v>
      </c>
      <c r="C11" s="56" t="s">
        <v>38</v>
      </c>
      <c r="E11" s="56" t="s">
        <v>39</v>
      </c>
      <c r="F11" s="56"/>
      <c r="G11" s="56">
        <v>40000</v>
      </c>
      <c r="H11" s="56"/>
      <c r="I11" s="56">
        <v>16000</v>
      </c>
      <c r="J11" s="56"/>
      <c r="K11" s="56" t="s">
        <v>40</v>
      </c>
      <c r="M11" s="56" t="s">
        <v>38</v>
      </c>
      <c r="N11" s="56"/>
      <c r="O11" s="56" t="s">
        <v>39</v>
      </c>
      <c r="P11" s="56"/>
      <c r="Q11" s="56">
        <v>40000</v>
      </c>
      <c r="R11" s="56"/>
      <c r="S11" s="56">
        <v>16000</v>
      </c>
      <c r="T11" s="56"/>
      <c r="U11" s="56" t="s">
        <v>40</v>
      </c>
    </row>
    <row r="12" spans="1:22" ht="21.75" customHeight="1" x14ac:dyDescent="0.2">
      <c r="A12" s="93"/>
    </row>
    <row r="13" spans="1:22" ht="21.75" customHeight="1" x14ac:dyDescent="0.2">
      <c r="A13" s="93"/>
    </row>
    <row r="14" spans="1:22" ht="21.75" customHeight="1" x14ac:dyDescent="0.2">
      <c r="A14" s="93"/>
    </row>
    <row r="15" spans="1:22" ht="21.75" customHeight="1" x14ac:dyDescent="0.2">
      <c r="A15" s="93"/>
    </row>
    <row r="16" spans="1:22" ht="21.75" customHeight="1" x14ac:dyDescent="0.2">
      <c r="A16" s="93"/>
    </row>
    <row r="17" spans="1:1" ht="21.75" customHeight="1" x14ac:dyDescent="0.2">
      <c r="A17" s="93"/>
    </row>
    <row r="18" spans="1:1" ht="21.75" customHeight="1" x14ac:dyDescent="0.2">
      <c r="A18" s="93"/>
    </row>
    <row r="19" spans="1:1" ht="21.75" customHeight="1" x14ac:dyDescent="0.2"/>
    <row r="20" spans="1:1" ht="21.75" customHeight="1" x14ac:dyDescent="0.2"/>
    <row r="21" spans="1:1" ht="21.75" customHeight="1" x14ac:dyDescent="0.2"/>
    <row r="22" spans="1:1" ht="21.75" customHeight="1" x14ac:dyDescent="0.2"/>
    <row r="23" spans="1:1" ht="21.75" customHeight="1" x14ac:dyDescent="0.2"/>
  </sheetData>
  <sortState xmlns:xlrd2="http://schemas.microsoft.com/office/spreadsheetml/2017/richdata2" ref="A9:U11">
    <sortCondition descending="1" ref="Q9:Q11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54" fitToHeight="0" orientation="landscape" r:id="rId1"/>
  <rowBreaks count="1" manualBreakCount="1">
    <brk id="12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6"/>
  <sheetViews>
    <sheetView rightToLeft="1" view="pageBreakPreview" topLeftCell="A13" zoomScale="60" zoomScaleNormal="100" workbookViewId="0">
      <selection activeCell="G31" sqref="G31:G32"/>
    </sheetView>
  </sheetViews>
  <sheetFormatPr defaultColWidth="9.140625" defaultRowHeight="15.75" x14ac:dyDescent="0.4"/>
  <cols>
    <col min="1" max="1" width="40.85546875" style="35" customWidth="1"/>
    <col min="2" max="2" width="1.42578125" style="35" customWidth="1"/>
    <col min="3" max="3" width="16.85546875" style="35" bestFit="1" customWidth="1"/>
    <col min="4" max="4" width="1.42578125" style="35" customWidth="1"/>
    <col min="5" max="5" width="25.85546875" style="35" bestFit="1" customWidth="1"/>
    <col min="6" max="6" width="1.42578125" style="35" customWidth="1"/>
    <col min="7" max="7" width="26.85546875" style="35" bestFit="1" customWidth="1"/>
    <col min="8" max="8" width="1.42578125" style="35" customWidth="1"/>
    <col min="9" max="9" width="17.28515625" style="35" bestFit="1" customWidth="1"/>
    <col min="10" max="10" width="1.42578125" style="35" customWidth="1"/>
    <col min="11" max="11" width="25.85546875" style="35" bestFit="1" customWidth="1"/>
    <col min="12" max="12" width="1.42578125" style="35" customWidth="1"/>
    <col min="13" max="13" width="16.5703125" style="35" bestFit="1" customWidth="1"/>
    <col min="14" max="14" width="1.42578125" style="35" customWidth="1"/>
    <col min="15" max="15" width="25.5703125" style="35" customWidth="1"/>
    <col min="16" max="16" width="1.42578125" style="35" customWidth="1"/>
    <col min="17" max="17" width="17.28515625" style="35" bestFit="1" customWidth="1"/>
    <col min="18" max="18" width="1.42578125" style="35" customWidth="1"/>
    <col min="19" max="19" width="19.42578125" style="35" customWidth="1"/>
    <col min="20" max="20" width="1.42578125" style="35" customWidth="1"/>
    <col min="21" max="21" width="26.140625" style="35" customWidth="1"/>
    <col min="22" max="22" width="1.42578125" style="35" customWidth="1"/>
    <col min="23" max="23" width="26.28515625" style="35" customWidth="1"/>
    <col min="24" max="24" width="1.42578125" style="33" customWidth="1"/>
    <col min="25" max="25" width="26.5703125" style="33" customWidth="1"/>
    <col min="26" max="26" width="1.42578125" style="33" customWidth="1"/>
    <col min="27" max="27" width="21.140625" style="33" hidden="1" customWidth="1"/>
    <col min="28" max="16384" width="9.140625" style="33"/>
  </cols>
  <sheetData>
    <row r="1" spans="1:29" ht="40.5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9" ht="40.5" customHeight="1" x14ac:dyDescent="0.4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29" ht="40.5" customHeight="1" x14ac:dyDescent="0.4">
      <c r="A3" s="137" t="str">
        <f>سهام!A3</f>
        <v>به تاریخ 31 فروردین 1405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9" ht="40.5" customHeight="1" x14ac:dyDescent="0.4"/>
    <row r="5" spans="1:29" ht="40.5" customHeight="1" x14ac:dyDescent="0.4">
      <c r="A5" s="136" t="s">
        <v>121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</row>
    <row r="6" spans="1:29" ht="40.5" customHeight="1" x14ac:dyDescent="0.4">
      <c r="A6" s="19"/>
      <c r="B6" s="19"/>
      <c r="C6" s="135" t="s">
        <v>120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</row>
    <row r="7" spans="1:29" ht="40.5" customHeight="1" thickBot="1" x14ac:dyDescent="0.8">
      <c r="C7" s="138" t="str">
        <f>سهام!C8</f>
        <v>1404/12/29</v>
      </c>
      <c r="D7" s="138"/>
      <c r="E7" s="138"/>
      <c r="F7" s="138"/>
      <c r="G7" s="138"/>
      <c r="H7" s="122"/>
      <c r="I7" s="138" t="s">
        <v>2</v>
      </c>
      <c r="J7" s="138"/>
      <c r="K7" s="138"/>
      <c r="L7" s="138"/>
      <c r="M7" s="138"/>
      <c r="N7" s="138"/>
      <c r="O7" s="138"/>
      <c r="P7" s="122"/>
      <c r="Q7" s="130" t="str">
        <f>سهام!Q8</f>
        <v>1405/01/31</v>
      </c>
      <c r="R7" s="130"/>
      <c r="S7" s="130"/>
      <c r="T7" s="130"/>
      <c r="U7" s="130"/>
      <c r="V7" s="130"/>
      <c r="W7" s="130"/>
      <c r="X7" s="130"/>
      <c r="Y7" s="130"/>
    </row>
    <row r="8" spans="1:29" ht="40.5" customHeight="1" thickBot="1" x14ac:dyDescent="0.65">
      <c r="A8" s="142" t="s">
        <v>43</v>
      </c>
      <c r="B8" s="38"/>
      <c r="C8" s="142" t="s">
        <v>44</v>
      </c>
      <c r="D8" s="38"/>
      <c r="E8" s="142" t="s">
        <v>7</v>
      </c>
      <c r="F8" s="38"/>
      <c r="G8" s="142" t="s">
        <v>8</v>
      </c>
      <c r="H8" s="38"/>
      <c r="I8" s="143" t="s">
        <v>41</v>
      </c>
      <c r="J8" s="143"/>
      <c r="K8" s="143"/>
      <c r="L8" s="38"/>
      <c r="M8" s="143" t="s">
        <v>42</v>
      </c>
      <c r="N8" s="143"/>
      <c r="O8" s="143"/>
      <c r="P8" s="38"/>
      <c r="Q8" s="142" t="s">
        <v>6</v>
      </c>
      <c r="R8" s="38"/>
      <c r="S8" s="144" t="s">
        <v>45</v>
      </c>
      <c r="T8" s="38"/>
      <c r="U8" s="142" t="s">
        <v>7</v>
      </c>
      <c r="V8" s="38"/>
      <c r="W8" s="142" t="s">
        <v>8</v>
      </c>
      <c r="X8" s="34"/>
      <c r="Y8" s="131" t="s">
        <v>11</v>
      </c>
    </row>
    <row r="9" spans="1:29" ht="40.5" customHeight="1" thickBot="1" x14ac:dyDescent="0.65">
      <c r="A9" s="143"/>
      <c r="B9" s="38"/>
      <c r="C9" s="143"/>
      <c r="D9" s="38"/>
      <c r="E9" s="143"/>
      <c r="F9" s="38"/>
      <c r="G9" s="143"/>
      <c r="H9" s="38"/>
      <c r="I9" s="39" t="s">
        <v>6</v>
      </c>
      <c r="J9" s="38"/>
      <c r="K9" s="39" t="s">
        <v>7</v>
      </c>
      <c r="L9" s="38"/>
      <c r="M9" s="39" t="s">
        <v>6</v>
      </c>
      <c r="N9" s="38"/>
      <c r="O9" s="39" t="s">
        <v>9</v>
      </c>
      <c r="P9" s="38"/>
      <c r="Q9" s="143"/>
      <c r="R9" s="38"/>
      <c r="S9" s="145"/>
      <c r="T9" s="38"/>
      <c r="U9" s="143"/>
      <c r="V9" s="38"/>
      <c r="W9" s="143"/>
      <c r="X9" s="34"/>
      <c r="Y9" s="132"/>
    </row>
    <row r="10" spans="1:29" ht="40.5" customHeight="1" x14ac:dyDescent="0.4">
      <c r="A10" s="93" t="s">
        <v>47</v>
      </c>
      <c r="C10" s="56">
        <v>113020000</v>
      </c>
      <c r="D10" s="56"/>
      <c r="E10" s="56">
        <v>3228460481099</v>
      </c>
      <c r="F10" s="56"/>
      <c r="G10" s="56">
        <v>3462559670121</v>
      </c>
      <c r="H10" s="56"/>
      <c r="I10" s="56">
        <v>11000000</v>
      </c>
      <c r="J10" s="56"/>
      <c r="K10" s="56">
        <v>343722701020</v>
      </c>
      <c r="L10" s="56"/>
      <c r="M10" s="56">
        <v>-35470000</v>
      </c>
      <c r="N10" s="56"/>
      <c r="O10" s="56">
        <v>-1110592428020</v>
      </c>
      <c r="P10" s="56"/>
      <c r="Q10" s="56">
        <f>C10+I10+M10</f>
        <v>88550000</v>
      </c>
      <c r="R10" s="56"/>
      <c r="S10" s="56">
        <v>31403</v>
      </c>
      <c r="T10" s="56"/>
      <c r="U10" s="56">
        <v>2544435586810</v>
      </c>
      <c r="V10" s="56"/>
      <c r="W10" s="56">
        <v>2779710253729</v>
      </c>
      <c r="X10" s="52"/>
      <c r="Y10" s="88">
        <f t="shared" ref="Y10:Y18" si="0">W10/$AA$10*100</f>
        <v>4.3535269361749078</v>
      </c>
      <c r="AA10" s="20">
        <v>63849616517391</v>
      </c>
    </row>
    <row r="11" spans="1:29" ht="40.5" customHeight="1" x14ac:dyDescent="0.4">
      <c r="A11" s="93" t="s">
        <v>49</v>
      </c>
      <c r="C11" s="56">
        <v>33000000</v>
      </c>
      <c r="D11" s="56"/>
      <c r="E11" s="56">
        <v>497919540145</v>
      </c>
      <c r="F11" s="56"/>
      <c r="G11" s="56">
        <v>533842073117</v>
      </c>
      <c r="H11" s="56"/>
      <c r="I11" s="56">
        <v>0</v>
      </c>
      <c r="J11" s="56"/>
      <c r="K11" s="56">
        <v>0</v>
      </c>
      <c r="L11" s="56"/>
      <c r="M11" s="56">
        <v>0</v>
      </c>
      <c r="N11" s="56"/>
      <c r="O11" s="56">
        <v>0</v>
      </c>
      <c r="P11" s="56"/>
      <c r="Q11" s="56">
        <f t="shared" ref="Q11:Q15" si="1">C11+I11+M11</f>
        <v>33000000</v>
      </c>
      <c r="R11" s="56"/>
      <c r="S11" s="56">
        <v>16628</v>
      </c>
      <c r="T11" s="56"/>
      <c r="U11" s="56">
        <v>497919540145</v>
      </c>
      <c r="V11" s="56"/>
      <c r="W11" s="56">
        <v>548521658025</v>
      </c>
      <c r="X11" s="52"/>
      <c r="Y11" s="88">
        <f t="shared" si="0"/>
        <v>0.85908371567994735</v>
      </c>
      <c r="AA11" s="13"/>
      <c r="AC11" s="33" t="s">
        <v>167</v>
      </c>
    </row>
    <row r="12" spans="1:29" ht="40.5" customHeight="1" x14ac:dyDescent="0.4">
      <c r="A12" s="93" t="s">
        <v>166</v>
      </c>
      <c r="C12" s="56">
        <v>31000000</v>
      </c>
      <c r="D12" s="56"/>
      <c r="E12" s="56">
        <v>453092016033</v>
      </c>
      <c r="F12" s="56"/>
      <c r="G12" s="56">
        <v>481934221200</v>
      </c>
      <c r="H12" s="56"/>
      <c r="I12" s="56">
        <v>0</v>
      </c>
      <c r="J12" s="56"/>
      <c r="K12" s="56">
        <v>0</v>
      </c>
      <c r="L12" s="56"/>
      <c r="M12" s="56">
        <v>0</v>
      </c>
      <c r="N12" s="56"/>
      <c r="O12" s="56">
        <v>0</v>
      </c>
      <c r="P12" s="56"/>
      <c r="Q12" s="56">
        <f t="shared" si="1"/>
        <v>31000000</v>
      </c>
      <c r="R12" s="56"/>
      <c r="S12" s="56">
        <v>15914</v>
      </c>
      <c r="T12" s="56"/>
      <c r="U12" s="56">
        <v>453092016033</v>
      </c>
      <c r="V12" s="56"/>
      <c r="W12" s="56">
        <v>493152083087</v>
      </c>
      <c r="X12" s="52"/>
      <c r="Y12" s="88">
        <f t="shared" si="0"/>
        <v>0.77236498821050559</v>
      </c>
      <c r="AA12" s="13"/>
    </row>
    <row r="13" spans="1:29" ht="40.5" customHeight="1" x14ac:dyDescent="0.6">
      <c r="A13" s="93" t="s">
        <v>46</v>
      </c>
      <c r="B13" s="38"/>
      <c r="C13" s="56">
        <v>6460000</v>
      </c>
      <c r="D13" s="56"/>
      <c r="E13" s="56">
        <v>184377124224</v>
      </c>
      <c r="F13" s="56"/>
      <c r="G13" s="56">
        <v>257032564278</v>
      </c>
      <c r="H13" s="56"/>
      <c r="I13" s="56">
        <v>0</v>
      </c>
      <c r="J13" s="56"/>
      <c r="K13" s="56">
        <v>0</v>
      </c>
      <c r="L13" s="56"/>
      <c r="M13" s="56">
        <v>0</v>
      </c>
      <c r="N13" s="56"/>
      <c r="O13" s="56">
        <v>0</v>
      </c>
      <c r="P13" s="56"/>
      <c r="Q13" s="56">
        <f t="shared" si="1"/>
        <v>6460000</v>
      </c>
      <c r="R13" s="56"/>
      <c r="S13" s="87">
        <v>40850</v>
      </c>
      <c r="T13" s="56"/>
      <c r="U13" s="56">
        <v>184377124224</v>
      </c>
      <c r="V13" s="56"/>
      <c r="W13" s="56">
        <v>263793690193</v>
      </c>
      <c r="X13" s="52"/>
      <c r="Y13" s="88">
        <f t="shared" si="0"/>
        <v>0.41314843311729105</v>
      </c>
      <c r="AA13" s="13"/>
    </row>
    <row r="14" spans="1:29" ht="40.5" customHeight="1" x14ac:dyDescent="0.6">
      <c r="A14" s="93" t="s">
        <v>170</v>
      </c>
      <c r="B14" s="38"/>
      <c r="C14" s="56">
        <v>3000000</v>
      </c>
      <c r="D14" s="56"/>
      <c r="E14" s="56">
        <v>67885023360</v>
      </c>
      <c r="F14" s="56"/>
      <c r="G14" s="56">
        <v>72708178967</v>
      </c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>
        <v>0</v>
      </c>
      <c r="P14" s="56"/>
      <c r="Q14" s="56">
        <f t="shared" si="1"/>
        <v>3000000</v>
      </c>
      <c r="R14" s="56"/>
      <c r="S14" s="87">
        <v>24876</v>
      </c>
      <c r="T14" s="56"/>
      <c r="U14" s="56">
        <v>67885023360</v>
      </c>
      <c r="V14" s="56"/>
      <c r="W14" s="56">
        <v>74600480920</v>
      </c>
      <c r="X14" s="52"/>
      <c r="Y14" s="88">
        <f t="shared" si="0"/>
        <v>0.11683779009022041</v>
      </c>
      <c r="AA14" s="13"/>
    </row>
    <row r="15" spans="1:29" ht="40.5" customHeight="1" x14ac:dyDescent="0.4">
      <c r="A15" s="93" t="s">
        <v>48</v>
      </c>
      <c r="C15" s="56">
        <v>778235</v>
      </c>
      <c r="D15" s="56"/>
      <c r="E15" s="56">
        <v>23422706327</v>
      </c>
      <c r="F15" s="56"/>
      <c r="G15" s="56">
        <v>46401487949</v>
      </c>
      <c r="H15" s="56"/>
      <c r="I15" s="56">
        <v>0</v>
      </c>
      <c r="J15" s="56"/>
      <c r="K15" s="56">
        <v>0</v>
      </c>
      <c r="L15" s="56"/>
      <c r="M15" s="56">
        <v>0</v>
      </c>
      <c r="N15" s="56"/>
      <c r="O15" s="56">
        <v>0</v>
      </c>
      <c r="P15" s="56"/>
      <c r="Q15" s="56">
        <f t="shared" si="1"/>
        <v>778235</v>
      </c>
      <c r="R15" s="56"/>
      <c r="S15" s="56">
        <v>61190</v>
      </c>
      <c r="T15" s="56"/>
      <c r="U15" s="56">
        <v>23422706327</v>
      </c>
      <c r="V15" s="56"/>
      <c r="W15" s="56">
        <v>47602639701</v>
      </c>
      <c r="X15" s="52"/>
      <c r="Y15" s="88">
        <f t="shared" si="0"/>
        <v>7.4554307915121562E-2</v>
      </c>
      <c r="AA15" s="13"/>
    </row>
    <row r="16" spans="1:29" ht="40.5" customHeight="1" x14ac:dyDescent="0.4">
      <c r="A16" s="93" t="s">
        <v>179</v>
      </c>
      <c r="C16" s="56">
        <v>328471</v>
      </c>
      <c r="D16" s="56"/>
      <c r="E16" s="56">
        <v>3310318420</v>
      </c>
      <c r="F16" s="56"/>
      <c r="G16" s="56">
        <v>2912197542</v>
      </c>
      <c r="H16" s="56"/>
      <c r="I16" s="56">
        <v>0</v>
      </c>
      <c r="J16" s="56"/>
      <c r="K16" s="56">
        <v>0</v>
      </c>
      <c r="L16" s="56"/>
      <c r="M16" s="56">
        <v>0</v>
      </c>
      <c r="N16" s="56"/>
      <c r="O16" s="56">
        <v>0</v>
      </c>
      <c r="P16" s="56"/>
      <c r="Q16" s="56">
        <v>328471</v>
      </c>
      <c r="R16" s="56"/>
      <c r="S16" s="56">
        <v>8870</v>
      </c>
      <c r="T16" s="56"/>
      <c r="U16" s="56">
        <v>3310318420</v>
      </c>
      <c r="V16" s="56"/>
      <c r="W16" s="56">
        <v>2912197542</v>
      </c>
      <c r="X16" s="52"/>
      <c r="Y16" s="88">
        <f t="shared" si="0"/>
        <v>4.5610258930948973E-3</v>
      </c>
      <c r="AA16" s="13"/>
    </row>
    <row r="17" spans="1:27" ht="40.5" customHeight="1" x14ac:dyDescent="0.4">
      <c r="A17" s="93" t="s">
        <v>50</v>
      </c>
      <c r="C17" s="56">
        <v>1000000</v>
      </c>
      <c r="D17" s="56"/>
      <c r="E17" s="56">
        <v>10164905557</v>
      </c>
      <c r="F17" s="56"/>
      <c r="G17" s="56">
        <v>10119102311</v>
      </c>
      <c r="H17" s="56"/>
      <c r="I17" s="56">
        <v>0</v>
      </c>
      <c r="J17" s="56"/>
      <c r="K17" s="56">
        <v>0</v>
      </c>
      <c r="L17" s="56"/>
      <c r="M17" s="56">
        <v>-1000000</v>
      </c>
      <c r="N17" s="56"/>
      <c r="O17" s="56">
        <v>-10047293695</v>
      </c>
      <c r="P17" s="56"/>
      <c r="Q17" s="56">
        <v>0</v>
      </c>
      <c r="R17" s="56"/>
      <c r="S17" s="56">
        <v>0</v>
      </c>
      <c r="T17" s="56"/>
      <c r="U17" s="56">
        <v>0</v>
      </c>
      <c r="V17" s="56"/>
      <c r="W17" s="56">
        <v>0</v>
      </c>
      <c r="X17" s="52"/>
      <c r="Y17" s="88">
        <f t="shared" si="0"/>
        <v>0</v>
      </c>
      <c r="AA17" s="13"/>
    </row>
    <row r="18" spans="1:27" ht="40.5" customHeight="1" thickBot="1" x14ac:dyDescent="0.45">
      <c r="A18" s="93" t="s">
        <v>188</v>
      </c>
      <c r="C18" s="90">
        <v>0</v>
      </c>
      <c r="D18" s="56"/>
      <c r="E18" s="90">
        <v>0</v>
      </c>
      <c r="F18" s="56"/>
      <c r="G18" s="90">
        <v>0</v>
      </c>
      <c r="H18" s="56"/>
      <c r="I18" s="90">
        <v>6755000</v>
      </c>
      <c r="J18" s="56"/>
      <c r="K18" s="90">
        <v>199994700830</v>
      </c>
      <c r="L18" s="56"/>
      <c r="M18" s="90">
        <v>-6755000</v>
      </c>
      <c r="N18" s="56"/>
      <c r="O18" s="90">
        <v>-200940166010</v>
      </c>
      <c r="P18" s="56"/>
      <c r="Q18" s="90">
        <v>0</v>
      </c>
      <c r="R18" s="56"/>
      <c r="S18" s="56">
        <v>0</v>
      </c>
      <c r="T18" s="56"/>
      <c r="U18" s="90">
        <v>0</v>
      </c>
      <c r="V18" s="56"/>
      <c r="W18" s="90">
        <v>0</v>
      </c>
      <c r="X18" s="52"/>
      <c r="Y18" s="89">
        <f t="shared" si="0"/>
        <v>0</v>
      </c>
      <c r="AA18" s="13"/>
    </row>
    <row r="19" spans="1:27" ht="40.5" customHeight="1" thickBot="1" x14ac:dyDescent="0.45">
      <c r="A19" s="31"/>
      <c r="C19" s="91">
        <f>SUM(C10:C18)</f>
        <v>188586706</v>
      </c>
      <c r="D19" s="37"/>
      <c r="E19" s="92">
        <f>SUM(E10:E18)</f>
        <v>4468632115165</v>
      </c>
      <c r="F19" s="37"/>
      <c r="G19" s="92">
        <f>SUM(G10:G18)</f>
        <v>4867509495485</v>
      </c>
      <c r="H19" s="37"/>
      <c r="I19" s="92">
        <f>SUM(I10:I18)</f>
        <v>17755000</v>
      </c>
      <c r="J19" s="37"/>
      <c r="K19" s="92">
        <f>SUM(K10:K18)</f>
        <v>543717401850</v>
      </c>
      <c r="L19" s="37"/>
      <c r="M19" s="92">
        <f>SUM(M10:M18)</f>
        <v>-43225000</v>
      </c>
      <c r="N19" s="37"/>
      <c r="O19" s="92">
        <f>SUM(O10:O18)</f>
        <v>-1321579887725</v>
      </c>
      <c r="P19" s="37"/>
      <c r="Q19" s="92">
        <f>SUM(Q10:Q18)</f>
        <v>163116706</v>
      </c>
      <c r="R19" s="37"/>
      <c r="S19" s="37"/>
      <c r="T19" s="37"/>
      <c r="U19" s="92">
        <f>SUM(U10:U18)</f>
        <v>3774442315319</v>
      </c>
      <c r="V19" s="37"/>
      <c r="W19" s="92">
        <f>SUM(W10:W18)</f>
        <v>4210293003197</v>
      </c>
      <c r="X19" s="8"/>
      <c r="Y19" s="106">
        <f>SUM(Y10:Y18)</f>
        <v>6.5940771970810887</v>
      </c>
      <c r="AA19" s="13"/>
    </row>
    <row r="20" spans="1:27" ht="16.5" thickTop="1" x14ac:dyDescent="0.4"/>
    <row r="21" spans="1:27" ht="22.5" hidden="1" x14ac:dyDescent="0.4">
      <c r="C21" s="20">
        <v>188586706</v>
      </c>
      <c r="D21" s="20"/>
      <c r="E21" s="20">
        <v>4468632115165</v>
      </c>
      <c r="F21" s="20"/>
      <c r="G21" s="20">
        <v>4867509495485</v>
      </c>
      <c r="H21" s="20"/>
      <c r="I21" s="20">
        <v>17755000</v>
      </c>
      <c r="J21" s="20"/>
      <c r="K21" s="20">
        <v>543717401850</v>
      </c>
      <c r="L21" s="20"/>
      <c r="M21" s="20">
        <v>-43225000</v>
      </c>
      <c r="N21" s="20"/>
      <c r="O21" s="20">
        <v>-1321579887725</v>
      </c>
      <c r="P21" s="20"/>
      <c r="Q21" s="20">
        <f>C19+I19+M19</f>
        <v>163116706</v>
      </c>
      <c r="R21" s="20"/>
      <c r="S21" s="20"/>
      <c r="T21" s="20"/>
      <c r="U21" s="20">
        <v>3774442315319</v>
      </c>
      <c r="V21" s="20"/>
      <c r="W21" s="20">
        <v>435850687878</v>
      </c>
      <c r="Y21" s="15">
        <v>6.59</v>
      </c>
    </row>
    <row r="22" spans="1:27" ht="22.5" hidden="1" x14ac:dyDescent="0.4">
      <c r="C22" s="20">
        <f>C21-C19</f>
        <v>0</v>
      </c>
      <c r="D22" s="20"/>
      <c r="E22" s="20">
        <f>E21-E19</f>
        <v>0</v>
      </c>
      <c r="F22" s="20"/>
      <c r="G22" s="20">
        <f>G21-G19</f>
        <v>0</v>
      </c>
      <c r="H22" s="20"/>
      <c r="I22" s="20">
        <f>I21-I19</f>
        <v>0</v>
      </c>
      <c r="J22" s="20"/>
      <c r="K22" s="20">
        <f>K21-K19</f>
        <v>0</v>
      </c>
      <c r="L22" s="20"/>
      <c r="M22" s="20">
        <f>M21-M19</f>
        <v>0</v>
      </c>
      <c r="N22" s="20"/>
      <c r="O22" s="20">
        <f>O21-O19</f>
        <v>0</v>
      </c>
      <c r="P22" s="20"/>
      <c r="Q22" s="20">
        <f>Q21-Q19</f>
        <v>0</v>
      </c>
      <c r="R22" s="20"/>
      <c r="S22" s="20"/>
      <c r="T22" s="20"/>
      <c r="U22" s="20">
        <f>U21-U19</f>
        <v>0</v>
      </c>
      <c r="V22" s="20"/>
      <c r="W22" s="20">
        <f>U21+W21</f>
        <v>4210293003197</v>
      </c>
      <c r="Y22" s="15">
        <f>Y21-Y19</f>
        <v>-4.0771970810888902E-3</v>
      </c>
    </row>
    <row r="23" spans="1:27" ht="22.5" hidden="1" x14ac:dyDescent="0.4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>
        <f>W22-W19</f>
        <v>0</v>
      </c>
    </row>
    <row r="24" spans="1:27" ht="22.5" x14ac:dyDescent="0.4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6" spans="1:27" x14ac:dyDescent="0.4">
      <c r="U26" s="35" t="s">
        <v>168</v>
      </c>
    </row>
  </sheetData>
  <sortState xmlns:xlrd2="http://schemas.microsoft.com/office/spreadsheetml/2017/richdata2" ref="A10:Y18">
    <sortCondition descending="1" ref="W10:W18"/>
  </sortState>
  <mergeCells count="19">
    <mergeCell ref="A5:Y5"/>
    <mergeCell ref="I7:O7"/>
    <mergeCell ref="Q7:Y7"/>
    <mergeCell ref="A1:Y1"/>
    <mergeCell ref="A2:Y2"/>
    <mergeCell ref="U8:U9"/>
    <mergeCell ref="W8:W9"/>
    <mergeCell ref="Y8:Y9"/>
    <mergeCell ref="A3:Y3"/>
    <mergeCell ref="C7:G7"/>
    <mergeCell ref="A8:A9"/>
    <mergeCell ref="C6:Y6"/>
    <mergeCell ref="C8:C9"/>
    <mergeCell ref="E8:E9"/>
    <mergeCell ref="G8:G9"/>
    <mergeCell ref="Q8:Q9"/>
    <mergeCell ref="S8:S9"/>
    <mergeCell ref="I8:K8"/>
    <mergeCell ref="M8:O8"/>
  </mergeCells>
  <pageMargins left="0.39" right="0.39" top="0.39" bottom="0.39" header="0" footer="0"/>
  <pageSetup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8"/>
  <sheetViews>
    <sheetView rightToLeft="1" view="pageBreakPreview" topLeftCell="I4" zoomScale="84" zoomScaleNormal="100" zoomScaleSheetLayoutView="84" workbookViewId="0">
      <selection activeCell="I14" sqref="A14:XFD16"/>
    </sheetView>
  </sheetViews>
  <sheetFormatPr defaultColWidth="9.140625" defaultRowHeight="15.75" x14ac:dyDescent="0.4"/>
  <cols>
    <col min="1" max="1" width="35" style="33" bestFit="1" customWidth="1"/>
    <col min="2" max="2" width="1.42578125" style="33" customWidth="1"/>
    <col min="3" max="3" width="24.42578125" style="33" bestFit="1" customWidth="1"/>
    <col min="4" max="4" width="1.42578125" style="33" customWidth="1"/>
    <col min="5" max="5" width="38" style="33" bestFit="1" customWidth="1"/>
    <col min="6" max="6" width="1.42578125" style="33" customWidth="1"/>
    <col min="7" max="7" width="20.5703125" style="33" bestFit="1" customWidth="1"/>
    <col min="8" max="8" width="1.42578125" style="33" customWidth="1"/>
    <col min="9" max="9" width="17.140625" style="33" bestFit="1" customWidth="1"/>
    <col min="10" max="10" width="1.42578125" style="33" customWidth="1"/>
    <col min="11" max="11" width="17.28515625" style="33" bestFit="1" customWidth="1"/>
    <col min="12" max="12" width="1.42578125" style="33" customWidth="1"/>
    <col min="13" max="13" width="16" style="33" bestFit="1" customWidth="1"/>
    <col min="14" max="14" width="1.42578125" style="33" customWidth="1"/>
    <col min="15" max="15" width="10.5703125" style="33" bestFit="1" customWidth="1"/>
    <col min="16" max="16" width="1.42578125" style="33" customWidth="1"/>
    <col min="17" max="17" width="20" style="33" bestFit="1" customWidth="1"/>
    <col min="18" max="18" width="1.42578125" style="33" customWidth="1"/>
    <col min="19" max="19" width="21.5703125" style="33" bestFit="1" customWidth="1"/>
    <col min="20" max="20" width="1.42578125" style="33" customWidth="1"/>
    <col min="21" max="21" width="12.5703125" style="33" bestFit="1" customWidth="1"/>
    <col min="22" max="22" width="1.42578125" style="33" customWidth="1"/>
    <col min="23" max="23" width="22.28515625" style="33" bestFit="1" customWidth="1"/>
    <col min="24" max="24" width="1.42578125" style="33" customWidth="1"/>
    <col min="25" max="25" width="8.85546875" style="33" bestFit="1" customWidth="1"/>
    <col min="26" max="26" width="1.42578125" style="33" customWidth="1"/>
    <col min="27" max="27" width="18.28515625" style="33" bestFit="1" customWidth="1"/>
    <col min="28" max="28" width="1.42578125" style="33" customWidth="1"/>
    <col min="29" max="29" width="12.5703125" style="33" bestFit="1" customWidth="1"/>
    <col min="30" max="30" width="1.42578125" style="33" customWidth="1"/>
    <col min="31" max="31" width="21.7109375" style="33" bestFit="1" customWidth="1"/>
    <col min="32" max="32" width="1.42578125" style="33" customWidth="1"/>
    <col min="33" max="33" width="22.28515625" style="33" bestFit="1" customWidth="1"/>
    <col min="34" max="34" width="1.42578125" style="33" customWidth="1"/>
    <col min="35" max="35" width="22.28515625" style="33" bestFit="1" customWidth="1"/>
    <col min="36" max="36" width="1.42578125" style="33" customWidth="1"/>
    <col min="37" max="37" width="25" style="33" bestFit="1" customWidth="1"/>
    <col min="38" max="38" width="1.42578125" style="33" customWidth="1"/>
    <col min="39" max="39" width="23.140625" style="33" hidden="1" customWidth="1"/>
    <col min="40" max="16384" width="9.140625" style="33"/>
  </cols>
  <sheetData>
    <row r="1" spans="1:39" ht="46.5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</row>
    <row r="2" spans="1:39" ht="46.5" customHeight="1" x14ac:dyDescent="0.4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spans="1:39" ht="46.5" customHeight="1" x14ac:dyDescent="0.4">
      <c r="A3" s="137" t="str">
        <f>سهام!A3</f>
        <v>به تاریخ 31 فروردین 1405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</row>
    <row r="4" spans="1:39" ht="46.5" customHeight="1" x14ac:dyDescent="0.4"/>
    <row r="5" spans="1:39" ht="46.5" customHeight="1" x14ac:dyDescent="0.4">
      <c r="A5" s="136" t="s">
        <v>122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</row>
    <row r="6" spans="1:39" ht="46.5" customHeight="1" x14ac:dyDescent="0.4">
      <c r="A6" s="19"/>
      <c r="B6" s="19"/>
      <c r="C6" s="135" t="s">
        <v>120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</row>
    <row r="7" spans="1:39" ht="46.5" customHeight="1" thickBot="1" x14ac:dyDescent="0.7">
      <c r="A7" s="41"/>
      <c r="B7" s="41"/>
      <c r="C7" s="130" t="s">
        <v>51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46"/>
      <c r="O7" s="130" t="s">
        <v>181</v>
      </c>
      <c r="P7" s="130"/>
      <c r="Q7" s="130"/>
      <c r="R7" s="130"/>
      <c r="S7" s="130"/>
      <c r="T7" s="47"/>
      <c r="U7" s="130" t="s">
        <v>2</v>
      </c>
      <c r="V7" s="130"/>
      <c r="W7" s="130"/>
      <c r="X7" s="130"/>
      <c r="Y7" s="130"/>
      <c r="Z7" s="130"/>
      <c r="AA7" s="130"/>
      <c r="AB7" s="47"/>
      <c r="AC7" s="130" t="s">
        <v>184</v>
      </c>
      <c r="AD7" s="130"/>
      <c r="AE7" s="130"/>
      <c r="AF7" s="130"/>
      <c r="AG7" s="130"/>
      <c r="AH7" s="130"/>
      <c r="AI7" s="130"/>
      <c r="AJ7" s="130"/>
      <c r="AK7" s="130"/>
    </row>
    <row r="8" spans="1:39" ht="46.5" customHeight="1" thickBot="1" x14ac:dyDescent="0.65">
      <c r="A8" s="131" t="s">
        <v>52</v>
      </c>
      <c r="B8" s="34"/>
      <c r="C8" s="147" t="s">
        <v>53</v>
      </c>
      <c r="D8" s="34"/>
      <c r="E8" s="147" t="s">
        <v>54</v>
      </c>
      <c r="F8" s="34"/>
      <c r="G8" s="147" t="s">
        <v>55</v>
      </c>
      <c r="H8" s="34"/>
      <c r="I8" s="147" t="s">
        <v>56</v>
      </c>
      <c r="J8" s="34"/>
      <c r="K8" s="147" t="s">
        <v>57</v>
      </c>
      <c r="L8" s="34"/>
      <c r="M8" s="147" t="s">
        <v>33</v>
      </c>
      <c r="N8" s="34"/>
      <c r="O8" s="146" t="s">
        <v>6</v>
      </c>
      <c r="P8" s="34"/>
      <c r="Q8" s="146" t="s">
        <v>7</v>
      </c>
      <c r="R8" s="34"/>
      <c r="S8" s="147" t="s">
        <v>8</v>
      </c>
      <c r="T8" s="34"/>
      <c r="U8" s="132" t="s">
        <v>3</v>
      </c>
      <c r="V8" s="132"/>
      <c r="W8" s="132"/>
      <c r="X8" s="34"/>
      <c r="Y8" s="132" t="s">
        <v>4</v>
      </c>
      <c r="Z8" s="132"/>
      <c r="AA8" s="132"/>
      <c r="AB8" s="34"/>
      <c r="AC8" s="146" t="s">
        <v>6</v>
      </c>
      <c r="AD8" s="34"/>
      <c r="AE8" s="147" t="s">
        <v>10</v>
      </c>
      <c r="AF8" s="34"/>
      <c r="AG8" s="146" t="s">
        <v>7</v>
      </c>
      <c r="AH8" s="34"/>
      <c r="AI8" s="147" t="s">
        <v>8</v>
      </c>
      <c r="AJ8" s="34"/>
      <c r="AK8" s="147" t="s">
        <v>11</v>
      </c>
    </row>
    <row r="9" spans="1:39" ht="46.5" customHeight="1" thickBot="1" x14ac:dyDescent="0.65">
      <c r="A9" s="132"/>
      <c r="B9" s="34"/>
      <c r="C9" s="134"/>
      <c r="D9" s="34"/>
      <c r="E9" s="134"/>
      <c r="F9" s="34"/>
      <c r="G9" s="134"/>
      <c r="H9" s="34"/>
      <c r="I9" s="134"/>
      <c r="J9" s="34"/>
      <c r="K9" s="134"/>
      <c r="L9" s="34"/>
      <c r="M9" s="134"/>
      <c r="N9" s="34"/>
      <c r="O9" s="132"/>
      <c r="P9" s="34"/>
      <c r="Q9" s="132"/>
      <c r="R9" s="34"/>
      <c r="S9" s="134"/>
      <c r="T9" s="34"/>
      <c r="U9" s="9" t="s">
        <v>6</v>
      </c>
      <c r="V9" s="34"/>
      <c r="W9" s="11" t="s">
        <v>7</v>
      </c>
      <c r="X9" s="34"/>
      <c r="Y9" s="9" t="s">
        <v>6</v>
      </c>
      <c r="Z9" s="34"/>
      <c r="AA9" s="9" t="s">
        <v>9</v>
      </c>
      <c r="AB9" s="34"/>
      <c r="AC9" s="132"/>
      <c r="AD9" s="34"/>
      <c r="AE9" s="134"/>
      <c r="AF9" s="34"/>
      <c r="AG9" s="132"/>
      <c r="AH9" s="34"/>
      <c r="AI9" s="134"/>
      <c r="AJ9" s="34"/>
      <c r="AK9" s="134"/>
    </row>
    <row r="10" spans="1:39" ht="46.5" customHeight="1" x14ac:dyDescent="0.4">
      <c r="A10" s="43" t="s">
        <v>58</v>
      </c>
      <c r="C10" s="28" t="s">
        <v>59</v>
      </c>
      <c r="D10" s="28"/>
      <c r="E10" s="28" t="s">
        <v>59</v>
      </c>
      <c r="F10" s="28"/>
      <c r="G10" s="28" t="s">
        <v>60</v>
      </c>
      <c r="H10" s="28"/>
      <c r="I10" s="28" t="s">
        <v>61</v>
      </c>
      <c r="J10" s="28"/>
      <c r="K10" s="13">
        <v>18</v>
      </c>
      <c r="L10" s="13"/>
      <c r="M10" s="51">
        <v>23.5</v>
      </c>
      <c r="N10" s="28"/>
      <c r="O10" s="20">
        <v>486800</v>
      </c>
      <c r="P10" s="20"/>
      <c r="Q10" s="20">
        <v>486912195041</v>
      </c>
      <c r="R10" s="20"/>
      <c r="S10" s="20">
        <v>486447070000</v>
      </c>
      <c r="T10" s="20"/>
      <c r="U10" s="20">
        <v>1000000</v>
      </c>
      <c r="V10" s="20"/>
      <c r="W10" s="20">
        <v>1000080000000</v>
      </c>
      <c r="X10" s="20"/>
      <c r="Y10" s="20">
        <v>-2800</v>
      </c>
      <c r="Z10" s="20"/>
      <c r="AA10" s="20">
        <v>-2797970000</v>
      </c>
      <c r="AB10" s="20"/>
      <c r="AC10" s="20">
        <f>O10+U10+Y10</f>
        <v>1484000</v>
      </c>
      <c r="AD10" s="20"/>
      <c r="AE10" s="20">
        <v>1000000</v>
      </c>
      <c r="AF10" s="20"/>
      <c r="AG10" s="20">
        <v>1484190878559</v>
      </c>
      <c r="AH10" s="20"/>
      <c r="AI10" s="20">
        <v>1482924100000</v>
      </c>
      <c r="AJ10" s="28"/>
      <c r="AK10" s="15">
        <f>AI10/$AM$10*100</f>
        <v>2.3225262435148526</v>
      </c>
      <c r="AM10" s="20">
        <v>63849616517391</v>
      </c>
    </row>
    <row r="11" spans="1:39" ht="46.5" customHeight="1" thickBot="1" x14ac:dyDescent="0.45">
      <c r="A11" s="43" t="s">
        <v>62</v>
      </c>
      <c r="C11" s="28" t="s">
        <v>59</v>
      </c>
      <c r="D11" s="28"/>
      <c r="E11" s="28" t="s">
        <v>59</v>
      </c>
      <c r="F11" s="28"/>
      <c r="G11" s="28" t="s">
        <v>63</v>
      </c>
      <c r="H11" s="28"/>
      <c r="I11" s="28" t="s">
        <v>64</v>
      </c>
      <c r="J11" s="28"/>
      <c r="K11" s="13">
        <v>23</v>
      </c>
      <c r="L11" s="13"/>
      <c r="M11" s="13">
        <v>23</v>
      </c>
      <c r="N11" s="28"/>
      <c r="O11" s="22">
        <v>100</v>
      </c>
      <c r="P11" s="20"/>
      <c r="Q11" s="22">
        <v>95068875</v>
      </c>
      <c r="R11" s="20"/>
      <c r="S11" s="22">
        <v>99927500</v>
      </c>
      <c r="T11" s="20"/>
      <c r="U11" s="22">
        <v>0</v>
      </c>
      <c r="V11" s="20"/>
      <c r="W11" s="22">
        <v>0</v>
      </c>
      <c r="X11" s="20"/>
      <c r="Y11" s="22">
        <v>0</v>
      </c>
      <c r="Z11" s="20"/>
      <c r="AA11" s="22">
        <v>0</v>
      </c>
      <c r="AB11" s="20"/>
      <c r="AC11" s="22">
        <f>O11+U11+Y11</f>
        <v>100</v>
      </c>
      <c r="AD11" s="20"/>
      <c r="AE11" s="20">
        <v>1000000</v>
      </c>
      <c r="AF11" s="20"/>
      <c r="AG11" s="22">
        <v>95068875</v>
      </c>
      <c r="AH11" s="20"/>
      <c r="AI11" s="22">
        <v>99927500</v>
      </c>
      <c r="AJ11" s="28"/>
      <c r="AK11" s="16">
        <f>AI11/$AM$10*100</f>
        <v>1.5650446384870973E-4</v>
      </c>
    </row>
    <row r="12" spans="1:39" ht="46.5" customHeight="1" thickBot="1" x14ac:dyDescent="0.45">
      <c r="A12" s="44"/>
      <c r="C12" s="13"/>
      <c r="D12" s="28"/>
      <c r="E12" s="13"/>
      <c r="F12" s="28"/>
      <c r="G12" s="13"/>
      <c r="H12" s="28"/>
      <c r="I12" s="13"/>
      <c r="J12" s="28"/>
      <c r="K12" s="13"/>
      <c r="L12" s="28"/>
      <c r="M12" s="13"/>
      <c r="N12" s="28"/>
      <c r="O12" s="50">
        <f>SUM(O10:O11)</f>
        <v>486900</v>
      </c>
      <c r="P12" s="20"/>
      <c r="Q12" s="50">
        <f>SUM(Q10:Q11)</f>
        <v>487007263916</v>
      </c>
      <c r="R12" s="20"/>
      <c r="S12" s="50">
        <f>SUM(S10:S11)</f>
        <v>486546997500</v>
      </c>
      <c r="T12" s="20"/>
      <c r="U12" s="50">
        <f>SUM(U10:U11)</f>
        <v>1000000</v>
      </c>
      <c r="V12" s="20"/>
      <c r="W12" s="50">
        <f>SUM(W10:W11)</f>
        <v>1000080000000</v>
      </c>
      <c r="X12" s="20"/>
      <c r="Y12" s="50">
        <f>SUM(Y10:Y11)</f>
        <v>-2800</v>
      </c>
      <c r="Z12" s="20"/>
      <c r="AA12" s="50">
        <f>SUM(AA10:AA11)</f>
        <v>-2797970000</v>
      </c>
      <c r="AB12" s="20"/>
      <c r="AC12" s="50">
        <f>SUM(AC10:AC11)</f>
        <v>1484100</v>
      </c>
      <c r="AD12" s="20"/>
      <c r="AE12" s="20"/>
      <c r="AF12" s="20"/>
      <c r="AG12" s="50">
        <f>SUM(AG10:AG11)</f>
        <v>1484285947434</v>
      </c>
      <c r="AH12" s="20"/>
      <c r="AI12" s="50">
        <f>SUM(AI10:AI11)</f>
        <v>1483024027500</v>
      </c>
      <c r="AJ12" s="28"/>
      <c r="AK12" s="97">
        <f>SUM(AK10:AK11)</f>
        <v>2.3226827479787011</v>
      </c>
    </row>
    <row r="13" spans="1:39" ht="16.5" thickTop="1" x14ac:dyDescent="0.4"/>
    <row r="14" spans="1:39" ht="22.5" hidden="1" x14ac:dyDescent="0.4">
      <c r="O14" s="20">
        <v>486900</v>
      </c>
      <c r="P14" s="20"/>
      <c r="Q14" s="20">
        <v>487007263916</v>
      </c>
      <c r="R14" s="20"/>
      <c r="S14" s="20">
        <v>-460266416</v>
      </c>
      <c r="T14" s="20"/>
      <c r="U14" s="20">
        <v>1000000</v>
      </c>
      <c r="V14" s="20"/>
      <c r="W14" s="20">
        <v>1000080000000</v>
      </c>
      <c r="X14" s="20"/>
      <c r="Y14" s="20">
        <v>-2800</v>
      </c>
      <c r="Z14" s="20"/>
      <c r="AA14" s="20">
        <v>-2797970000</v>
      </c>
      <c r="AB14" s="20"/>
      <c r="AC14" s="20">
        <f>O12+U12+Y12</f>
        <v>1484100</v>
      </c>
      <c r="AD14" s="20"/>
      <c r="AE14" s="20"/>
      <c r="AF14" s="20"/>
      <c r="AG14" s="20">
        <v>1484285947434</v>
      </c>
      <c r="AH14" s="20"/>
      <c r="AI14" s="20">
        <v>-1261919934</v>
      </c>
      <c r="AJ14" s="20"/>
      <c r="AK14" s="27">
        <v>2.35</v>
      </c>
    </row>
    <row r="15" spans="1:39" ht="22.5" hidden="1" x14ac:dyDescent="0.4">
      <c r="O15" s="20">
        <f>O14-O12</f>
        <v>0</v>
      </c>
      <c r="P15" s="20"/>
      <c r="Q15" s="20">
        <f>Q14-Q12</f>
        <v>0</v>
      </c>
      <c r="R15" s="20"/>
      <c r="S15" s="20">
        <f>Q14+S14</f>
        <v>486546997500</v>
      </c>
      <c r="T15" s="20"/>
      <c r="U15" s="20">
        <f>U14-U12</f>
        <v>0</v>
      </c>
      <c r="V15" s="20"/>
      <c r="W15" s="20">
        <f>W14-W12</f>
        <v>0</v>
      </c>
      <c r="X15" s="20"/>
      <c r="Y15" s="20">
        <f>Y14-Y12</f>
        <v>0</v>
      </c>
      <c r="Z15" s="20"/>
      <c r="AA15" s="20">
        <f>AA14-AA12</f>
        <v>0</v>
      </c>
      <c r="AB15" s="20"/>
      <c r="AC15" s="20">
        <f>AC14-AC12</f>
        <v>0</v>
      </c>
      <c r="AD15" s="20"/>
      <c r="AE15" s="20"/>
      <c r="AF15" s="20"/>
      <c r="AG15" s="20">
        <f>AG14-AG12</f>
        <v>0</v>
      </c>
      <c r="AH15" s="20"/>
      <c r="AI15" s="20">
        <f>AG14+AI14</f>
        <v>1483024027500</v>
      </c>
      <c r="AJ15" s="20"/>
      <c r="AK15" s="27">
        <f>AK14-AK12</f>
        <v>2.7317252021298977E-2</v>
      </c>
    </row>
    <row r="16" spans="1:39" ht="22.5" hidden="1" x14ac:dyDescent="0.4">
      <c r="O16" s="20"/>
      <c r="P16" s="20"/>
      <c r="Q16" s="20"/>
      <c r="R16" s="20"/>
      <c r="S16" s="20">
        <f>S15-S12</f>
        <v>0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>
        <f>AI15-AI12</f>
        <v>0</v>
      </c>
      <c r="AJ16" s="20"/>
      <c r="AK16" s="20"/>
    </row>
    <row r="17" spans="15:37" ht="22.5" x14ac:dyDescent="0.4"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5:37" ht="22.5" x14ac:dyDescent="0.4"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</sheetData>
  <mergeCells count="26">
    <mergeCell ref="AE8:AE9"/>
    <mergeCell ref="AC8:AC9"/>
    <mergeCell ref="AG8:AG9"/>
    <mergeCell ref="AI8:AI9"/>
    <mergeCell ref="AK8:AK9"/>
    <mergeCell ref="A5:AK5"/>
    <mergeCell ref="O7:S7"/>
    <mergeCell ref="U7:AA7"/>
    <mergeCell ref="AC7:AK7"/>
    <mergeCell ref="C7:M7"/>
    <mergeCell ref="A1:AK1"/>
    <mergeCell ref="A2:AK2"/>
    <mergeCell ref="A3:AK3"/>
    <mergeCell ref="C6:AK6"/>
    <mergeCell ref="U8:W8"/>
    <mergeCell ref="Y8:AA8"/>
    <mergeCell ref="O8:O9"/>
    <mergeCell ref="Q8:Q9"/>
    <mergeCell ref="S8:S9"/>
    <mergeCell ref="M8:M9"/>
    <mergeCell ref="K8:K9"/>
    <mergeCell ref="I8:I9"/>
    <mergeCell ref="G8:G9"/>
    <mergeCell ref="E8:E9"/>
    <mergeCell ref="C8:C9"/>
    <mergeCell ref="A8:A9"/>
  </mergeCells>
  <pageMargins left="0.39" right="0.39" top="0.39" bottom="0.39" header="0" footer="0"/>
  <pageSetup paperSize="9" scale="3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"/>
  <sheetViews>
    <sheetView rightToLeft="1" view="pageBreakPreview" zoomScale="60" zoomScaleNormal="100" workbookViewId="0">
      <selection activeCell="A14" sqref="A14:XFD15"/>
    </sheetView>
  </sheetViews>
  <sheetFormatPr defaultColWidth="9.140625" defaultRowHeight="15.75" x14ac:dyDescent="0.4"/>
  <cols>
    <col min="1" max="1" width="30.28515625" style="33" customWidth="1"/>
    <col min="2" max="2" width="1.42578125" style="33" customWidth="1"/>
    <col min="3" max="3" width="27.5703125" style="35" customWidth="1"/>
    <col min="4" max="4" width="1.42578125" style="35" customWidth="1"/>
    <col min="5" max="5" width="22" style="35" customWidth="1"/>
    <col min="6" max="6" width="1.42578125" style="35" customWidth="1"/>
    <col min="7" max="7" width="23.7109375" style="35" bestFit="1" customWidth="1"/>
    <col min="8" max="8" width="1.42578125" style="35" customWidth="1"/>
    <col min="9" max="9" width="21.140625" style="35" customWidth="1"/>
    <col min="10" max="10" width="1.42578125" style="33" customWidth="1"/>
    <col min="11" max="11" width="26.140625" style="33" bestFit="1" customWidth="1"/>
    <col min="12" max="12" width="1.42578125" style="33" customWidth="1"/>
    <col min="13" max="13" width="20.42578125" style="33" hidden="1" customWidth="1"/>
    <col min="14" max="16384" width="9.140625" style="33"/>
  </cols>
  <sheetData>
    <row r="1" spans="1:13" ht="39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3" ht="39" customHeight="1" x14ac:dyDescent="0.4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3" ht="39" customHeight="1" x14ac:dyDescent="0.4">
      <c r="A3" s="137" t="str">
        <f>سهام!A3</f>
        <v>به تاریخ 31 فروردین 1405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3" ht="39" customHeight="1" x14ac:dyDescent="0.4"/>
    <row r="5" spans="1:13" ht="39" customHeight="1" x14ac:dyDescent="0.4">
      <c r="A5" s="136" t="s">
        <v>125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3" ht="39" customHeight="1" x14ac:dyDescent="0.4">
      <c r="A6" s="19"/>
      <c r="B6" s="19"/>
      <c r="C6" s="148" t="s">
        <v>120</v>
      </c>
      <c r="D6" s="148"/>
      <c r="E6" s="148"/>
      <c r="F6" s="148"/>
      <c r="G6" s="148"/>
      <c r="H6" s="148"/>
      <c r="I6" s="148"/>
      <c r="J6" s="148"/>
      <c r="K6" s="148"/>
    </row>
    <row r="7" spans="1:13" ht="39" customHeight="1" thickBot="1" x14ac:dyDescent="0.45">
      <c r="A7" s="52"/>
      <c r="B7" s="52"/>
      <c r="C7" s="39" t="s">
        <v>181</v>
      </c>
      <c r="D7" s="56"/>
      <c r="E7" s="143" t="s">
        <v>2</v>
      </c>
      <c r="F7" s="143"/>
      <c r="G7" s="143"/>
      <c r="H7" s="56"/>
      <c r="I7" s="132" t="s">
        <v>184</v>
      </c>
      <c r="J7" s="132"/>
      <c r="K7" s="132"/>
    </row>
    <row r="8" spans="1:13" ht="39" customHeight="1" thickBot="1" x14ac:dyDescent="0.45">
      <c r="A8" s="9" t="s">
        <v>65</v>
      </c>
      <c r="B8" s="52"/>
      <c r="C8" s="39" t="s">
        <v>66</v>
      </c>
      <c r="D8" s="56"/>
      <c r="E8" s="39" t="s">
        <v>67</v>
      </c>
      <c r="F8" s="56"/>
      <c r="G8" s="39" t="s">
        <v>68</v>
      </c>
      <c r="H8" s="56"/>
      <c r="I8" s="39" t="s">
        <v>66</v>
      </c>
      <c r="J8" s="52"/>
      <c r="K8" s="9" t="s">
        <v>11</v>
      </c>
    </row>
    <row r="9" spans="1:13" ht="39" customHeight="1" x14ac:dyDescent="0.55000000000000004">
      <c r="A9" s="55" t="s">
        <v>124</v>
      </c>
      <c r="B9" s="45"/>
      <c r="C9" s="57">
        <v>239993395673</v>
      </c>
      <c r="D9" s="20"/>
      <c r="E9" s="57">
        <v>494345283634</v>
      </c>
      <c r="F9" s="20"/>
      <c r="G9" s="20">
        <f>-598573730633</f>
        <v>-598573730633</v>
      </c>
      <c r="H9" s="20"/>
      <c r="I9" s="57">
        <f>C9+E9+G9</f>
        <v>135764948674</v>
      </c>
      <c r="J9" s="28"/>
      <c r="K9" s="42">
        <f>I9/$M$9*100</f>
        <v>0.21275678922314459</v>
      </c>
      <c r="M9" s="13">
        <v>63812275589291</v>
      </c>
    </row>
    <row r="10" spans="1:13" ht="39" customHeight="1" x14ac:dyDescent="0.55000000000000004">
      <c r="A10" s="12" t="s">
        <v>123</v>
      </c>
      <c r="B10" s="45"/>
      <c r="C10" s="20">
        <v>32641488462</v>
      </c>
      <c r="D10" s="20"/>
      <c r="E10" s="20">
        <v>128924152</v>
      </c>
      <c r="F10" s="20"/>
      <c r="G10" s="20">
        <v>-830516499</v>
      </c>
      <c r="H10" s="20"/>
      <c r="I10" s="20">
        <f>C10+E10+G10</f>
        <v>31939896115</v>
      </c>
      <c r="J10" s="28"/>
      <c r="K10" s="15">
        <f>I10/$M$9*100</f>
        <v>5.0052902548988809E-2</v>
      </c>
    </row>
    <row r="11" spans="1:13" ht="39" customHeight="1" thickBot="1" x14ac:dyDescent="0.6">
      <c r="A11" s="12" t="s">
        <v>180</v>
      </c>
      <c r="B11" s="45"/>
      <c r="C11" s="22">
        <v>2219688</v>
      </c>
      <c r="D11" s="20"/>
      <c r="E11" s="22">
        <v>0</v>
      </c>
      <c r="F11" s="20"/>
      <c r="G11" s="22">
        <v>-39000</v>
      </c>
      <c r="H11" s="20"/>
      <c r="I11" s="22">
        <f>C11+E11+G11</f>
        <v>2180688</v>
      </c>
      <c r="J11" s="28"/>
      <c r="K11" s="16">
        <f>I11/$M$9*100</f>
        <v>3.4173487465567894E-6</v>
      </c>
    </row>
    <row r="12" spans="1:13" ht="39" customHeight="1" thickBot="1" x14ac:dyDescent="0.45">
      <c r="A12" s="53"/>
      <c r="C12" s="32">
        <f>SUM(C9:C11)</f>
        <v>272637103823</v>
      </c>
      <c r="D12" s="25"/>
      <c r="E12" s="32">
        <f>SUM(E9:E11)</f>
        <v>494474207786</v>
      </c>
      <c r="F12" s="25"/>
      <c r="G12" s="32">
        <f>SUM(G9:G11)</f>
        <v>-599404286132</v>
      </c>
      <c r="H12" s="25"/>
      <c r="I12" s="32">
        <f>SUM(I9:I11)</f>
        <v>167707025477</v>
      </c>
      <c r="J12" s="36"/>
      <c r="K12" s="30">
        <f>SUM(K9:K11)</f>
        <v>0.26281310912087996</v>
      </c>
    </row>
    <row r="13" spans="1:13" ht="16.5" thickTop="1" x14ac:dyDescent="0.4"/>
    <row r="14" spans="1:13" ht="22.5" hidden="1" x14ac:dyDescent="0.4">
      <c r="C14" s="20">
        <v>272637103823</v>
      </c>
      <c r="D14" s="20"/>
      <c r="E14" s="20">
        <v>494474207786</v>
      </c>
      <c r="F14" s="20"/>
      <c r="G14" s="20">
        <v>-599404286132</v>
      </c>
      <c r="H14" s="20"/>
      <c r="I14" s="20">
        <v>167707025477</v>
      </c>
      <c r="K14" s="28">
        <v>0.26</v>
      </c>
    </row>
    <row r="15" spans="1:13" ht="22.5" hidden="1" x14ac:dyDescent="0.4">
      <c r="C15" s="20">
        <f>C14-C12</f>
        <v>0</v>
      </c>
      <c r="D15" s="20"/>
      <c r="E15" s="20">
        <f>E14-E12</f>
        <v>0</v>
      </c>
      <c r="F15" s="20"/>
      <c r="G15" s="20">
        <f>G14-G12</f>
        <v>0</v>
      </c>
      <c r="H15" s="20"/>
      <c r="I15" s="20">
        <f>I14-I12</f>
        <v>0</v>
      </c>
      <c r="K15" s="15">
        <f>K14-K12</f>
        <v>-2.813109120879953E-3</v>
      </c>
    </row>
    <row r="16" spans="1:13" ht="22.5" x14ac:dyDescent="0.4">
      <c r="C16" s="20"/>
      <c r="D16" s="20"/>
      <c r="E16" s="20"/>
      <c r="F16" s="20"/>
      <c r="G16" s="20"/>
      <c r="H16" s="20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topLeftCell="A10" zoomScaleNormal="100" zoomScaleSheetLayoutView="100" workbookViewId="0">
      <selection activeCell="A15" sqref="A15:XFD16"/>
    </sheetView>
  </sheetViews>
  <sheetFormatPr defaultColWidth="9.140625" defaultRowHeight="15.75" x14ac:dyDescent="0.4"/>
  <cols>
    <col min="1" max="1" width="61.5703125" style="35" bestFit="1" customWidth="1"/>
    <col min="2" max="2" width="1.42578125" style="35" customWidth="1"/>
    <col min="3" max="3" width="21.5703125" style="35" customWidth="1"/>
    <col min="4" max="4" width="1.42578125" style="35" customWidth="1"/>
    <col min="5" max="5" width="25.85546875" style="35" customWidth="1"/>
    <col min="6" max="6" width="1.42578125" style="35" customWidth="1"/>
    <col min="7" max="7" width="28.7109375" style="35" customWidth="1"/>
    <col min="8" max="8" width="1.42578125" style="35" customWidth="1"/>
    <col min="9" max="9" width="26.85546875" style="35" customWidth="1"/>
    <col min="10" max="10" width="1.42578125" style="35" customWidth="1"/>
    <col min="11" max="11" width="22.5703125" style="35" hidden="1" customWidth="1"/>
    <col min="12" max="16384" width="9.140625" style="35"/>
  </cols>
  <sheetData>
    <row r="1" spans="1:11" ht="39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11" ht="39" customHeight="1" x14ac:dyDescent="0.4">
      <c r="A2" s="141" t="s">
        <v>69</v>
      </c>
      <c r="B2" s="141"/>
      <c r="C2" s="141"/>
      <c r="D2" s="141"/>
      <c r="E2" s="141"/>
      <c r="F2" s="141"/>
      <c r="G2" s="141"/>
      <c r="H2" s="141"/>
      <c r="I2" s="141"/>
    </row>
    <row r="3" spans="1:11" ht="39" customHeight="1" x14ac:dyDescent="0.4">
      <c r="A3" s="141" t="s">
        <v>182</v>
      </c>
      <c r="B3" s="141"/>
      <c r="C3" s="141"/>
      <c r="D3" s="141"/>
      <c r="E3" s="141"/>
      <c r="F3" s="141"/>
      <c r="G3" s="141"/>
      <c r="H3" s="141"/>
      <c r="I3" s="141"/>
    </row>
    <row r="4" spans="1:11" ht="39" customHeight="1" x14ac:dyDescent="0.4"/>
    <row r="5" spans="1:11" ht="39" customHeight="1" x14ac:dyDescent="0.4">
      <c r="A5" s="150" t="s">
        <v>126</v>
      </c>
      <c r="B5" s="150"/>
      <c r="C5" s="150"/>
      <c r="D5" s="150"/>
      <c r="E5" s="150"/>
      <c r="F5" s="150"/>
      <c r="G5" s="150"/>
      <c r="H5" s="150"/>
      <c r="I5" s="150"/>
    </row>
    <row r="6" spans="1:11" ht="39" customHeight="1" x14ac:dyDescent="0.4">
      <c r="C6" s="149" t="s">
        <v>120</v>
      </c>
      <c r="D6" s="149"/>
      <c r="E6" s="149"/>
      <c r="F6" s="149"/>
      <c r="G6" s="149"/>
      <c r="H6" s="149"/>
      <c r="I6" s="149"/>
    </row>
    <row r="7" spans="1:11" ht="39" customHeight="1" thickBot="1" x14ac:dyDescent="0.65">
      <c r="A7" s="39" t="s">
        <v>70</v>
      </c>
      <c r="B7" s="66"/>
      <c r="C7" s="39" t="s">
        <v>71</v>
      </c>
      <c r="D7" s="66"/>
      <c r="E7" s="39" t="s">
        <v>66</v>
      </c>
      <c r="F7" s="66"/>
      <c r="G7" s="39" t="s">
        <v>72</v>
      </c>
      <c r="H7" s="66"/>
      <c r="I7" s="39" t="s">
        <v>73</v>
      </c>
    </row>
    <row r="8" spans="1:11" ht="39" customHeight="1" x14ac:dyDescent="0.55000000000000004">
      <c r="A8" s="31" t="s">
        <v>74</v>
      </c>
      <c r="C8" s="84" t="s">
        <v>127</v>
      </c>
      <c r="D8" s="73"/>
      <c r="E8" s="20">
        <f>'درآمد سرمایه گذاری در سهام'!S35</f>
        <v>-2354292341774</v>
      </c>
      <c r="F8" s="20"/>
      <c r="G8" s="27">
        <f>E8/$E$13*100</f>
        <v>115.33095414972252</v>
      </c>
      <c r="H8" s="27"/>
      <c r="I8" s="27">
        <f>E8/$K$8*100</f>
        <v>-3.6894035199852646</v>
      </c>
      <c r="K8" s="20">
        <v>63812275589291</v>
      </c>
    </row>
    <row r="9" spans="1:11" ht="39" customHeight="1" x14ac:dyDescent="0.55000000000000004">
      <c r="A9" s="31" t="s">
        <v>75</v>
      </c>
      <c r="C9" s="84" t="s">
        <v>76</v>
      </c>
      <c r="D9" s="73"/>
      <c r="E9" s="20">
        <f>'درآمد سرمایه گذاری در صندوق'!S19</f>
        <v>236026033573</v>
      </c>
      <c r="F9" s="20"/>
      <c r="G9" s="27">
        <f t="shared" ref="G9:G12" si="0">E9/$E$13*100</f>
        <v>-11.562331140081335</v>
      </c>
      <c r="H9" s="27"/>
      <c r="I9" s="27">
        <f t="shared" ref="I9:I12" si="1">E9/$K$8*100</f>
        <v>0.36987559430118483</v>
      </c>
    </row>
    <row r="10" spans="1:11" ht="39" customHeight="1" x14ac:dyDescent="0.55000000000000004">
      <c r="A10" s="31" t="s">
        <v>77</v>
      </c>
      <c r="C10" s="84" t="s">
        <v>128</v>
      </c>
      <c r="D10" s="73"/>
      <c r="E10" s="20">
        <f>'درآمد سرمایه گذاری در اوراق به'!S12</f>
        <v>17253154164</v>
      </c>
      <c r="F10" s="20"/>
      <c r="G10" s="27">
        <f t="shared" si="0"/>
        <v>-0.84518931507334072</v>
      </c>
      <c r="H10" s="27"/>
      <c r="I10" s="27">
        <f t="shared" si="1"/>
        <v>2.7037359198792511E-2</v>
      </c>
    </row>
    <row r="11" spans="1:11" ht="39" customHeight="1" x14ac:dyDescent="0.55000000000000004">
      <c r="A11" s="31" t="s">
        <v>78</v>
      </c>
      <c r="C11" s="84" t="s">
        <v>129</v>
      </c>
      <c r="D11" s="73"/>
      <c r="E11" s="20">
        <f>'درآمد سپرده بانکی'!G12</f>
        <v>277305267</v>
      </c>
      <c r="F11" s="20"/>
      <c r="G11" s="27">
        <f t="shared" si="0"/>
        <v>-1.3584498605536245E-2</v>
      </c>
      <c r="H11" s="27"/>
      <c r="I11" s="27">
        <f t="shared" si="1"/>
        <v>4.3456414058134216E-4</v>
      </c>
    </row>
    <row r="12" spans="1:11" ht="39" customHeight="1" thickBot="1" x14ac:dyDescent="0.6">
      <c r="A12" s="31" t="s">
        <v>79</v>
      </c>
      <c r="C12" s="84" t="s">
        <v>130</v>
      </c>
      <c r="D12" s="73"/>
      <c r="E12" s="22">
        <f>'سایر درآمدها'!E9</f>
        <v>59399800585</v>
      </c>
      <c r="F12" s="20"/>
      <c r="G12" s="69">
        <f t="shared" si="0"/>
        <v>-2.9098491959623094</v>
      </c>
      <c r="H12" s="27"/>
      <c r="I12" s="69">
        <f t="shared" si="1"/>
        <v>9.3085225431090088E-2</v>
      </c>
    </row>
    <row r="13" spans="1:11" ht="39" customHeight="1" thickBot="1" x14ac:dyDescent="0.6">
      <c r="A13" s="31"/>
      <c r="C13" s="82"/>
      <c r="D13" s="73"/>
      <c r="E13" s="32">
        <f>SUM(E8:E12)</f>
        <v>-2041336048185</v>
      </c>
      <c r="F13" s="25"/>
      <c r="G13" s="32">
        <f>SUM(G8:G12)</f>
        <v>99.999999999999986</v>
      </c>
      <c r="H13" s="25"/>
      <c r="I13" s="32">
        <f>SUM(I8:I12)</f>
        <v>-3.1989707769136162</v>
      </c>
    </row>
    <row r="14" spans="1:11" ht="16.5" thickTop="1" x14ac:dyDescent="0.4"/>
    <row r="15" spans="1:11" ht="22.5" hidden="1" x14ac:dyDescent="0.4">
      <c r="E15" s="20">
        <v>-2041336048185</v>
      </c>
    </row>
    <row r="16" spans="1:11" ht="22.5" hidden="1" x14ac:dyDescent="0.4">
      <c r="E16" s="20">
        <f>E15-E13</f>
        <v>0</v>
      </c>
    </row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9"/>
  <sheetViews>
    <sheetView rightToLeft="1" view="pageBreakPreview" topLeftCell="A31" zoomScale="75" zoomScaleNormal="100" zoomScaleSheetLayoutView="75" workbookViewId="0">
      <selection activeCell="A37" sqref="A37:XFD40"/>
    </sheetView>
  </sheetViews>
  <sheetFormatPr defaultColWidth="9.140625" defaultRowHeight="15.75" x14ac:dyDescent="0.4"/>
  <cols>
    <col min="1" max="1" width="48" style="35" customWidth="1"/>
    <col min="2" max="2" width="1.42578125" style="35" customWidth="1"/>
    <col min="3" max="3" width="27.85546875" style="35" customWidth="1"/>
    <col min="4" max="4" width="1.42578125" style="35" customWidth="1"/>
    <col min="5" max="5" width="28" style="35" customWidth="1"/>
    <col min="6" max="6" width="1.42578125" style="35" customWidth="1"/>
    <col min="7" max="7" width="26.140625" style="35" customWidth="1"/>
    <col min="8" max="8" width="1.42578125" style="35" customWidth="1"/>
    <col min="9" max="9" width="30.5703125" style="35" customWidth="1"/>
    <col min="10" max="10" width="1.42578125" style="35" customWidth="1"/>
    <col min="11" max="11" width="29" style="35" customWidth="1"/>
    <col min="12" max="12" width="1.42578125" style="35" customWidth="1"/>
    <col min="13" max="13" width="25.140625" style="35" customWidth="1"/>
    <col min="14" max="14" width="1.42578125" style="35" customWidth="1"/>
    <col min="15" max="15" width="27.5703125" style="35" customWidth="1"/>
    <col min="16" max="16" width="1.42578125" style="35" customWidth="1"/>
    <col min="17" max="17" width="24.140625" style="35" customWidth="1"/>
    <col min="18" max="18" width="1.42578125" style="35" customWidth="1"/>
    <col min="19" max="19" width="27.28515625" style="35" customWidth="1"/>
    <col min="20" max="20" width="1.42578125" style="35" customWidth="1"/>
    <col min="21" max="21" width="27.5703125" style="35" customWidth="1"/>
    <col min="22" max="22" width="1.42578125" style="35" customWidth="1"/>
    <col min="23" max="23" width="30.42578125" style="35" customWidth="1"/>
    <col min="24" max="16384" width="9.140625" style="35"/>
  </cols>
  <sheetData>
    <row r="1" spans="1:23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1:23" ht="40.5" customHeight="1" x14ac:dyDescent="0.4">
      <c r="A2" s="141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1:23" ht="40.5" customHeight="1" x14ac:dyDescent="0.4">
      <c r="A3" s="141" t="str">
        <f>درآمد!A3</f>
        <v>دوره یک ماهه منتهی به 31 فروردین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1:23" ht="40.5" customHeight="1" x14ac:dyDescent="0.4"/>
    <row r="5" spans="1:23" ht="40.5" customHeight="1" x14ac:dyDescent="0.4">
      <c r="A5" s="150" t="s">
        <v>131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</row>
    <row r="6" spans="1:23" ht="40.5" customHeight="1" x14ac:dyDescent="0.4">
      <c r="A6" s="59"/>
      <c r="B6" s="59"/>
      <c r="C6" s="151" t="s">
        <v>120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3" ht="40.5" customHeight="1" thickBot="1" x14ac:dyDescent="0.7">
      <c r="C7" s="138" t="s">
        <v>185</v>
      </c>
      <c r="D7" s="138"/>
      <c r="E7" s="138"/>
      <c r="F7" s="138"/>
      <c r="G7" s="138"/>
      <c r="H7" s="138"/>
      <c r="I7" s="138"/>
      <c r="J7" s="138"/>
      <c r="K7" s="138"/>
      <c r="L7" s="60"/>
      <c r="M7" s="138" t="s">
        <v>186</v>
      </c>
      <c r="N7" s="138"/>
      <c r="O7" s="138"/>
      <c r="P7" s="138"/>
      <c r="Q7" s="138"/>
      <c r="R7" s="138"/>
      <c r="S7" s="138"/>
      <c r="T7" s="138"/>
      <c r="U7" s="138"/>
    </row>
    <row r="8" spans="1:23" ht="40.5" customHeight="1" thickBot="1" x14ac:dyDescent="0.7">
      <c r="A8" s="142" t="s">
        <v>80</v>
      </c>
      <c r="B8" s="61"/>
      <c r="C8" s="37" t="s">
        <v>81</v>
      </c>
      <c r="D8" s="37"/>
      <c r="E8" s="37" t="s">
        <v>82</v>
      </c>
      <c r="F8" s="37"/>
      <c r="G8" s="37" t="s">
        <v>83</v>
      </c>
      <c r="H8" s="61"/>
      <c r="I8" s="143" t="s">
        <v>29</v>
      </c>
      <c r="J8" s="143"/>
      <c r="K8" s="143"/>
      <c r="L8" s="61"/>
      <c r="M8" s="37" t="s">
        <v>81</v>
      </c>
      <c r="N8" s="37"/>
      <c r="O8" s="37" t="s">
        <v>82</v>
      </c>
      <c r="P8" s="37"/>
      <c r="Q8" s="37" t="s">
        <v>83</v>
      </c>
      <c r="R8" s="61"/>
      <c r="S8" s="143" t="s">
        <v>29</v>
      </c>
      <c r="T8" s="143"/>
      <c r="U8" s="143"/>
    </row>
    <row r="9" spans="1:23" ht="40.5" customHeight="1" thickBot="1" x14ac:dyDescent="0.7">
      <c r="A9" s="143"/>
      <c r="B9" s="61"/>
      <c r="C9" s="39" t="s">
        <v>132</v>
      </c>
      <c r="D9" s="37"/>
      <c r="E9" s="39" t="s">
        <v>133</v>
      </c>
      <c r="F9" s="37"/>
      <c r="G9" s="39" t="s">
        <v>134</v>
      </c>
      <c r="H9" s="61"/>
      <c r="I9" s="39" t="s">
        <v>66</v>
      </c>
      <c r="J9" s="61"/>
      <c r="K9" s="39" t="s">
        <v>72</v>
      </c>
      <c r="L9" s="61"/>
      <c r="M9" s="39" t="s">
        <v>132</v>
      </c>
      <c r="N9" s="37"/>
      <c r="O9" s="39" t="s">
        <v>133</v>
      </c>
      <c r="P9" s="37"/>
      <c r="Q9" s="39" t="s">
        <v>134</v>
      </c>
      <c r="R9" s="61"/>
      <c r="S9" s="39" t="s">
        <v>66</v>
      </c>
      <c r="T9" s="61"/>
      <c r="U9" s="39" t="s">
        <v>72</v>
      </c>
    </row>
    <row r="10" spans="1:23" ht="40.5" customHeight="1" x14ac:dyDescent="0.4">
      <c r="A10" s="31" t="s">
        <v>12</v>
      </c>
      <c r="C10" s="62">
        <v>0</v>
      </c>
      <c r="D10" s="63"/>
      <c r="E10" s="62">
        <v>0</v>
      </c>
      <c r="F10" s="63"/>
      <c r="G10" s="62">
        <v>0</v>
      </c>
      <c r="H10" s="63"/>
      <c r="I10" s="62">
        <f t="shared" ref="I10:I34" si="0">C10+E10+G10</f>
        <v>0</v>
      </c>
      <c r="J10" s="63"/>
      <c r="K10" s="65">
        <f t="shared" ref="K10:K34" si="1">I10/$I$35*100</f>
        <v>0</v>
      </c>
      <c r="L10" s="63"/>
      <c r="M10" s="62">
        <v>0</v>
      </c>
      <c r="N10" s="63"/>
      <c r="O10" s="62">
        <v>37030083618</v>
      </c>
      <c r="P10" s="63"/>
      <c r="Q10" s="62">
        <v>0</v>
      </c>
      <c r="R10" s="63"/>
      <c r="S10" s="62">
        <f t="shared" ref="S10:S34" si="2">M10+O10+Q10</f>
        <v>37030083618</v>
      </c>
      <c r="T10" s="63"/>
      <c r="U10" s="65">
        <f t="shared" ref="U10:U34" si="3">S10/$S$35*100</f>
        <v>-1.572875337567347</v>
      </c>
      <c r="W10" s="63"/>
    </row>
    <row r="11" spans="1:23" ht="40.5" customHeight="1" x14ac:dyDescent="0.4">
      <c r="A11" s="31" t="s">
        <v>25</v>
      </c>
      <c r="C11" s="62">
        <v>0</v>
      </c>
      <c r="D11" s="63"/>
      <c r="E11" s="62">
        <v>0</v>
      </c>
      <c r="F11" s="63"/>
      <c r="G11" s="62">
        <v>0</v>
      </c>
      <c r="H11" s="63"/>
      <c r="I11" s="62">
        <f t="shared" si="0"/>
        <v>0</v>
      </c>
      <c r="J11" s="63"/>
      <c r="K11" s="65">
        <f t="shared" si="1"/>
        <v>0</v>
      </c>
      <c r="L11" s="63"/>
      <c r="M11" s="62">
        <v>128110500000</v>
      </c>
      <c r="N11" s="63"/>
      <c r="O11" s="62">
        <v>-118727955030</v>
      </c>
      <c r="P11" s="63"/>
      <c r="Q11" s="62">
        <v>-1359106801</v>
      </c>
      <c r="R11" s="63"/>
      <c r="S11" s="62">
        <f t="shared" si="2"/>
        <v>8023438169</v>
      </c>
      <c r="T11" s="63"/>
      <c r="U11" s="65">
        <f t="shared" si="3"/>
        <v>-0.34080041915925363</v>
      </c>
      <c r="W11" s="63"/>
    </row>
    <row r="12" spans="1:23" ht="40.5" customHeight="1" x14ac:dyDescent="0.4">
      <c r="A12" s="31" t="s">
        <v>16</v>
      </c>
      <c r="C12" s="62">
        <v>0</v>
      </c>
      <c r="D12" s="63"/>
      <c r="E12" s="62">
        <v>0</v>
      </c>
      <c r="F12" s="63"/>
      <c r="G12" s="62">
        <v>0</v>
      </c>
      <c r="H12" s="63"/>
      <c r="I12" s="62">
        <f t="shared" si="0"/>
        <v>0</v>
      </c>
      <c r="J12" s="63"/>
      <c r="K12" s="65">
        <f t="shared" si="1"/>
        <v>0</v>
      </c>
      <c r="L12" s="63"/>
      <c r="M12" s="62">
        <v>0</v>
      </c>
      <c r="N12" s="63"/>
      <c r="O12" s="62">
        <v>2381747417</v>
      </c>
      <c r="P12" s="63"/>
      <c r="Q12" s="62">
        <v>61488886</v>
      </c>
      <c r="R12" s="63"/>
      <c r="S12" s="62">
        <f t="shared" si="2"/>
        <v>2443236303</v>
      </c>
      <c r="T12" s="63"/>
      <c r="U12" s="65">
        <f t="shared" si="3"/>
        <v>-0.10377794888288934</v>
      </c>
      <c r="W12" s="63"/>
    </row>
    <row r="13" spans="1:23" ht="40.5" customHeight="1" x14ac:dyDescent="0.4">
      <c r="A13" s="31" t="s">
        <v>178</v>
      </c>
      <c r="C13" s="62">
        <v>0</v>
      </c>
      <c r="D13" s="63"/>
      <c r="E13" s="62">
        <v>0</v>
      </c>
      <c r="F13" s="63"/>
      <c r="G13" s="62">
        <v>0</v>
      </c>
      <c r="H13" s="63"/>
      <c r="I13" s="62">
        <f t="shared" si="0"/>
        <v>0</v>
      </c>
      <c r="J13" s="63"/>
      <c r="K13" s="65">
        <f t="shared" si="1"/>
        <v>0</v>
      </c>
      <c r="L13" s="63"/>
      <c r="M13" s="62">
        <v>0</v>
      </c>
      <c r="N13" s="63"/>
      <c r="O13" s="62">
        <v>0</v>
      </c>
      <c r="P13" s="63"/>
      <c r="Q13" s="62">
        <v>2211972504</v>
      </c>
      <c r="R13" s="63"/>
      <c r="S13" s="62">
        <f t="shared" si="2"/>
        <v>2211972504</v>
      </c>
      <c r="T13" s="63"/>
      <c r="U13" s="65">
        <f t="shared" si="3"/>
        <v>-9.3954878277063947E-2</v>
      </c>
      <c r="W13" s="63"/>
    </row>
    <row r="14" spans="1:23" ht="40.5" customHeight="1" x14ac:dyDescent="0.4">
      <c r="A14" s="31" t="s">
        <v>176</v>
      </c>
      <c r="C14" s="62">
        <v>0</v>
      </c>
      <c r="D14" s="63"/>
      <c r="E14" s="62">
        <v>0</v>
      </c>
      <c r="F14" s="63"/>
      <c r="G14" s="62">
        <v>0</v>
      </c>
      <c r="H14" s="63"/>
      <c r="I14" s="62">
        <f t="shared" si="0"/>
        <v>0</v>
      </c>
      <c r="J14" s="63"/>
      <c r="K14" s="65">
        <f t="shared" si="1"/>
        <v>0</v>
      </c>
      <c r="L14" s="63"/>
      <c r="M14" s="62">
        <v>0</v>
      </c>
      <c r="N14" s="63"/>
      <c r="O14" s="62">
        <v>0</v>
      </c>
      <c r="P14" s="63"/>
      <c r="Q14" s="62">
        <v>1771729379</v>
      </c>
      <c r="R14" s="63"/>
      <c r="S14" s="62">
        <f t="shared" si="2"/>
        <v>1771729379</v>
      </c>
      <c r="T14" s="63"/>
      <c r="U14" s="65">
        <f t="shared" si="3"/>
        <v>-7.5255283618047675E-2</v>
      </c>
      <c r="W14" s="63"/>
    </row>
    <row r="15" spans="1:23" ht="40.5" customHeight="1" x14ac:dyDescent="0.4">
      <c r="A15" s="31" t="s">
        <v>175</v>
      </c>
      <c r="C15" s="62">
        <v>0</v>
      </c>
      <c r="D15" s="63"/>
      <c r="E15" s="62">
        <v>0</v>
      </c>
      <c r="F15" s="63"/>
      <c r="G15" s="62">
        <v>0</v>
      </c>
      <c r="H15" s="63"/>
      <c r="I15" s="62">
        <f t="shared" si="0"/>
        <v>0</v>
      </c>
      <c r="J15" s="63"/>
      <c r="K15" s="65">
        <f t="shared" si="1"/>
        <v>0</v>
      </c>
      <c r="L15" s="63"/>
      <c r="M15" s="62">
        <v>0</v>
      </c>
      <c r="N15" s="63"/>
      <c r="O15" s="62">
        <v>0</v>
      </c>
      <c r="P15" s="63"/>
      <c r="Q15" s="62">
        <v>448433437</v>
      </c>
      <c r="R15" s="63"/>
      <c r="S15" s="62">
        <f t="shared" si="2"/>
        <v>448433437</v>
      </c>
      <c r="T15" s="63"/>
      <c r="U15" s="65">
        <f t="shared" si="3"/>
        <v>-1.9047483145703887E-2</v>
      </c>
      <c r="W15" s="63"/>
    </row>
    <row r="16" spans="1:23" ht="40.5" customHeight="1" x14ac:dyDescent="0.4">
      <c r="A16" s="31" t="s">
        <v>171</v>
      </c>
      <c r="C16" s="62">
        <v>0</v>
      </c>
      <c r="D16" s="63"/>
      <c r="E16" s="62">
        <v>0</v>
      </c>
      <c r="F16" s="63"/>
      <c r="G16" s="62">
        <v>0</v>
      </c>
      <c r="H16" s="63"/>
      <c r="I16" s="62">
        <f t="shared" si="0"/>
        <v>0</v>
      </c>
      <c r="J16" s="63"/>
      <c r="K16" s="65">
        <f t="shared" si="1"/>
        <v>0</v>
      </c>
      <c r="L16" s="63"/>
      <c r="M16" s="62">
        <v>0</v>
      </c>
      <c r="N16" s="63"/>
      <c r="O16" s="62">
        <v>0</v>
      </c>
      <c r="P16" s="63"/>
      <c r="Q16" s="62">
        <v>116429954</v>
      </c>
      <c r="R16" s="63"/>
      <c r="S16" s="62">
        <f t="shared" si="2"/>
        <v>116429954</v>
      </c>
      <c r="T16" s="63"/>
      <c r="U16" s="65">
        <f t="shared" si="3"/>
        <v>-4.9454331534828861E-3</v>
      </c>
      <c r="W16" s="63"/>
    </row>
    <row r="17" spans="1:23" ht="40.5" customHeight="1" x14ac:dyDescent="0.4">
      <c r="A17" s="31" t="s">
        <v>177</v>
      </c>
      <c r="C17" s="62">
        <v>0</v>
      </c>
      <c r="D17" s="63"/>
      <c r="E17" s="62">
        <v>0</v>
      </c>
      <c r="F17" s="63"/>
      <c r="G17" s="62">
        <v>0</v>
      </c>
      <c r="H17" s="63"/>
      <c r="I17" s="62">
        <f t="shared" si="0"/>
        <v>0</v>
      </c>
      <c r="J17" s="63"/>
      <c r="K17" s="65">
        <f t="shared" si="1"/>
        <v>0</v>
      </c>
      <c r="L17" s="63"/>
      <c r="M17" s="62">
        <v>0</v>
      </c>
      <c r="N17" s="63"/>
      <c r="O17" s="62">
        <v>0</v>
      </c>
      <c r="P17" s="63"/>
      <c r="Q17" s="62">
        <v>20555312</v>
      </c>
      <c r="R17" s="63"/>
      <c r="S17" s="62">
        <f t="shared" si="2"/>
        <v>20555312</v>
      </c>
      <c r="T17" s="63"/>
      <c r="U17" s="65">
        <f t="shared" si="3"/>
        <v>-8.7309938682089141E-4</v>
      </c>
      <c r="W17" s="63"/>
    </row>
    <row r="18" spans="1:23" ht="40.5" customHeight="1" x14ac:dyDescent="0.4">
      <c r="A18" s="31" t="s">
        <v>26</v>
      </c>
      <c r="C18" s="62">
        <v>0</v>
      </c>
      <c r="D18" s="63"/>
      <c r="E18" s="62">
        <v>0</v>
      </c>
      <c r="F18" s="63"/>
      <c r="G18" s="62">
        <v>0</v>
      </c>
      <c r="H18" s="63"/>
      <c r="I18" s="62">
        <f t="shared" si="0"/>
        <v>0</v>
      </c>
      <c r="J18" s="63"/>
      <c r="K18" s="65">
        <f t="shared" si="1"/>
        <v>0</v>
      </c>
      <c r="L18" s="63"/>
      <c r="M18" s="62">
        <v>0</v>
      </c>
      <c r="N18" s="63"/>
      <c r="O18" s="62">
        <v>-5015964</v>
      </c>
      <c r="P18" s="63"/>
      <c r="Q18" s="62">
        <v>0</v>
      </c>
      <c r="R18" s="63"/>
      <c r="S18" s="62">
        <f t="shared" si="2"/>
        <v>-5015964</v>
      </c>
      <c r="T18" s="63"/>
      <c r="U18" s="65">
        <f t="shared" si="3"/>
        <v>2.1305612353223665E-4</v>
      </c>
      <c r="W18" s="63"/>
    </row>
    <row r="19" spans="1:23" ht="40.5" customHeight="1" x14ac:dyDescent="0.4">
      <c r="A19" s="31" t="s">
        <v>20</v>
      </c>
      <c r="C19" s="62">
        <v>0</v>
      </c>
      <c r="D19" s="63"/>
      <c r="E19" s="62">
        <v>0</v>
      </c>
      <c r="F19" s="63"/>
      <c r="G19" s="62">
        <v>0</v>
      </c>
      <c r="H19" s="63"/>
      <c r="I19" s="62">
        <f t="shared" si="0"/>
        <v>0</v>
      </c>
      <c r="J19" s="63"/>
      <c r="K19" s="65">
        <f t="shared" si="1"/>
        <v>0</v>
      </c>
      <c r="L19" s="63"/>
      <c r="M19" s="62">
        <v>0</v>
      </c>
      <c r="N19" s="63"/>
      <c r="O19" s="62">
        <v>-474105007</v>
      </c>
      <c r="P19" s="63"/>
      <c r="Q19" s="62">
        <v>0</v>
      </c>
      <c r="R19" s="63"/>
      <c r="S19" s="62">
        <f t="shared" si="2"/>
        <v>-474105007</v>
      </c>
      <c r="T19" s="63"/>
      <c r="U19" s="65">
        <f t="shared" si="3"/>
        <v>2.0137898704744275E-2</v>
      </c>
      <c r="W19" s="63"/>
    </row>
    <row r="20" spans="1:23" ht="40.5" customHeight="1" x14ac:dyDescent="0.4">
      <c r="A20" s="31" t="s">
        <v>19</v>
      </c>
      <c r="C20" s="62">
        <v>0</v>
      </c>
      <c r="D20" s="63"/>
      <c r="E20" s="62">
        <v>0</v>
      </c>
      <c r="F20" s="63"/>
      <c r="G20" s="62">
        <v>0</v>
      </c>
      <c r="H20" s="63"/>
      <c r="I20" s="62">
        <f t="shared" si="0"/>
        <v>0</v>
      </c>
      <c r="J20" s="63"/>
      <c r="K20" s="65">
        <f t="shared" si="1"/>
        <v>0</v>
      </c>
      <c r="L20" s="63"/>
      <c r="M20" s="62">
        <v>0</v>
      </c>
      <c r="N20" s="63"/>
      <c r="O20" s="62">
        <v>-1596138444</v>
      </c>
      <c r="P20" s="63"/>
      <c r="Q20" s="62">
        <v>0</v>
      </c>
      <c r="R20" s="63"/>
      <c r="S20" s="62">
        <f t="shared" si="2"/>
        <v>-1596138444</v>
      </c>
      <c r="T20" s="63"/>
      <c r="U20" s="65">
        <f t="shared" si="3"/>
        <v>6.7796951792201063E-2</v>
      </c>
      <c r="W20" s="63"/>
    </row>
    <row r="21" spans="1:23" ht="40.5" customHeight="1" x14ac:dyDescent="0.4">
      <c r="A21" s="31" t="s">
        <v>22</v>
      </c>
      <c r="C21" s="62">
        <v>0</v>
      </c>
      <c r="D21" s="63"/>
      <c r="E21" s="62">
        <v>0</v>
      </c>
      <c r="F21" s="63"/>
      <c r="G21" s="62">
        <v>0</v>
      </c>
      <c r="H21" s="63"/>
      <c r="I21" s="62">
        <f t="shared" si="0"/>
        <v>0</v>
      </c>
      <c r="J21" s="63"/>
      <c r="K21" s="65">
        <f t="shared" si="1"/>
        <v>0</v>
      </c>
      <c r="L21" s="63"/>
      <c r="M21" s="62">
        <v>0</v>
      </c>
      <c r="N21" s="63"/>
      <c r="O21" s="62">
        <v>0</v>
      </c>
      <c r="P21" s="63"/>
      <c r="Q21" s="62">
        <v>-4102446480</v>
      </c>
      <c r="R21" s="63"/>
      <c r="S21" s="62">
        <f t="shared" si="2"/>
        <v>-4102446480</v>
      </c>
      <c r="T21" s="63"/>
      <c r="U21" s="65">
        <f t="shared" si="3"/>
        <v>0.17425391091867273</v>
      </c>
      <c r="W21" s="63"/>
    </row>
    <row r="22" spans="1:23" ht="40.5" customHeight="1" x14ac:dyDescent="0.4">
      <c r="A22" s="31" t="s">
        <v>14</v>
      </c>
      <c r="C22" s="62">
        <v>0</v>
      </c>
      <c r="D22" s="63"/>
      <c r="E22" s="62">
        <v>0</v>
      </c>
      <c r="F22" s="63"/>
      <c r="G22" s="62">
        <v>0</v>
      </c>
      <c r="H22" s="63"/>
      <c r="I22" s="62">
        <f t="shared" si="0"/>
        <v>0</v>
      </c>
      <c r="J22" s="63"/>
      <c r="K22" s="65">
        <f t="shared" si="1"/>
        <v>0</v>
      </c>
      <c r="L22" s="63"/>
      <c r="M22" s="62">
        <v>0</v>
      </c>
      <c r="N22" s="63"/>
      <c r="O22" s="62">
        <v>-10467923537</v>
      </c>
      <c r="P22" s="63"/>
      <c r="Q22" s="62">
        <v>0</v>
      </c>
      <c r="R22" s="63"/>
      <c r="S22" s="62">
        <f t="shared" si="2"/>
        <v>-10467923537</v>
      </c>
      <c r="T22" s="63"/>
      <c r="U22" s="65">
        <f t="shared" si="3"/>
        <v>0.44463142283817814</v>
      </c>
      <c r="W22" s="63"/>
    </row>
    <row r="23" spans="1:23" ht="40.5" customHeight="1" x14ac:dyDescent="0.4">
      <c r="A23" s="31" t="s">
        <v>18</v>
      </c>
      <c r="C23" s="62">
        <v>0</v>
      </c>
      <c r="D23" s="63"/>
      <c r="E23" s="62">
        <v>0</v>
      </c>
      <c r="F23" s="63"/>
      <c r="G23" s="62">
        <v>0</v>
      </c>
      <c r="H23" s="63"/>
      <c r="I23" s="62">
        <f t="shared" si="0"/>
        <v>0</v>
      </c>
      <c r="J23" s="63"/>
      <c r="K23" s="65">
        <f t="shared" si="1"/>
        <v>0</v>
      </c>
      <c r="L23" s="63"/>
      <c r="M23" s="62">
        <v>0</v>
      </c>
      <c r="N23" s="63"/>
      <c r="O23" s="62">
        <v>-11073593116</v>
      </c>
      <c r="P23" s="63"/>
      <c r="Q23" s="62">
        <v>0</v>
      </c>
      <c r="R23" s="63"/>
      <c r="S23" s="62">
        <f t="shared" si="2"/>
        <v>-11073593116</v>
      </c>
      <c r="T23" s="63"/>
      <c r="U23" s="65">
        <f t="shared" si="3"/>
        <v>0.47035760680663202</v>
      </c>
      <c r="W23" s="63"/>
    </row>
    <row r="24" spans="1:23" ht="40.5" customHeight="1" x14ac:dyDescent="0.4">
      <c r="A24" s="31" t="s">
        <v>23</v>
      </c>
      <c r="C24" s="62">
        <v>0</v>
      </c>
      <c r="D24" s="63"/>
      <c r="E24" s="62">
        <v>90</v>
      </c>
      <c r="F24" s="63"/>
      <c r="G24" s="62">
        <v>-1747</v>
      </c>
      <c r="H24" s="63"/>
      <c r="I24" s="62">
        <f t="shared" si="0"/>
        <v>-1657</v>
      </c>
      <c r="J24" s="63"/>
      <c r="K24" s="65">
        <f t="shared" si="1"/>
        <v>-1.4968100421590956E-3</v>
      </c>
      <c r="L24" s="63"/>
      <c r="M24" s="62">
        <v>0</v>
      </c>
      <c r="N24" s="63"/>
      <c r="O24" s="62">
        <v>-14947931650</v>
      </c>
      <c r="P24" s="63"/>
      <c r="Q24" s="62">
        <v>-1747</v>
      </c>
      <c r="R24" s="63"/>
      <c r="S24" s="62">
        <f t="shared" si="2"/>
        <v>-14947933397</v>
      </c>
      <c r="T24" s="63"/>
      <c r="U24" s="65">
        <f t="shared" si="3"/>
        <v>0.63492256810114223</v>
      </c>
      <c r="W24" s="63"/>
    </row>
    <row r="25" spans="1:23" ht="40.5" customHeight="1" x14ac:dyDescent="0.4">
      <c r="A25" s="31" t="s">
        <v>28</v>
      </c>
      <c r="C25" s="62">
        <v>0</v>
      </c>
      <c r="D25" s="63"/>
      <c r="E25" s="62">
        <v>-6364594370</v>
      </c>
      <c r="F25" s="63"/>
      <c r="G25" s="62">
        <v>0</v>
      </c>
      <c r="H25" s="63"/>
      <c r="I25" s="62">
        <f t="shared" si="0"/>
        <v>-6364594370</v>
      </c>
      <c r="J25" s="63"/>
      <c r="K25" s="65">
        <f t="shared" si="1"/>
        <v>-5749.2991957062413</v>
      </c>
      <c r="L25" s="63"/>
      <c r="M25" s="62">
        <v>0</v>
      </c>
      <c r="N25" s="63"/>
      <c r="O25" s="62">
        <v>-73224084447</v>
      </c>
      <c r="P25" s="63"/>
      <c r="Q25" s="62">
        <v>0</v>
      </c>
      <c r="R25" s="63"/>
      <c r="S25" s="62">
        <f t="shared" si="2"/>
        <v>-73224084447</v>
      </c>
      <c r="T25" s="63"/>
      <c r="U25" s="65">
        <f t="shared" si="3"/>
        <v>3.1102375498458441</v>
      </c>
      <c r="W25" s="63"/>
    </row>
    <row r="26" spans="1:23" ht="40.5" customHeight="1" x14ac:dyDescent="0.4">
      <c r="A26" s="31" t="s">
        <v>13</v>
      </c>
      <c r="C26" s="62">
        <v>0</v>
      </c>
      <c r="D26" s="63"/>
      <c r="E26" s="62">
        <v>0</v>
      </c>
      <c r="F26" s="63"/>
      <c r="G26" s="62">
        <v>0</v>
      </c>
      <c r="H26" s="63"/>
      <c r="I26" s="62">
        <f t="shared" si="0"/>
        <v>0</v>
      </c>
      <c r="J26" s="63"/>
      <c r="K26" s="65">
        <f t="shared" si="1"/>
        <v>0</v>
      </c>
      <c r="L26" s="63"/>
      <c r="M26" s="62">
        <v>0</v>
      </c>
      <c r="N26" s="63"/>
      <c r="O26" s="62">
        <v>-90712280067</v>
      </c>
      <c r="P26" s="63"/>
      <c r="Q26" s="62">
        <v>0</v>
      </c>
      <c r="R26" s="63"/>
      <c r="S26" s="62">
        <f t="shared" si="2"/>
        <v>-90712280067</v>
      </c>
      <c r="T26" s="63"/>
      <c r="U26" s="65">
        <f t="shared" si="3"/>
        <v>3.8530593018302364</v>
      </c>
      <c r="W26" s="63"/>
    </row>
    <row r="27" spans="1:23" ht="40.5" customHeight="1" x14ac:dyDescent="0.4">
      <c r="A27" s="31" t="s">
        <v>164</v>
      </c>
      <c r="C27" s="62">
        <v>0</v>
      </c>
      <c r="D27" s="63"/>
      <c r="E27" s="62">
        <v>0</v>
      </c>
      <c r="F27" s="63"/>
      <c r="G27" s="62">
        <v>0</v>
      </c>
      <c r="H27" s="63"/>
      <c r="I27" s="62">
        <f t="shared" si="0"/>
        <v>0</v>
      </c>
      <c r="J27" s="63"/>
      <c r="K27" s="65">
        <f t="shared" si="1"/>
        <v>0</v>
      </c>
      <c r="L27" s="63"/>
      <c r="M27" s="62">
        <v>0</v>
      </c>
      <c r="N27" s="63"/>
      <c r="O27" s="62">
        <v>-95175979183</v>
      </c>
      <c r="P27" s="63"/>
      <c r="Q27" s="62">
        <v>-469644152</v>
      </c>
      <c r="R27" s="63"/>
      <c r="S27" s="62">
        <f t="shared" si="2"/>
        <v>-95645623335</v>
      </c>
      <c r="T27" s="63"/>
      <c r="U27" s="65">
        <f t="shared" si="3"/>
        <v>4.0626060594891698</v>
      </c>
      <c r="W27" s="63"/>
    </row>
    <row r="28" spans="1:23" ht="40.5" customHeight="1" x14ac:dyDescent="0.4">
      <c r="A28" s="31" t="s">
        <v>21</v>
      </c>
      <c r="C28" s="62">
        <v>0</v>
      </c>
      <c r="D28" s="63"/>
      <c r="E28" s="62">
        <v>0</v>
      </c>
      <c r="F28" s="63"/>
      <c r="G28" s="62">
        <v>0</v>
      </c>
      <c r="H28" s="63"/>
      <c r="I28" s="62">
        <f t="shared" si="0"/>
        <v>0</v>
      </c>
      <c r="J28" s="63"/>
      <c r="K28" s="65">
        <f t="shared" si="1"/>
        <v>0</v>
      </c>
      <c r="L28" s="63"/>
      <c r="M28" s="62">
        <v>0</v>
      </c>
      <c r="N28" s="63"/>
      <c r="O28" s="62">
        <v>-138727769053</v>
      </c>
      <c r="P28" s="63"/>
      <c r="Q28" s="62">
        <v>0</v>
      </c>
      <c r="R28" s="63"/>
      <c r="S28" s="62">
        <f t="shared" si="2"/>
        <v>-138727769053</v>
      </c>
      <c r="T28" s="63"/>
      <c r="U28" s="65">
        <f t="shared" si="3"/>
        <v>5.8925464179383189</v>
      </c>
      <c r="W28" s="63"/>
    </row>
    <row r="29" spans="1:23" ht="40.5" customHeight="1" x14ac:dyDescent="0.4">
      <c r="A29" s="31" t="s">
        <v>165</v>
      </c>
      <c r="C29" s="62">
        <v>0</v>
      </c>
      <c r="D29" s="63"/>
      <c r="E29" s="62">
        <v>0</v>
      </c>
      <c r="F29" s="63"/>
      <c r="G29" s="62">
        <v>0</v>
      </c>
      <c r="H29" s="63"/>
      <c r="I29" s="62">
        <f t="shared" si="0"/>
        <v>0</v>
      </c>
      <c r="J29" s="63"/>
      <c r="K29" s="65">
        <f t="shared" si="1"/>
        <v>0</v>
      </c>
      <c r="L29" s="63"/>
      <c r="M29" s="62">
        <v>0</v>
      </c>
      <c r="N29" s="63"/>
      <c r="O29" s="62">
        <v>-148693926293</v>
      </c>
      <c r="P29" s="63"/>
      <c r="Q29" s="62">
        <v>0</v>
      </c>
      <c r="R29" s="63"/>
      <c r="S29" s="62">
        <f t="shared" si="2"/>
        <v>-148693926293</v>
      </c>
      <c r="T29" s="63"/>
      <c r="U29" s="65">
        <f t="shared" si="3"/>
        <v>6.3158650119448021</v>
      </c>
      <c r="W29" s="63"/>
    </row>
    <row r="30" spans="1:23" ht="40.5" customHeight="1" x14ac:dyDescent="0.4">
      <c r="A30" s="31" t="s">
        <v>187</v>
      </c>
      <c r="C30" s="62">
        <v>0</v>
      </c>
      <c r="D30" s="63"/>
      <c r="E30" s="62">
        <v>6475298117</v>
      </c>
      <c r="F30" s="63"/>
      <c r="G30" s="62">
        <v>0</v>
      </c>
      <c r="H30" s="63"/>
      <c r="I30" s="62">
        <f t="shared" si="0"/>
        <v>6475298117</v>
      </c>
      <c r="J30" s="63"/>
      <c r="K30" s="65">
        <f t="shared" si="1"/>
        <v>5849.3006925162836</v>
      </c>
      <c r="L30" s="63"/>
      <c r="M30" s="62"/>
      <c r="N30" s="63"/>
      <c r="O30" s="62">
        <v>6475298117</v>
      </c>
      <c r="P30" s="63"/>
      <c r="Q30" s="62">
        <v>0</v>
      </c>
      <c r="R30" s="63"/>
      <c r="S30" s="62">
        <f t="shared" si="2"/>
        <v>6475298117</v>
      </c>
      <c r="T30" s="63"/>
      <c r="U30" s="65">
        <f t="shared" si="3"/>
        <v>-0.27504222827827535</v>
      </c>
      <c r="W30" s="63"/>
    </row>
    <row r="31" spans="1:23" ht="40.5" customHeight="1" x14ac:dyDescent="0.4">
      <c r="A31" s="31" t="s">
        <v>15</v>
      </c>
      <c r="C31" s="62">
        <v>0</v>
      </c>
      <c r="D31" s="63"/>
      <c r="E31" s="62">
        <v>0</v>
      </c>
      <c r="F31" s="63"/>
      <c r="G31" s="62">
        <v>0</v>
      </c>
      <c r="H31" s="63"/>
      <c r="I31" s="62">
        <f t="shared" si="0"/>
        <v>0</v>
      </c>
      <c r="J31" s="63"/>
      <c r="K31" s="65">
        <f t="shared" si="1"/>
        <v>0</v>
      </c>
      <c r="L31" s="63"/>
      <c r="M31" s="62">
        <v>0</v>
      </c>
      <c r="N31" s="63"/>
      <c r="O31" s="62">
        <v>-166324925289</v>
      </c>
      <c r="P31" s="63"/>
      <c r="Q31" s="62">
        <v>0</v>
      </c>
      <c r="R31" s="63"/>
      <c r="S31" s="62">
        <f t="shared" si="2"/>
        <v>-166324925289</v>
      </c>
      <c r="T31" s="63"/>
      <c r="U31" s="65">
        <f t="shared" si="3"/>
        <v>7.0647524242325526</v>
      </c>
      <c r="W31" s="63"/>
    </row>
    <row r="32" spans="1:23" ht="40.5" customHeight="1" x14ac:dyDescent="0.4">
      <c r="A32" s="31" t="s">
        <v>24</v>
      </c>
      <c r="C32" s="62">
        <v>0</v>
      </c>
      <c r="D32" s="63"/>
      <c r="E32" s="62">
        <v>0</v>
      </c>
      <c r="F32" s="63"/>
      <c r="G32" s="62">
        <v>0</v>
      </c>
      <c r="H32" s="63"/>
      <c r="I32" s="62">
        <f t="shared" si="0"/>
        <v>0</v>
      </c>
      <c r="J32" s="63"/>
      <c r="K32" s="65">
        <f t="shared" si="1"/>
        <v>0</v>
      </c>
      <c r="L32" s="63"/>
      <c r="M32" s="62">
        <v>0</v>
      </c>
      <c r="N32" s="63"/>
      <c r="O32" s="62">
        <v>-186508979452</v>
      </c>
      <c r="P32" s="63"/>
      <c r="Q32" s="62">
        <v>0</v>
      </c>
      <c r="R32" s="63"/>
      <c r="S32" s="62">
        <f t="shared" si="2"/>
        <v>-186508979452</v>
      </c>
      <c r="T32" s="63"/>
      <c r="U32" s="65">
        <f t="shared" si="3"/>
        <v>7.9220824084855268</v>
      </c>
      <c r="W32" s="63"/>
    </row>
    <row r="33" spans="1:23" ht="40.5" customHeight="1" x14ac:dyDescent="0.4">
      <c r="A33" s="31" t="s">
        <v>27</v>
      </c>
      <c r="C33" s="62">
        <v>0</v>
      </c>
      <c r="D33" s="63"/>
      <c r="E33" s="62">
        <v>0</v>
      </c>
      <c r="F33" s="63"/>
      <c r="G33" s="62">
        <v>0</v>
      </c>
      <c r="H33" s="63"/>
      <c r="I33" s="62">
        <f t="shared" si="0"/>
        <v>0</v>
      </c>
      <c r="J33" s="63"/>
      <c r="K33" s="65">
        <f t="shared" si="1"/>
        <v>0</v>
      </c>
      <c r="L33" s="63"/>
      <c r="M33" s="62">
        <v>0</v>
      </c>
      <c r="N33" s="63"/>
      <c r="O33" s="62">
        <v>-315005736576</v>
      </c>
      <c r="P33" s="63"/>
      <c r="Q33" s="62">
        <v>0</v>
      </c>
      <c r="R33" s="63"/>
      <c r="S33" s="62">
        <f t="shared" si="2"/>
        <v>-315005736576</v>
      </c>
      <c r="T33" s="63"/>
      <c r="U33" s="65">
        <f t="shared" si="3"/>
        <v>13.380060368315929</v>
      </c>
      <c r="W33" s="63"/>
    </row>
    <row r="34" spans="1:23" ht="40.5" customHeight="1" thickBot="1" x14ac:dyDescent="0.45">
      <c r="A34" s="31" t="s">
        <v>17</v>
      </c>
      <c r="C34" s="62">
        <v>0</v>
      </c>
      <c r="D34" s="63"/>
      <c r="E34" s="62">
        <v>0</v>
      </c>
      <c r="F34" s="63"/>
      <c r="G34" s="62">
        <v>0</v>
      </c>
      <c r="H34" s="63"/>
      <c r="I34" s="62">
        <f t="shared" si="0"/>
        <v>0</v>
      </c>
      <c r="J34" s="63"/>
      <c r="K34" s="65">
        <f t="shared" si="1"/>
        <v>0</v>
      </c>
      <c r="L34" s="63"/>
      <c r="M34" s="62">
        <v>0</v>
      </c>
      <c r="N34" s="63"/>
      <c r="O34" s="62">
        <v>-1155323038110</v>
      </c>
      <c r="P34" s="63"/>
      <c r="Q34" s="62">
        <v>0</v>
      </c>
      <c r="R34" s="63"/>
      <c r="S34" s="62">
        <f t="shared" si="2"/>
        <v>-1155323038110</v>
      </c>
      <c r="T34" s="63"/>
      <c r="U34" s="65">
        <f t="shared" si="3"/>
        <v>49.073049154101398</v>
      </c>
      <c r="W34" s="63"/>
    </row>
    <row r="35" spans="1:23" ht="40.5" customHeight="1" thickBot="1" x14ac:dyDescent="0.45">
      <c r="A35" s="64"/>
      <c r="C35" s="23">
        <f>SUM(C10:C34)</f>
        <v>0</v>
      </c>
      <c r="D35" s="25"/>
      <c r="E35" s="23">
        <f>SUM(E10:E34)</f>
        <v>110703837</v>
      </c>
      <c r="F35" s="25"/>
      <c r="G35" s="23">
        <f>SUM(G10:G34)</f>
        <v>-1747</v>
      </c>
      <c r="H35" s="25"/>
      <c r="I35" s="23">
        <f>SUM(I10:I34)</f>
        <v>110702090</v>
      </c>
      <c r="J35" s="25"/>
      <c r="K35" s="23">
        <f>SUM(K10:K34)</f>
        <v>100</v>
      </c>
      <c r="L35" s="25"/>
      <c r="M35" s="23">
        <f>SUM(M10:M34)</f>
        <v>128110500000</v>
      </c>
      <c r="N35" s="25"/>
      <c r="O35" s="23">
        <f>SUM(O10:O34)</f>
        <v>-2481102252066</v>
      </c>
      <c r="P35" s="25"/>
      <c r="Q35" s="23">
        <f>SUM(Q10:Q34)</f>
        <v>-1300589708</v>
      </c>
      <c r="R35" s="25"/>
      <c r="S35" s="23">
        <f>SUM(S10:S34)</f>
        <v>-2354292341774</v>
      </c>
      <c r="T35" s="25"/>
      <c r="U35" s="23">
        <f>SUM(U10:U34)</f>
        <v>100</v>
      </c>
    </row>
    <row r="36" spans="1:23" ht="16.5" thickTop="1" x14ac:dyDescent="0.4"/>
    <row r="37" spans="1:23" ht="18.75" hidden="1" x14ac:dyDescent="0.4">
      <c r="C37" s="62">
        <f>'درآمد سود سهام'!C10</f>
        <v>0</v>
      </c>
      <c r="D37" s="62"/>
      <c r="E37" s="62">
        <f>'درآمد ناشی از تغییر قیمت اوراق'!I28</f>
        <v>110703837</v>
      </c>
      <c r="F37" s="62"/>
      <c r="G37" s="62">
        <f>'درآمد ناشی از فروش'!I14</f>
        <v>-1747</v>
      </c>
      <c r="H37" s="62"/>
      <c r="I37" s="62">
        <f>C37+E37+G39</f>
        <v>110702090</v>
      </c>
      <c r="J37" s="62"/>
      <c r="K37" s="62"/>
      <c r="L37" s="62"/>
      <c r="M37" s="62">
        <f>'درآمد سود سهام'!I10</f>
        <v>128110500000</v>
      </c>
      <c r="N37" s="62"/>
      <c r="O37" s="62">
        <f>'درآمد ناشی از تغییر قیمت اوراق'!Q28</f>
        <v>-2481102252066</v>
      </c>
      <c r="P37" s="62"/>
      <c r="Q37" s="62">
        <f>'درآمد ناشی از فروش'!Q14</f>
        <v>-5869710294</v>
      </c>
      <c r="R37" s="62"/>
      <c r="S37" s="62">
        <f>M37+O37+Q39</f>
        <v>-2354292341774</v>
      </c>
      <c r="T37" s="62"/>
      <c r="U37" s="62"/>
    </row>
    <row r="38" spans="1:23" ht="18.75" hidden="1" x14ac:dyDescent="0.4">
      <c r="C38" s="62">
        <f>C37-C35</f>
        <v>0</v>
      </c>
      <c r="D38" s="62"/>
      <c r="E38" s="62">
        <f>E37-E35</f>
        <v>0</v>
      </c>
      <c r="F38" s="62"/>
      <c r="G38" s="62">
        <f>'درآمد اعمال اختیار'!K14</f>
        <v>0</v>
      </c>
      <c r="H38" s="62"/>
      <c r="I38" s="62">
        <f>I37-I35</f>
        <v>0</v>
      </c>
      <c r="J38" s="62"/>
      <c r="K38" s="62"/>
      <c r="L38" s="62"/>
      <c r="M38" s="62">
        <f>M37-M35</f>
        <v>0</v>
      </c>
      <c r="N38" s="62"/>
      <c r="O38" s="62">
        <f>O37-O35</f>
        <v>0</v>
      </c>
      <c r="P38" s="62"/>
      <c r="Q38" s="62">
        <f>'درآمد اعمال اختیار'!Q14</f>
        <v>4569120586</v>
      </c>
      <c r="R38" s="62"/>
      <c r="S38" s="62">
        <f>S37-S35</f>
        <v>0</v>
      </c>
      <c r="T38" s="62"/>
      <c r="U38" s="62"/>
    </row>
    <row r="39" spans="1:23" ht="18.75" hidden="1" x14ac:dyDescent="0.4">
      <c r="C39" s="62"/>
      <c r="D39" s="62"/>
      <c r="E39" s="62"/>
      <c r="F39" s="62"/>
      <c r="G39" s="62">
        <f>SUM(G37:G38)</f>
        <v>-1747</v>
      </c>
      <c r="H39" s="62"/>
      <c r="I39" s="62"/>
      <c r="J39" s="62"/>
      <c r="K39" s="62"/>
      <c r="L39" s="62"/>
      <c r="M39" s="62"/>
      <c r="N39" s="62"/>
      <c r="O39" s="62"/>
      <c r="P39" s="62"/>
      <c r="Q39" s="62">
        <f>Q37+Q38</f>
        <v>-1300589708</v>
      </c>
      <c r="R39" s="62"/>
      <c r="S39" s="62"/>
      <c r="T39" s="62"/>
      <c r="U39" s="62"/>
    </row>
    <row r="40" spans="1:23" ht="18.75" hidden="1" x14ac:dyDescent="0.4">
      <c r="G40" s="62">
        <f>G39-G35</f>
        <v>0</v>
      </c>
      <c r="Q40" s="62">
        <f>Q39-Q35</f>
        <v>0</v>
      </c>
    </row>
    <row r="43" spans="1:23" ht="22.5" x14ac:dyDescent="0.4">
      <c r="A43" s="31"/>
      <c r="B43" s="76"/>
      <c r="C43" s="62"/>
      <c r="D43" s="95"/>
      <c r="E43" s="62"/>
      <c r="F43" s="95"/>
      <c r="G43" s="62"/>
      <c r="H43" s="95"/>
      <c r="I43" s="62"/>
      <c r="J43" s="95"/>
      <c r="K43" s="62"/>
      <c r="L43" s="95"/>
      <c r="M43" s="62"/>
      <c r="N43" s="95"/>
      <c r="O43" s="62"/>
      <c r="P43" s="95"/>
      <c r="Q43" s="62"/>
    </row>
    <row r="44" spans="1:23" ht="22.5" x14ac:dyDescent="0.55000000000000004">
      <c r="A44" s="31"/>
      <c r="B44" s="73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62"/>
    </row>
    <row r="45" spans="1:23" ht="22.5" x14ac:dyDescent="0.55000000000000004">
      <c r="A45" s="31"/>
      <c r="B45" s="73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62"/>
    </row>
    <row r="46" spans="1:23" ht="22.5" x14ac:dyDescent="0.55000000000000004">
      <c r="A46" s="31"/>
      <c r="B46" s="73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62"/>
    </row>
    <row r="47" spans="1:23" ht="22.5" x14ac:dyDescent="0.4">
      <c r="A47" s="31"/>
      <c r="B47" s="76"/>
      <c r="C47" s="62"/>
      <c r="D47" s="62"/>
      <c r="E47" s="62"/>
      <c r="F47" s="95"/>
      <c r="G47" s="62"/>
      <c r="H47" s="95"/>
      <c r="I47" s="62"/>
      <c r="J47" s="95"/>
      <c r="K47" s="62"/>
      <c r="L47" s="95"/>
      <c r="M47" s="62"/>
      <c r="N47" s="95"/>
      <c r="O47" s="62"/>
      <c r="P47" s="95"/>
      <c r="Q47" s="62"/>
    </row>
    <row r="48" spans="1:23" ht="22.5" x14ac:dyDescent="0.55000000000000004">
      <c r="A48" s="31"/>
      <c r="B48" s="73"/>
      <c r="C48" s="62"/>
      <c r="D48" s="62"/>
      <c r="E48" s="6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62"/>
    </row>
    <row r="49" spans="1:17" ht="22.5" x14ac:dyDescent="0.55000000000000004">
      <c r="A49" s="31"/>
      <c r="B49" s="73"/>
      <c r="C49" s="62"/>
      <c r="D49" s="62"/>
      <c r="E49" s="6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62"/>
    </row>
    <row r="50" spans="1:17" ht="22.5" x14ac:dyDescent="0.4">
      <c r="A50" s="31"/>
      <c r="C50" s="62"/>
      <c r="D50" s="62"/>
      <c r="E50" s="62"/>
    </row>
    <row r="51" spans="1:17" ht="22.5" x14ac:dyDescent="0.4">
      <c r="A51" s="31"/>
      <c r="C51" s="62"/>
      <c r="D51" s="62"/>
      <c r="E51" s="62"/>
    </row>
    <row r="52" spans="1:17" ht="22.5" x14ac:dyDescent="0.4">
      <c r="A52" s="31"/>
      <c r="C52" s="62"/>
      <c r="D52" s="62"/>
      <c r="E52" s="62"/>
    </row>
    <row r="53" spans="1:17" ht="22.5" x14ac:dyDescent="0.4">
      <c r="A53" s="31"/>
      <c r="C53" s="62"/>
      <c r="D53" s="62"/>
      <c r="E53" s="62"/>
    </row>
    <row r="54" spans="1:17" ht="22.5" x14ac:dyDescent="0.4">
      <c r="A54" s="31"/>
      <c r="C54" s="62"/>
      <c r="D54" s="62"/>
      <c r="E54" s="62"/>
    </row>
    <row r="55" spans="1:17" ht="22.5" x14ac:dyDescent="0.4">
      <c r="A55" s="31"/>
      <c r="C55" s="62"/>
      <c r="D55" s="62"/>
      <c r="E55" s="62"/>
    </row>
    <row r="56" spans="1:17" ht="22.5" x14ac:dyDescent="0.4">
      <c r="A56" s="31"/>
      <c r="C56" s="62"/>
      <c r="D56" s="62"/>
      <c r="E56" s="62"/>
    </row>
    <row r="57" spans="1:17" ht="22.5" x14ac:dyDescent="0.4">
      <c r="A57" s="31"/>
      <c r="C57" s="62"/>
      <c r="D57" s="62"/>
      <c r="E57" s="62"/>
    </row>
    <row r="58" spans="1:17" ht="22.5" x14ac:dyDescent="0.4">
      <c r="A58" s="31"/>
      <c r="C58" s="62"/>
      <c r="D58" s="62"/>
      <c r="E58" s="62"/>
    </row>
    <row r="59" spans="1:17" ht="22.5" x14ac:dyDescent="0.4">
      <c r="A59" s="31"/>
      <c r="C59" s="62"/>
      <c r="D59" s="62"/>
      <c r="E59" s="62"/>
    </row>
  </sheetData>
  <sortState xmlns:xlrd2="http://schemas.microsoft.com/office/spreadsheetml/2017/richdata2" ref="A10:U34">
    <sortCondition descending="1" ref="S10:S34"/>
  </sortState>
  <mergeCells count="10"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44"/>
  <sheetViews>
    <sheetView rightToLeft="1" view="pageBreakPreview" zoomScale="78" zoomScaleNormal="100" zoomScaleSheetLayoutView="78" workbookViewId="0">
      <selection activeCell="A21" sqref="A21:XFD22"/>
    </sheetView>
  </sheetViews>
  <sheetFormatPr defaultColWidth="9.140625" defaultRowHeight="15.75" x14ac:dyDescent="0.4"/>
  <cols>
    <col min="1" max="1" width="36.85546875" style="35" bestFit="1" customWidth="1"/>
    <col min="2" max="2" width="1.28515625" style="35" customWidth="1"/>
    <col min="3" max="3" width="22.7109375" style="35" customWidth="1"/>
    <col min="4" max="4" width="1.28515625" style="35" customWidth="1"/>
    <col min="5" max="5" width="23" style="35" customWidth="1"/>
    <col min="6" max="6" width="1.28515625" style="35" customWidth="1"/>
    <col min="7" max="7" width="22.85546875" style="35" customWidth="1"/>
    <col min="8" max="8" width="1.28515625" style="35" customWidth="1"/>
    <col min="9" max="9" width="24.28515625" style="35" customWidth="1"/>
    <col min="10" max="10" width="1.28515625" style="35" customWidth="1"/>
    <col min="11" max="11" width="24.42578125" style="67" bestFit="1" customWidth="1"/>
    <col min="12" max="12" width="1.28515625" style="35" customWidth="1"/>
    <col min="13" max="13" width="21.85546875" style="35" customWidth="1"/>
    <col min="14" max="14" width="1.28515625" style="35" customWidth="1"/>
    <col min="15" max="15" width="21.5703125" style="35" bestFit="1" customWidth="1"/>
    <col min="16" max="16" width="1.28515625" style="35" customWidth="1"/>
    <col min="17" max="17" width="23.28515625" style="35" customWidth="1"/>
    <col min="18" max="18" width="1.28515625" style="35" customWidth="1"/>
    <col min="19" max="19" width="20.85546875" style="35" customWidth="1"/>
    <col min="20" max="20" width="1.28515625" style="35" customWidth="1"/>
    <col min="21" max="21" width="22.7109375" style="67" customWidth="1"/>
    <col min="22" max="22" width="1.42578125" style="35" customWidth="1"/>
    <col min="23" max="23" width="14.42578125" style="35" bestFit="1" customWidth="1"/>
    <col min="24" max="16384" width="9.140625" style="35"/>
  </cols>
  <sheetData>
    <row r="1" spans="1:21" ht="40.5" customHeight="1" x14ac:dyDescent="0.4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2" spans="1:21" ht="40.5" customHeight="1" x14ac:dyDescent="0.4">
      <c r="A2" s="152" t="s">
        <v>69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21" ht="40.5" customHeight="1" x14ac:dyDescent="0.4">
      <c r="A3" s="152" t="str">
        <f>درآمد!A3</f>
        <v>دوره یک ماهه منتهی به 31 فروردین 1405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0.5" customHeight="1" x14ac:dyDescent="0.4"/>
    <row r="5" spans="1:21" ht="40.5" customHeight="1" x14ac:dyDescent="0.4">
      <c r="A5" s="150" t="s">
        <v>135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</row>
    <row r="6" spans="1:21" ht="40.5" customHeight="1" x14ac:dyDescent="0.4">
      <c r="A6" s="59"/>
      <c r="B6" s="59"/>
      <c r="C6" s="151" t="s">
        <v>120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40.5" customHeight="1" thickBot="1" x14ac:dyDescent="0.65">
      <c r="A7" s="38"/>
      <c r="B7" s="38"/>
      <c r="C7" s="138" t="s">
        <v>185</v>
      </c>
      <c r="D7" s="138"/>
      <c r="E7" s="138"/>
      <c r="F7" s="138"/>
      <c r="G7" s="138"/>
      <c r="H7" s="138"/>
      <c r="I7" s="138"/>
      <c r="J7" s="138"/>
      <c r="K7" s="138"/>
      <c r="L7" s="38"/>
      <c r="M7" s="138" t="s">
        <v>186</v>
      </c>
      <c r="N7" s="138"/>
      <c r="O7" s="138"/>
      <c r="P7" s="138"/>
      <c r="Q7" s="138"/>
      <c r="R7" s="138"/>
      <c r="S7" s="138"/>
      <c r="T7" s="138"/>
      <c r="U7" s="138"/>
    </row>
    <row r="8" spans="1:21" ht="40.5" customHeight="1" thickBot="1" x14ac:dyDescent="0.65">
      <c r="A8" s="142" t="s">
        <v>43</v>
      </c>
      <c r="B8" s="38"/>
      <c r="C8" s="37" t="s">
        <v>84</v>
      </c>
      <c r="D8" s="66"/>
      <c r="E8" s="37" t="s">
        <v>82</v>
      </c>
      <c r="F8" s="66"/>
      <c r="G8" s="37" t="s">
        <v>83</v>
      </c>
      <c r="H8" s="38"/>
      <c r="I8" s="143" t="s">
        <v>29</v>
      </c>
      <c r="J8" s="143"/>
      <c r="K8" s="143"/>
      <c r="L8" s="38"/>
      <c r="M8" s="37" t="s">
        <v>84</v>
      </c>
      <c r="N8" s="66"/>
      <c r="O8" s="37" t="s">
        <v>82</v>
      </c>
      <c r="P8" s="66"/>
      <c r="Q8" s="37" t="s">
        <v>83</v>
      </c>
      <c r="R8" s="38"/>
      <c r="S8" s="143" t="s">
        <v>29</v>
      </c>
      <c r="T8" s="143"/>
      <c r="U8" s="143"/>
    </row>
    <row r="9" spans="1:21" ht="40.5" customHeight="1" thickBot="1" x14ac:dyDescent="0.65">
      <c r="A9" s="143"/>
      <c r="B9" s="38"/>
      <c r="C9" s="39" t="s">
        <v>136</v>
      </c>
      <c r="D9" s="66"/>
      <c r="E9" s="39" t="s">
        <v>137</v>
      </c>
      <c r="F9" s="66"/>
      <c r="G9" s="39" t="s">
        <v>138</v>
      </c>
      <c r="H9" s="38"/>
      <c r="I9" s="39" t="s">
        <v>66</v>
      </c>
      <c r="J9" s="38"/>
      <c r="K9" s="68" t="s">
        <v>72</v>
      </c>
      <c r="L9" s="38"/>
      <c r="M9" s="39" t="s">
        <v>136</v>
      </c>
      <c r="N9" s="66"/>
      <c r="O9" s="39" t="s">
        <v>137</v>
      </c>
      <c r="P9" s="66"/>
      <c r="Q9" s="39" t="s">
        <v>138</v>
      </c>
      <c r="R9" s="38"/>
      <c r="S9" s="39" t="s">
        <v>66</v>
      </c>
      <c r="T9" s="38"/>
      <c r="U9" s="68" t="s">
        <v>72</v>
      </c>
    </row>
    <row r="10" spans="1:21" ht="40.5" customHeight="1" x14ac:dyDescent="0.4">
      <c r="A10" s="31" t="s">
        <v>47</v>
      </c>
      <c r="C10" s="20">
        <v>0</v>
      </c>
      <c r="D10" s="20"/>
      <c r="E10" s="20">
        <v>43681454611</v>
      </c>
      <c r="F10" s="20"/>
      <c r="G10" s="20">
        <v>40748537980</v>
      </c>
      <c r="H10" s="20"/>
      <c r="I10" s="20">
        <f t="shared" ref="I10:I18" si="0">C10+E10+G10</f>
        <v>84429992591</v>
      </c>
      <c r="J10" s="20"/>
      <c r="K10" s="27">
        <f t="shared" ref="K10:K18" si="1">I10/$I$19*100</f>
        <v>69.578751828301705</v>
      </c>
      <c r="L10" s="20"/>
      <c r="M10" s="20">
        <v>0</v>
      </c>
      <c r="N10" s="20"/>
      <c r="O10" s="20">
        <v>118925018302</v>
      </c>
      <c r="P10" s="20"/>
      <c r="Q10" s="20">
        <v>43016761221</v>
      </c>
      <c r="R10" s="20"/>
      <c r="S10" s="20">
        <f t="shared" ref="S10:S18" si="2">M10+O10+Q10</f>
        <v>161941779523</v>
      </c>
      <c r="T10" s="20"/>
      <c r="U10" s="27">
        <f t="shared" ref="U10:U18" si="3">S10/$S$19*100</f>
        <v>68.611829411992957</v>
      </c>
    </row>
    <row r="11" spans="1:21" ht="40.5" customHeight="1" x14ac:dyDescent="0.4">
      <c r="A11" s="31" t="s">
        <v>49</v>
      </c>
      <c r="C11" s="20">
        <v>0</v>
      </c>
      <c r="D11" s="20"/>
      <c r="E11" s="20">
        <v>14679584907</v>
      </c>
      <c r="F11" s="20"/>
      <c r="G11" s="20">
        <v>0</v>
      </c>
      <c r="H11" s="20"/>
      <c r="I11" s="20">
        <f t="shared" si="0"/>
        <v>14679584907</v>
      </c>
      <c r="J11" s="20"/>
      <c r="K11" s="27">
        <f t="shared" si="1"/>
        <v>12.097445041058945</v>
      </c>
      <c r="L11" s="20"/>
      <c r="M11" s="20">
        <v>0</v>
      </c>
      <c r="N11" s="20"/>
      <c r="O11" s="20">
        <v>28468498369</v>
      </c>
      <c r="P11" s="20"/>
      <c r="Q11" s="20">
        <v>372632800</v>
      </c>
      <c r="R11" s="20"/>
      <c r="S11" s="20">
        <f t="shared" si="2"/>
        <v>28841131169</v>
      </c>
      <c r="T11" s="20"/>
      <c r="U11" s="27">
        <f t="shared" si="3"/>
        <v>12.219470340791787</v>
      </c>
    </row>
    <row r="12" spans="1:21" ht="40.5" customHeight="1" x14ac:dyDescent="0.4">
      <c r="A12" s="31" t="s">
        <v>85</v>
      </c>
      <c r="C12" s="20">
        <v>0</v>
      </c>
      <c r="D12" s="20"/>
      <c r="E12" s="20">
        <v>11217861887</v>
      </c>
      <c r="F12" s="20"/>
      <c r="G12" s="20">
        <v>0</v>
      </c>
      <c r="H12" s="20"/>
      <c r="I12" s="20">
        <f t="shared" si="0"/>
        <v>11217861887</v>
      </c>
      <c r="J12" s="20"/>
      <c r="K12" s="27">
        <f t="shared" si="1"/>
        <v>9.2446393079861409</v>
      </c>
      <c r="L12" s="20"/>
      <c r="M12" s="20">
        <v>0</v>
      </c>
      <c r="N12" s="20"/>
      <c r="O12" s="20">
        <v>19832684001</v>
      </c>
      <c r="P12" s="20"/>
      <c r="Q12" s="20">
        <v>0</v>
      </c>
      <c r="R12" s="20"/>
      <c r="S12" s="20">
        <f t="shared" si="2"/>
        <v>19832684001</v>
      </c>
      <c r="T12" s="20"/>
      <c r="U12" s="27">
        <f t="shared" si="3"/>
        <v>8.4027527390812118</v>
      </c>
    </row>
    <row r="13" spans="1:21" ht="40.5" customHeight="1" x14ac:dyDescent="0.4">
      <c r="A13" s="31" t="s">
        <v>46</v>
      </c>
      <c r="C13" s="20">
        <v>0</v>
      </c>
      <c r="D13" s="20"/>
      <c r="E13" s="20">
        <v>6761125915</v>
      </c>
      <c r="F13" s="20"/>
      <c r="G13" s="20">
        <v>0</v>
      </c>
      <c r="H13" s="20"/>
      <c r="I13" s="20">
        <f t="shared" si="0"/>
        <v>6761125915</v>
      </c>
      <c r="J13" s="20"/>
      <c r="K13" s="27">
        <f t="shared" si="1"/>
        <v>5.5718434608725875</v>
      </c>
      <c r="L13" s="20"/>
      <c r="M13" s="20">
        <v>0</v>
      </c>
      <c r="N13" s="20"/>
      <c r="O13" s="20">
        <v>13793471781</v>
      </c>
      <c r="P13" s="20"/>
      <c r="Q13" s="20">
        <v>44110315</v>
      </c>
      <c r="R13" s="20"/>
      <c r="S13" s="20">
        <f t="shared" si="2"/>
        <v>13837582096</v>
      </c>
      <c r="T13" s="20"/>
      <c r="U13" s="27">
        <f t="shared" si="3"/>
        <v>5.8627355154532994</v>
      </c>
    </row>
    <row r="14" spans="1:21" ht="40.5" customHeight="1" x14ac:dyDescent="0.4">
      <c r="A14" s="31" t="s">
        <v>48</v>
      </c>
      <c r="C14" s="20">
        <v>0</v>
      </c>
      <c r="D14" s="20"/>
      <c r="E14" s="20">
        <v>1201151752</v>
      </c>
      <c r="F14" s="20"/>
      <c r="G14" s="20">
        <v>0</v>
      </c>
      <c r="H14" s="20"/>
      <c r="I14" s="20">
        <f t="shared" si="0"/>
        <v>1201151752</v>
      </c>
      <c r="J14" s="20"/>
      <c r="K14" s="27">
        <f t="shared" si="1"/>
        <v>0.98986908675207708</v>
      </c>
      <c r="L14" s="20"/>
      <c r="M14" s="20">
        <v>0</v>
      </c>
      <c r="N14" s="20"/>
      <c r="O14" s="20">
        <v>2291834884</v>
      </c>
      <c r="P14" s="20"/>
      <c r="Q14" s="20">
        <v>4232720120</v>
      </c>
      <c r="R14" s="20"/>
      <c r="S14" s="20">
        <f t="shared" si="2"/>
        <v>6524555004</v>
      </c>
      <c r="T14" s="20"/>
      <c r="U14" s="27">
        <f t="shared" si="3"/>
        <v>2.7643370119940749</v>
      </c>
    </row>
    <row r="15" spans="1:21" ht="40.5" customHeight="1" x14ac:dyDescent="0.4">
      <c r="A15" s="31" t="s">
        <v>188</v>
      </c>
      <c r="C15" s="20">
        <v>0</v>
      </c>
      <c r="D15" s="20"/>
      <c r="E15" s="20">
        <v>0</v>
      </c>
      <c r="F15" s="20"/>
      <c r="G15" s="20">
        <v>1019589170</v>
      </c>
      <c r="H15" s="20"/>
      <c r="I15" s="20">
        <f t="shared" si="0"/>
        <v>1019589170</v>
      </c>
      <c r="J15" s="20"/>
      <c r="K15" s="27">
        <f t="shared" si="1"/>
        <v>0.84024337381993708</v>
      </c>
      <c r="L15" s="20"/>
      <c r="M15" s="20"/>
      <c r="N15" s="20"/>
      <c r="O15" s="20"/>
      <c r="P15" s="20"/>
      <c r="Q15" s="20">
        <v>1019589170</v>
      </c>
      <c r="R15" s="20"/>
      <c r="S15" s="20">
        <f t="shared" si="2"/>
        <v>1019589170</v>
      </c>
      <c r="T15" s="20"/>
      <c r="U15" s="27">
        <f t="shared" si="3"/>
        <v>0.43198165666951882</v>
      </c>
    </row>
    <row r="16" spans="1:21" ht="40.5" customHeight="1" x14ac:dyDescent="0.4">
      <c r="A16" s="31" t="s">
        <v>170</v>
      </c>
      <c r="C16" s="20">
        <v>0</v>
      </c>
      <c r="D16" s="20"/>
      <c r="E16" s="20">
        <v>1892301952</v>
      </c>
      <c r="F16" s="20"/>
      <c r="G16" s="20">
        <v>0</v>
      </c>
      <c r="H16" s="20"/>
      <c r="I16" s="20">
        <f t="shared" si="0"/>
        <v>1892301952</v>
      </c>
      <c r="J16" s="20"/>
      <c r="K16" s="27">
        <f t="shared" si="1"/>
        <v>1.5594459251019039</v>
      </c>
      <c r="L16" s="20"/>
      <c r="M16" s="20">
        <v>0</v>
      </c>
      <c r="N16" s="20"/>
      <c r="O16" s="20">
        <v>3715629352</v>
      </c>
      <c r="P16" s="20"/>
      <c r="Q16" s="20">
        <v>0</v>
      </c>
      <c r="R16" s="20"/>
      <c r="S16" s="20">
        <f t="shared" si="2"/>
        <v>3715629352</v>
      </c>
      <c r="T16" s="20"/>
      <c r="U16" s="27">
        <f t="shared" si="3"/>
        <v>1.5742455591665914</v>
      </c>
    </row>
    <row r="17" spans="1:21" ht="40.5" customHeight="1" x14ac:dyDescent="0.4">
      <c r="A17" s="31" t="s">
        <v>50</v>
      </c>
      <c r="C17" s="20">
        <v>211000000</v>
      </c>
      <c r="D17" s="20"/>
      <c r="E17" s="20">
        <v>-17996625</v>
      </c>
      <c r="F17" s="20"/>
      <c r="G17" s="20">
        <v>-50105687</v>
      </c>
      <c r="H17" s="20"/>
      <c r="I17" s="20">
        <f t="shared" si="0"/>
        <v>142897688</v>
      </c>
      <c r="J17" s="20"/>
      <c r="K17" s="27">
        <f t="shared" si="1"/>
        <v>0.11776197610669867</v>
      </c>
      <c r="L17" s="20"/>
      <c r="M17" s="20">
        <v>429000000</v>
      </c>
      <c r="N17" s="20"/>
      <c r="O17" s="20">
        <v>0</v>
      </c>
      <c r="P17" s="20"/>
      <c r="Q17" s="20">
        <v>-50105687</v>
      </c>
      <c r="R17" s="20"/>
      <c r="S17" s="20">
        <f t="shared" si="2"/>
        <v>378894313</v>
      </c>
      <c r="T17" s="20"/>
      <c r="U17" s="27">
        <f t="shared" si="3"/>
        <v>0.16053072928618806</v>
      </c>
    </row>
    <row r="18" spans="1:21" ht="40.5" customHeight="1" thickBot="1" x14ac:dyDescent="0.45">
      <c r="A18" s="31" t="s">
        <v>179</v>
      </c>
      <c r="C18" s="22">
        <v>0</v>
      </c>
      <c r="D18" s="20"/>
      <c r="E18" s="22">
        <v>0</v>
      </c>
      <c r="F18" s="20"/>
      <c r="G18" s="22">
        <v>0</v>
      </c>
      <c r="H18" s="20"/>
      <c r="I18" s="22">
        <f t="shared" si="0"/>
        <v>0</v>
      </c>
      <c r="J18" s="20"/>
      <c r="K18" s="69">
        <f t="shared" si="1"/>
        <v>0</v>
      </c>
      <c r="L18" s="20"/>
      <c r="M18" s="22">
        <v>0</v>
      </c>
      <c r="N18" s="20"/>
      <c r="O18" s="22">
        <v>-65848454</v>
      </c>
      <c r="P18" s="20"/>
      <c r="Q18" s="22">
        <v>37399</v>
      </c>
      <c r="R18" s="20"/>
      <c r="S18" s="22">
        <f t="shared" si="2"/>
        <v>-65811055</v>
      </c>
      <c r="T18" s="20"/>
      <c r="U18" s="69">
        <f t="shared" si="3"/>
        <v>-2.7882964435635205E-2</v>
      </c>
    </row>
    <row r="19" spans="1:21" ht="40.5" customHeight="1" thickBot="1" x14ac:dyDescent="0.45">
      <c r="A19" s="31"/>
      <c r="C19" s="32">
        <f>SUM(C10:C18)</f>
        <v>211000000</v>
      </c>
      <c r="D19" s="25"/>
      <c r="E19" s="32">
        <f>SUM(E10:E18)</f>
        <v>79415484399</v>
      </c>
      <c r="F19" s="25"/>
      <c r="G19" s="32">
        <f>SUM(G10:G18)</f>
        <v>41718021463</v>
      </c>
      <c r="H19" s="25"/>
      <c r="I19" s="32">
        <f>SUM(I10:I18)</f>
        <v>121344505862</v>
      </c>
      <c r="J19" s="25"/>
      <c r="K19" s="32">
        <f>SUM(K10:K18)</f>
        <v>99.999999999999972</v>
      </c>
      <c r="L19" s="25"/>
      <c r="M19" s="32">
        <f>SUM(M10:M18)</f>
        <v>429000000</v>
      </c>
      <c r="N19" s="25"/>
      <c r="O19" s="32">
        <f>SUM(O10:O18)</f>
        <v>186961288235</v>
      </c>
      <c r="P19" s="25"/>
      <c r="Q19" s="32">
        <f>SUM(Q10:Q18)</f>
        <v>48635745338</v>
      </c>
      <c r="R19" s="25"/>
      <c r="S19" s="32">
        <f>SUM(S10:S18)</f>
        <v>236026033573</v>
      </c>
      <c r="T19" s="25"/>
      <c r="U19" s="32">
        <f>SUM(U10:U18)</f>
        <v>99.999999999999986</v>
      </c>
    </row>
    <row r="20" spans="1:21" ht="16.5" thickTop="1" x14ac:dyDescent="0.4"/>
    <row r="21" spans="1:21" ht="22.5" hidden="1" x14ac:dyDescent="0.4">
      <c r="C21" s="20">
        <f>'درآمد سود صندوق'!I10</f>
        <v>211000000</v>
      </c>
      <c r="D21" s="20"/>
      <c r="E21" s="20">
        <f>'درآمد ناشی از تغییر قیمت اوراق'!I47</f>
        <v>79415484399</v>
      </c>
      <c r="F21" s="20"/>
      <c r="G21" s="20">
        <f>'درآمد ناشی از فروش'!I32</f>
        <v>41718021463</v>
      </c>
      <c r="H21" s="20"/>
      <c r="I21" s="20">
        <f>C21+E21+G21</f>
        <v>121344505862</v>
      </c>
      <c r="J21" s="20"/>
      <c r="K21" s="20"/>
      <c r="L21" s="20"/>
      <c r="M21" s="20">
        <f>'درآمد سود صندوق'!K10</f>
        <v>429000000</v>
      </c>
      <c r="N21" s="20"/>
      <c r="O21" s="20">
        <f>'درآمد ناشی از تغییر قیمت اوراق'!Q47</f>
        <v>186961288235</v>
      </c>
      <c r="P21" s="20"/>
      <c r="Q21" s="20">
        <f>'درآمد ناشی از فروش'!Q32</f>
        <v>48635745338</v>
      </c>
      <c r="R21" s="20"/>
      <c r="S21" s="20">
        <f>M21+O21+Q21</f>
        <v>236026033573</v>
      </c>
      <c r="T21" s="20"/>
      <c r="U21" s="20"/>
    </row>
    <row r="22" spans="1:21" ht="22.5" hidden="1" x14ac:dyDescent="0.4">
      <c r="C22" s="20">
        <f>C21-C19</f>
        <v>0</v>
      </c>
      <c r="D22" s="20"/>
      <c r="E22" s="20">
        <f>E21-E19</f>
        <v>0</v>
      </c>
      <c r="F22" s="20"/>
      <c r="G22" s="20">
        <f>G21-G19</f>
        <v>0</v>
      </c>
      <c r="H22" s="20"/>
      <c r="I22" s="20">
        <f>I21-I19</f>
        <v>0</v>
      </c>
      <c r="J22" s="20"/>
      <c r="K22" s="20"/>
      <c r="L22" s="20"/>
      <c r="M22" s="20">
        <f>M21-M19</f>
        <v>0</v>
      </c>
      <c r="N22" s="20"/>
      <c r="O22" s="20">
        <f>O21-O19</f>
        <v>0</v>
      </c>
      <c r="P22" s="20"/>
      <c r="Q22" s="20">
        <f>Q21-Q19</f>
        <v>0</v>
      </c>
      <c r="R22" s="20"/>
      <c r="S22" s="20">
        <f>S21-S19</f>
        <v>0</v>
      </c>
      <c r="T22" s="20"/>
      <c r="U22" s="20"/>
    </row>
    <row r="27" spans="1:21" ht="22.5" x14ac:dyDescent="0.4">
      <c r="A27" s="31"/>
    </row>
    <row r="28" spans="1:21" ht="22.5" x14ac:dyDescent="0.4">
      <c r="A28" s="31"/>
    </row>
    <row r="29" spans="1:21" ht="22.5" x14ac:dyDescent="0.4">
      <c r="A29" s="31"/>
    </row>
    <row r="30" spans="1:21" ht="22.5" x14ac:dyDescent="0.4">
      <c r="A30" s="31"/>
    </row>
    <row r="31" spans="1:21" ht="22.5" x14ac:dyDescent="0.4">
      <c r="A31" s="31"/>
    </row>
    <row r="32" spans="1:21" ht="22.5" x14ac:dyDescent="0.4">
      <c r="A32" s="31"/>
    </row>
    <row r="33" spans="1:5" ht="22.5" x14ac:dyDescent="0.4">
      <c r="A33" s="31"/>
    </row>
    <row r="34" spans="1:5" ht="22.5" x14ac:dyDescent="0.4">
      <c r="A34" s="31"/>
    </row>
    <row r="35" spans="1:5" ht="22.5" x14ac:dyDescent="0.4">
      <c r="A35" s="31"/>
    </row>
    <row r="36" spans="1:5" ht="22.5" x14ac:dyDescent="0.4">
      <c r="A36" s="31"/>
    </row>
    <row r="37" spans="1:5" ht="22.5" x14ac:dyDescent="0.4">
      <c r="A37" s="31"/>
    </row>
    <row r="38" spans="1:5" ht="22.5" x14ac:dyDescent="0.4">
      <c r="A38" s="31"/>
    </row>
    <row r="39" spans="1:5" ht="22.5" x14ac:dyDescent="0.4">
      <c r="A39" s="31"/>
    </row>
    <row r="40" spans="1:5" ht="22.5" x14ac:dyDescent="0.4">
      <c r="A40" s="31"/>
    </row>
    <row r="41" spans="1:5" ht="22.5" x14ac:dyDescent="0.4">
      <c r="A41" s="31"/>
    </row>
    <row r="42" spans="1:5" ht="22.5" x14ac:dyDescent="0.4">
      <c r="A42" s="31"/>
    </row>
    <row r="43" spans="1:5" ht="22.5" x14ac:dyDescent="0.4">
      <c r="A43" s="31"/>
    </row>
    <row r="44" spans="1:5" ht="24.75" x14ac:dyDescent="0.6">
      <c r="E44" s="38"/>
    </row>
  </sheetData>
  <sortState xmlns:xlrd2="http://schemas.microsoft.com/office/spreadsheetml/2017/richdata2" ref="A10:U18">
    <sortCondition descending="1" ref="S10:S18"/>
  </sortState>
  <mergeCells count="10">
    <mergeCell ref="A1:U1"/>
    <mergeCell ref="A2:U2"/>
    <mergeCell ref="A3:U3"/>
    <mergeCell ref="I8:K8"/>
    <mergeCell ref="S8:U8"/>
    <mergeCell ref="A8:A9"/>
    <mergeCell ref="C6:U6"/>
    <mergeCell ref="A5:U5"/>
    <mergeCell ref="C7:K7"/>
    <mergeCell ref="M7:U7"/>
  </mergeCells>
  <pageMargins left="0.39" right="0.39" top="0.39" bottom="0.39" header="0" footer="0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کاور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 Reza MusaZadeh</cp:lastModifiedBy>
  <cp:lastPrinted>2026-04-25T08:53:37Z</cp:lastPrinted>
  <dcterms:created xsi:type="dcterms:W3CDTF">2025-11-22T11:31:26Z</dcterms:created>
  <dcterms:modified xsi:type="dcterms:W3CDTF">2026-04-27T05:54:35Z</dcterms:modified>
</cp:coreProperties>
</file>