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\Desktop\صورت وضعیت پرتفوی لاجورد\1404.12.29\"/>
    </mc:Choice>
  </mc:AlternateContent>
  <xr:revisionPtr revIDLastSave="0" documentId="13_ncr:1_{F57B1B89-19F6-4C39-857B-3722B7E6A04F}" xr6:coauthVersionLast="47" xr6:coauthVersionMax="47" xr10:uidLastSave="{00000000-0000-0000-0000-000000000000}"/>
  <bookViews>
    <workbookView xWindow="28680" yWindow="-120" windowWidth="29040" windowHeight="15720" activeTab="6" xr2:uid="{00000000-000D-0000-FFFF-FFFF00000000}"/>
  </bookViews>
  <sheets>
    <sheet name="کاور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مبالغ تخصیصی اوراق" sheetId="12" r:id="rId13"/>
    <sheet name="درآمد سود سهام" sheetId="15" r:id="rId14"/>
    <sheet name="درآمد سود صندوق" sheetId="16" r:id="rId15"/>
    <sheet name="سود اوراق بهادار" sheetId="17" r:id="rId16"/>
    <sheet name="سود سپرده بانکی" sheetId="18" r:id="rId17"/>
    <sheet name="درآمد ناشی از تغییر قیمت اوراق" sheetId="21" r:id="rId18"/>
    <sheet name="درآمد ناشی از فروش" sheetId="19" r:id="rId19"/>
    <sheet name="درآمد اعمال اختیار" sheetId="23" r:id="rId20"/>
  </sheets>
  <externalReferences>
    <externalReference r:id="rId21"/>
  </externalReferences>
  <definedNames>
    <definedName name="_xlnm._FilterDatabase" localSheetId="19" hidden="1">'درآمد اعمال اختیار'!$A$8:$V$8</definedName>
    <definedName name="_xlnm._FilterDatabase" localSheetId="10" hidden="1">'درآمد سپرده بانکی'!$A$8:$I$11</definedName>
    <definedName name="_xlnm._FilterDatabase" localSheetId="5" hidden="1">سپرده!$A$8:$K$12</definedName>
    <definedName name="_xlnm._FilterDatabase" localSheetId="16" hidden="1">'سود سپرده بانکی'!$A$7:$M$11</definedName>
    <definedName name="_xlnm.Print_Area" localSheetId="4">اوراق!$A$1:$AL$13</definedName>
    <definedName name="_xlnm.Print_Area" localSheetId="2">'اوراق مشتقه'!$A$1:$V$17</definedName>
    <definedName name="_xlnm.Print_Area" localSheetId="6">درآمد!$A$1:$J$14</definedName>
    <definedName name="_xlnm.Print_Area" localSheetId="19">'درآمد اعمال اختیار'!$A$1:$R$15</definedName>
    <definedName name="_xlnm.Print_Area" localSheetId="10">'درآمد سپرده بانکی'!$A$1:$J$13</definedName>
    <definedName name="_xlnm.Print_Area" localSheetId="9">'درآمد سرمایه گذاری در اوراق به'!$A$1:$V$13</definedName>
    <definedName name="_xlnm.Print_Area" localSheetId="7">'درآمد سرمایه گذاری در سهام'!$A$1:$V$35</definedName>
    <definedName name="_xlnm.Print_Area" localSheetId="8">'درآمد سرمایه گذاری در صندوق'!$A$1:$V$19</definedName>
    <definedName name="_xlnm.Print_Area" localSheetId="13">'درآمد سود سهام'!$A$1:$N$11</definedName>
    <definedName name="_xlnm.Print_Area" localSheetId="14">'درآمد سود صندوق'!$A$1:$L$11</definedName>
    <definedName name="_xlnm.Print_Area" localSheetId="17">'درآمد ناشی از تغییر قیمت اوراق'!$A$1:$R$47</definedName>
    <definedName name="_xlnm.Print_Area" localSheetId="18">'درآمد ناشی از فروش'!$A$1:$R$31</definedName>
    <definedName name="_xlnm.Print_Area" localSheetId="11">'سایر درآمدها'!$A$1:$F$10</definedName>
    <definedName name="_xlnm.Print_Area" localSheetId="5">سپرده!$A$1:$L$13</definedName>
    <definedName name="_xlnm.Print_Area" localSheetId="1">سهام!$A$1:$Z$31</definedName>
    <definedName name="_xlnm.Print_Area" localSheetId="15">'سود اوراق بهادار'!$A$1:$N$12</definedName>
    <definedName name="_xlnm.Print_Area" localSheetId="16">'سود سپرده بانکی'!$A$1:$N$12</definedName>
    <definedName name="_xlnm.Print_Area" localSheetId="12">'مبالغ تخصیصی اوراق'!$A$1:$T$10</definedName>
    <definedName name="_xlnm.Print_Area" localSheetId="3">'واحدهای صندوق'!$A$1:$Z$19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23" l="1"/>
  <c r="M17" i="23"/>
  <c r="M14" i="23"/>
  <c r="O17" i="23"/>
  <c r="I17" i="23"/>
  <c r="I14" i="23"/>
  <c r="O14" i="23"/>
  <c r="K17" i="23"/>
  <c r="Q17" i="23"/>
  <c r="K14" i="23"/>
  <c r="Q14" i="23"/>
  <c r="S30" i="9"/>
  <c r="S11" i="9"/>
  <c r="S26" i="9"/>
  <c r="S25" i="9"/>
  <c r="S22" i="9"/>
  <c r="S19" i="9"/>
  <c r="S20" i="9"/>
  <c r="S17" i="9"/>
  <c r="S13" i="9"/>
  <c r="S23" i="9"/>
  <c r="S16" i="9"/>
  <c r="S14" i="9"/>
  <c r="S18" i="9"/>
  <c r="S15" i="9"/>
  <c r="S21" i="9"/>
  <c r="S12" i="9"/>
  <c r="S24" i="9"/>
  <c r="S10" i="9"/>
  <c r="S29" i="9"/>
  <c r="S32" i="9"/>
  <c r="S28" i="9"/>
  <c r="S31" i="9"/>
  <c r="S33" i="9"/>
  <c r="S27" i="9"/>
  <c r="I15" i="10"/>
  <c r="I28" i="19"/>
  <c r="I27" i="19"/>
  <c r="I26" i="19"/>
  <c r="I25" i="19"/>
  <c r="I24" i="19"/>
  <c r="Q28" i="19"/>
  <c r="Q26" i="19"/>
  <c r="Q27" i="19"/>
  <c r="Q25" i="19"/>
  <c r="Q24" i="19"/>
  <c r="I9" i="19"/>
  <c r="I12" i="19"/>
  <c r="I11" i="19"/>
  <c r="I10" i="19"/>
  <c r="Q11" i="19"/>
  <c r="Q10" i="19"/>
  <c r="Q12" i="19"/>
  <c r="Q9" i="19"/>
  <c r="I45" i="21"/>
  <c r="I44" i="21"/>
  <c r="I43" i="21"/>
  <c r="I42" i="21"/>
  <c r="I41" i="21"/>
  <c r="I40" i="21"/>
  <c r="I39" i="21"/>
  <c r="I38" i="21"/>
  <c r="I46" i="21" s="1"/>
  <c r="Q40" i="21"/>
  <c r="Q41" i="21"/>
  <c r="Q42" i="21"/>
  <c r="Q43" i="21"/>
  <c r="Q44" i="21"/>
  <c r="Q39" i="21"/>
  <c r="Q45" i="21"/>
  <c r="Q38" i="21"/>
  <c r="I26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10" i="21"/>
  <c r="I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9" i="21"/>
  <c r="S12" i="10"/>
  <c r="C12" i="13"/>
  <c r="M9" i="18"/>
  <c r="M10" i="18"/>
  <c r="G9" i="18"/>
  <c r="G10" i="18"/>
  <c r="M10" i="17"/>
  <c r="M9" i="17"/>
  <c r="G10" i="17"/>
  <c r="G9" i="17"/>
  <c r="G9" i="15"/>
  <c r="M9" i="15"/>
  <c r="C12" i="14"/>
  <c r="G12" i="7"/>
  <c r="E12" i="7"/>
  <c r="G9" i="7"/>
  <c r="AK12" i="5"/>
  <c r="AC11" i="5"/>
  <c r="AC10" i="5"/>
  <c r="W21" i="4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11" i="2"/>
  <c r="M30" i="2"/>
  <c r="W33" i="2"/>
  <c r="I29" i="9"/>
  <c r="E34" i="9"/>
  <c r="I17" i="9"/>
  <c r="I13" i="9"/>
  <c r="I16" i="9"/>
  <c r="I14" i="9"/>
  <c r="I15" i="9"/>
  <c r="Q34" i="9"/>
  <c r="G14" i="23"/>
  <c r="M34" i="9"/>
  <c r="I11" i="11"/>
  <c r="S11" i="11"/>
  <c r="S10" i="11"/>
  <c r="I10" i="11"/>
  <c r="S15" i="10"/>
  <c r="O18" i="10"/>
  <c r="M29" i="19"/>
  <c r="M27" i="21"/>
  <c r="K27" i="21"/>
  <c r="E27" i="21"/>
  <c r="C27" i="21"/>
  <c r="I10" i="16"/>
  <c r="I27" i="21" l="1"/>
  <c r="Q27" i="21"/>
  <c r="T27" i="21" s="1"/>
  <c r="U27" i="21" s="1"/>
  <c r="Q30" i="2"/>
  <c r="G27" i="21"/>
  <c r="O27" i="21"/>
  <c r="K10" i="16"/>
  <c r="E36" i="9" l="1"/>
  <c r="T28" i="21"/>
  <c r="U28" i="21" s="1"/>
  <c r="M10" i="15"/>
  <c r="E9" i="14" l="1"/>
  <c r="C9" i="14"/>
  <c r="I10" i="7"/>
  <c r="I11" i="7"/>
  <c r="I9" i="7"/>
  <c r="AK10" i="5"/>
  <c r="G18" i="4"/>
  <c r="I18" i="4"/>
  <c r="K18" i="4"/>
  <c r="M18" i="4"/>
  <c r="O18" i="4"/>
  <c r="Q18" i="4"/>
  <c r="U18" i="4"/>
  <c r="W18" i="4"/>
  <c r="W22" i="4" s="1"/>
  <c r="C18" i="4"/>
  <c r="E18" i="4"/>
  <c r="Y14" i="4"/>
  <c r="Y15" i="4"/>
  <c r="Y10" i="4"/>
  <c r="Y11" i="4"/>
  <c r="Y16" i="4"/>
  <c r="Y17" i="4"/>
  <c r="W34" i="2"/>
  <c r="Y19" i="2"/>
  <c r="U34" i="2"/>
  <c r="A3" i="7"/>
  <c r="A3" i="5"/>
  <c r="A3" i="4"/>
  <c r="A3" i="3"/>
  <c r="A3" i="21"/>
  <c r="A3" i="23"/>
  <c r="I13" i="19"/>
  <c r="T14" i="19" s="1"/>
  <c r="Q18" i="10"/>
  <c r="W35" i="2" l="1"/>
  <c r="A32" i="21"/>
  <c r="E18" i="10"/>
  <c r="I24" i="9"/>
  <c r="I20" i="9"/>
  <c r="E10" i="15"/>
  <c r="E13" i="15" s="1"/>
  <c r="K10" i="15"/>
  <c r="K13" i="15" s="1"/>
  <c r="I10" i="15"/>
  <c r="M36" i="9" s="1"/>
  <c r="C10" i="15"/>
  <c r="C13" i="15" s="1"/>
  <c r="G10" i="15"/>
  <c r="S15" i="5"/>
  <c r="AK11" i="5"/>
  <c r="AI12" i="5"/>
  <c r="G21" i="4"/>
  <c r="G22" i="4" s="1"/>
  <c r="W30" i="2"/>
  <c r="W36" i="2" s="1"/>
  <c r="S17" i="10"/>
  <c r="G34" i="9"/>
  <c r="O34" i="9"/>
  <c r="E12" i="8"/>
  <c r="I12" i="8" s="1"/>
  <c r="I22" i="9"/>
  <c r="I12" i="9"/>
  <c r="I32" i="9"/>
  <c r="I21" i="9"/>
  <c r="I33" i="9"/>
  <c r="I31" i="9"/>
  <c r="I11" i="9"/>
  <c r="I10" i="9"/>
  <c r="C34" i="9"/>
  <c r="G37" i="9"/>
  <c r="M13" i="19"/>
  <c r="G13" i="19"/>
  <c r="K29" i="19"/>
  <c r="C29" i="19"/>
  <c r="E29" i="19"/>
  <c r="G46" i="21"/>
  <c r="E46" i="21"/>
  <c r="O46" i="21"/>
  <c r="M46" i="21"/>
  <c r="G12" i="15"/>
  <c r="M12" i="15"/>
  <c r="K10" i="7"/>
  <c r="K11" i="7"/>
  <c r="K9" i="7"/>
  <c r="O12" i="5"/>
  <c r="O15" i="5" s="1"/>
  <c r="Q12" i="5"/>
  <c r="Q15" i="5" s="1"/>
  <c r="S12" i="5"/>
  <c r="S16" i="5" s="1"/>
  <c r="W12" i="5"/>
  <c r="U12" i="5"/>
  <c r="AA12" i="5"/>
  <c r="Y12" i="5"/>
  <c r="AI15" i="5"/>
  <c r="I13" i="15" l="1"/>
  <c r="C36" i="9"/>
  <c r="AK15" i="5"/>
  <c r="I29" i="19"/>
  <c r="T30" i="19" s="1"/>
  <c r="G29" i="19"/>
  <c r="M13" i="15"/>
  <c r="G13" i="15"/>
  <c r="AC14" i="5"/>
  <c r="U21" i="4" l="1"/>
  <c r="O21" i="4"/>
  <c r="M21" i="4"/>
  <c r="K21" i="4"/>
  <c r="I21" i="4"/>
  <c r="E21" i="4"/>
  <c r="C21" i="4"/>
  <c r="Y12" i="4"/>
  <c r="Y13" i="4"/>
  <c r="I30" i="2"/>
  <c r="Y21" i="2"/>
  <c r="Y12" i="2"/>
  <c r="Y18" i="2"/>
  <c r="Y26" i="2"/>
  <c r="Y14" i="2"/>
  <c r="Y27" i="2"/>
  <c r="Y29" i="2"/>
  <c r="Y25" i="2"/>
  <c r="Y24" i="2"/>
  <c r="Y11" i="2"/>
  <c r="Y22" i="2"/>
  <c r="Y20" i="2"/>
  <c r="Y16" i="2"/>
  <c r="Y17" i="2"/>
  <c r="Y15" i="2"/>
  <c r="Y23" i="2"/>
  <c r="Y13" i="2"/>
  <c r="Y28" i="2"/>
  <c r="U30" i="2"/>
  <c r="U35" i="2" s="1"/>
  <c r="M33" i="2"/>
  <c r="C30" i="2"/>
  <c r="C33" i="2" s="1"/>
  <c r="Q37" i="9"/>
  <c r="C12" i="11"/>
  <c r="E12" i="11"/>
  <c r="G12" i="11"/>
  <c r="Q12" i="11"/>
  <c r="M12" i="11"/>
  <c r="O12" i="11"/>
  <c r="I28" i="9"/>
  <c r="E12" i="14"/>
  <c r="C46" i="21"/>
  <c r="K46" i="21"/>
  <c r="I33" i="2" l="1"/>
  <c r="Q32" i="2"/>
  <c r="Y30" i="2"/>
  <c r="Y33" i="2" s="1"/>
  <c r="Y18" i="4"/>
  <c r="Y21" i="4" s="1"/>
  <c r="M11" i="18"/>
  <c r="M14" i="18" s="1"/>
  <c r="Q46" i="21"/>
  <c r="Q20" i="4"/>
  <c r="Q21" i="4" s="1"/>
  <c r="I12" i="11"/>
  <c r="S12" i="11"/>
  <c r="T47" i="21"/>
  <c r="K13" i="19"/>
  <c r="E13" i="19"/>
  <c r="C13" i="19"/>
  <c r="A3" i="19"/>
  <c r="C11" i="18"/>
  <c r="E11" i="18"/>
  <c r="G11" i="18"/>
  <c r="G14" i="18" s="1"/>
  <c r="K11" i="18"/>
  <c r="I11" i="18"/>
  <c r="G14" i="13" s="1"/>
  <c r="A3" i="18"/>
  <c r="K11" i="17"/>
  <c r="E11" i="17"/>
  <c r="G11" i="17"/>
  <c r="I11" i="17"/>
  <c r="I14" i="17" s="1"/>
  <c r="M11" i="17"/>
  <c r="C11" i="17"/>
  <c r="C14" i="17" s="1"/>
  <c r="A3" i="17"/>
  <c r="A3" i="16"/>
  <c r="C37" i="9"/>
  <c r="A3" i="15"/>
  <c r="Q9" i="12"/>
  <c r="A3" i="12"/>
  <c r="A3" i="14"/>
  <c r="G12" i="13"/>
  <c r="A3" i="13"/>
  <c r="A3" i="11"/>
  <c r="I14" i="10"/>
  <c r="I10" i="10"/>
  <c r="I13" i="10"/>
  <c r="I16" i="10"/>
  <c r="I12" i="10"/>
  <c r="I17" i="10"/>
  <c r="I11" i="10"/>
  <c r="S14" i="10"/>
  <c r="S10" i="10"/>
  <c r="S13" i="10"/>
  <c r="S16" i="10"/>
  <c r="S11" i="10"/>
  <c r="A3" i="10"/>
  <c r="C18" i="10"/>
  <c r="G18" i="10"/>
  <c r="M18" i="10"/>
  <c r="I25" i="9"/>
  <c r="I30" i="9"/>
  <c r="I26" i="9"/>
  <c r="I18" i="9"/>
  <c r="I19" i="9"/>
  <c r="I23" i="9"/>
  <c r="I27" i="9"/>
  <c r="S34" i="9"/>
  <c r="U29" i="9" s="1"/>
  <c r="C14" i="18" l="1"/>
  <c r="C14" i="13"/>
  <c r="T46" i="21"/>
  <c r="O20" i="10"/>
  <c r="U14" i="9"/>
  <c r="U15" i="9"/>
  <c r="U16" i="9"/>
  <c r="U17" i="9"/>
  <c r="U13" i="9"/>
  <c r="A18" i="19"/>
  <c r="E20" i="10"/>
  <c r="I14" i="18"/>
  <c r="C20" i="10"/>
  <c r="C21" i="10" s="1"/>
  <c r="I13" i="16"/>
  <c r="E11" i="8"/>
  <c r="I11" i="8" s="1"/>
  <c r="G15" i="13"/>
  <c r="E11" i="13"/>
  <c r="C15" i="13"/>
  <c r="S18" i="10"/>
  <c r="K11" i="11"/>
  <c r="K10" i="11"/>
  <c r="E10" i="8"/>
  <c r="I10" i="8" s="1"/>
  <c r="E8" i="8"/>
  <c r="I8" i="8" s="1"/>
  <c r="I11" i="13"/>
  <c r="I10" i="13"/>
  <c r="E10" i="13"/>
  <c r="I34" i="9"/>
  <c r="K29" i="9" s="1"/>
  <c r="U11" i="11"/>
  <c r="U10" i="11"/>
  <c r="C14" i="11"/>
  <c r="C15" i="11" s="1"/>
  <c r="G14" i="17"/>
  <c r="G15" i="11"/>
  <c r="E15" i="11"/>
  <c r="O15" i="11"/>
  <c r="E37" i="9"/>
  <c r="M14" i="17"/>
  <c r="M14" i="11"/>
  <c r="M15" i="11" s="1"/>
  <c r="K13" i="16"/>
  <c r="M20" i="10"/>
  <c r="M21" i="10" s="1"/>
  <c r="M37" i="9"/>
  <c r="I18" i="10"/>
  <c r="E12" i="13" l="1"/>
  <c r="K15" i="9"/>
  <c r="K14" i="9"/>
  <c r="K17" i="9"/>
  <c r="K13" i="9"/>
  <c r="K16" i="9"/>
  <c r="U15" i="10"/>
  <c r="K15" i="10"/>
  <c r="I12" i="13"/>
  <c r="K12" i="11"/>
  <c r="E9" i="8"/>
  <c r="I9" i="8" s="1"/>
  <c r="I13" i="8" s="1"/>
  <c r="U14" i="10"/>
  <c r="K20" i="9"/>
  <c r="K24" i="9"/>
  <c r="K32" i="9"/>
  <c r="K33" i="9"/>
  <c r="K12" i="9"/>
  <c r="K21" i="9"/>
  <c r="K31" i="9"/>
  <c r="K22" i="9"/>
  <c r="U24" i="9"/>
  <c r="U33" i="9"/>
  <c r="U31" i="9"/>
  <c r="U22" i="9"/>
  <c r="U21" i="9"/>
  <c r="U32" i="9"/>
  <c r="U12" i="9"/>
  <c r="K10" i="9"/>
  <c r="K11" i="9"/>
  <c r="U10" i="9"/>
  <c r="U11" i="9"/>
  <c r="U12" i="11"/>
  <c r="I14" i="11"/>
  <c r="I15" i="11" s="1"/>
  <c r="S14" i="11"/>
  <c r="S15" i="11" s="1"/>
  <c r="Q15" i="11"/>
  <c r="G20" i="10"/>
  <c r="G21" i="10" s="1"/>
  <c r="E21" i="10"/>
  <c r="O21" i="10"/>
  <c r="U13" i="10"/>
  <c r="U12" i="10"/>
  <c r="K10" i="10"/>
  <c r="K12" i="10"/>
  <c r="K14" i="10"/>
  <c r="K17" i="10"/>
  <c r="K16" i="10"/>
  <c r="K11" i="10"/>
  <c r="K13" i="10"/>
  <c r="U10" i="10"/>
  <c r="U17" i="10"/>
  <c r="U16" i="10"/>
  <c r="U11" i="10"/>
  <c r="K25" i="9"/>
  <c r="K23" i="9"/>
  <c r="U18" i="9"/>
  <c r="K27" i="9"/>
  <c r="K30" i="9"/>
  <c r="K18" i="9"/>
  <c r="K26" i="9"/>
  <c r="K28" i="9"/>
  <c r="U20" i="9"/>
  <c r="U28" i="9"/>
  <c r="K19" i="9"/>
  <c r="U23" i="9"/>
  <c r="U25" i="9"/>
  <c r="U27" i="9"/>
  <c r="U30" i="9"/>
  <c r="U19" i="9"/>
  <c r="U26" i="9"/>
  <c r="E13" i="8" l="1"/>
  <c r="G11" i="8" s="1"/>
  <c r="U34" i="9"/>
  <c r="K34" i="9"/>
  <c r="K18" i="10"/>
  <c r="I20" i="10"/>
  <c r="I21" i="10" s="1"/>
  <c r="U18" i="10"/>
  <c r="A3" i="9"/>
  <c r="I12" i="7"/>
  <c r="I15" i="7" s="1"/>
  <c r="G15" i="7"/>
  <c r="E15" i="7"/>
  <c r="C12" i="7"/>
  <c r="C15" i="7" s="1"/>
  <c r="K12" i="7"/>
  <c r="K15" i="7" s="1"/>
  <c r="AC12" i="5"/>
  <c r="AC15" i="5" s="1"/>
  <c r="AG12" i="5"/>
  <c r="AG15" i="5" s="1"/>
  <c r="AI16" i="5"/>
  <c r="E16" i="8" l="1"/>
  <c r="G12" i="8"/>
  <c r="G10" i="8"/>
  <c r="G9" i="8"/>
  <c r="G8" i="8"/>
  <c r="E30" i="2"/>
  <c r="E33" i="2" s="1"/>
  <c r="G30" i="2"/>
  <c r="G33" i="2" s="1"/>
  <c r="K30" i="2"/>
  <c r="K33" i="2" s="1"/>
  <c r="O30" i="2"/>
  <c r="O33" i="2" s="1"/>
  <c r="Q33" i="2"/>
  <c r="G13" i="8" l="1"/>
  <c r="G36" i="9" l="1"/>
  <c r="G38" i="9" s="1"/>
  <c r="O36" i="9"/>
  <c r="G39" i="9" l="1"/>
  <c r="I36" i="9"/>
  <c r="I37" i="9" s="1"/>
  <c r="O37" i="9"/>
  <c r="Q13" i="19"/>
  <c r="T13" i="19" s="1"/>
  <c r="O13" i="19"/>
  <c r="Q36" i="9" l="1"/>
  <c r="Q38" i="9" s="1"/>
  <c r="Q39" i="9" s="1"/>
  <c r="S36" i="9" l="1"/>
  <c r="S37" i="9" s="1"/>
  <c r="Q29" i="19"/>
  <c r="Q20" i="10" s="1"/>
  <c r="O29" i="19"/>
  <c r="S20" i="10" l="1"/>
  <c r="S21" i="10" s="1"/>
  <c r="Q21" i="10"/>
  <c r="T29" i="19"/>
</calcChain>
</file>

<file path=xl/sharedStrings.xml><?xml version="1.0" encoding="utf-8"?>
<sst xmlns="http://schemas.openxmlformats.org/spreadsheetml/2006/main" count="557" uniqueCount="198">
  <si>
    <t>صندوق سرمایه‌گذاری اختصاصی بازارگردانی لاجورد دماوند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</si>
  <si>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</si>
  <si>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</si>
  <si>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</si>
  <si>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</si>
  <si>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</si>
  <si>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</si>
  <si>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</si>
  <si>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</si>
  <si>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</si>
  <si>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</si>
  <si>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</si>
  <si>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</si>
  <si>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</si>
  <si>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</si>
  <si>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</si>
  <si>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</si>
  <si>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</si>
  <si>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</si>
  <si>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</si>
  <si>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</si>
  <si>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</si>
  <si>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</si>
  <si>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</si>
  <si>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صبا فولاد خلیج فارس</t>
  </si>
  <si>
    <t>سرمایه‌گذاری‌غدیر(هلدینگ‌</t>
  </si>
  <si>
    <t>بیمه اتکایی امین</t>
  </si>
  <si>
    <t>فولاد سیرجان ایرانیان</t>
  </si>
  <si>
    <t>لیزینگ اقتصاد نوین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</si>
  <si>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</si>
  <si>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</si>
  <si>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</si>
  <si>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</si>
  <si>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</si>
  <si>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</si>
  <si>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</si>
  <si>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</si>
  <si>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</si>
  <si>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 خرید</t>
  </si>
  <si>
    <t>موقعیت فروش</t>
  </si>
  <si>
    <t>-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</si>
  <si>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</si>
  <si>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</si>
  <si>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</si>
  <si>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</si>
  <si>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</si>
  <si>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سپر سرمایه بیدار- ثابت</t>
  </si>
  <si>
    <t>صندوق س. سپید دماوند-د</t>
  </si>
  <si>
    <t>صندوق اندیشه ورزان صباتامین -د</t>
  </si>
  <si>
    <t>صندوق س.درآمدثابت شمیم تابان-د</t>
  </si>
  <si>
    <t>صندوق س. نوع دوم نیلی دماوند-د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</si>
  <si>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</si>
  <si>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</si>
  <si>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</si>
  <si>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</si>
  <si>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</si>
  <si>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</si>
  <si>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</si>
  <si>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پدیده شیمی غرب 14060704</t>
  </si>
  <si>
    <t>بله</t>
  </si>
  <si>
    <t>1401/07/04</t>
  </si>
  <si>
    <t>1406/07/04</t>
  </si>
  <si>
    <t>صکوک اجاره گل گهر504-3ماهه23%</t>
  </si>
  <si>
    <t>1403/04/18</t>
  </si>
  <si>
    <t>1405/04/18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</si>
  <si>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</si>
  <si>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</si>
  <si>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</si>
  <si>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</si>
  <si>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</si>
  <si>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</si>
  <si>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</si>
  <si>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</si>
  <si>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</si>
  <si>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</si>
  <si>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</si>
  <si>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</si>
  <si>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</si>
  <si>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</si>
  <si>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</si>
  <si>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سهام</t>
  </si>
  <si>
    <t>درآمد سود سهام</t>
  </si>
  <si>
    <t>درآمد تغییر ارزش</t>
  </si>
  <si>
    <t>درآمد فروش</t>
  </si>
  <si>
    <t>درآمد سود صندوق</t>
  </si>
  <si>
    <t>صندوق ص.س.درآمد ثابت اطمینان هیوا-د</t>
  </si>
  <si>
    <t>عنوان</t>
  </si>
  <si>
    <t>درآمد سود اوراق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</si>
  <si>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</si>
  <si>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</si>
  <si>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</si>
  <si>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</si>
  <si>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</si>
  <si>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</si>
  <si>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</si>
  <si>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</si>
  <si>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</si>
  <si>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</si>
  <si>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</si>
  <si>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</si>
  <si>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</si>
  <si>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</si>
  <si>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</si>
  <si>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</si>
  <si>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</si>
  <si>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</si>
  <si>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</si>
  <si>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1404/08/17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</si>
  <si>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</si>
  <si>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</si>
  <si>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</si>
  <si>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</si>
  <si>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</si>
  <si>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نام اختیار</t>
  </si>
  <si>
    <t>کارمزد اعمال</t>
  </si>
  <si>
    <t>مالیات اعمال</t>
  </si>
  <si>
    <t>سود(زیان)اعمال</t>
  </si>
  <si>
    <t>سود و زیان ناشی از تغییر قیمت</t>
  </si>
  <si>
    <t>‫صندوق سرمایه گذاری اختصاصی بازارگردانی لاجورد دماوند</t>
  </si>
  <si>
    <t>گزارش افشا پرتفوی ماهانه</t>
  </si>
  <si>
    <t>در اجرای ابلاغیه شماره 12020093 مورخ 1396/09/05 سازمان بورس اوراق بهادار</t>
  </si>
  <si>
    <t>1- سرمایه گذاری ها</t>
  </si>
  <si>
    <t>1-1- سرمایه گذاری در سهام و حق تقدم سهام</t>
  </si>
  <si>
    <t>(مبالغ به ریال)</t>
  </si>
  <si>
    <t>1-2- سرمایه‌گذاری در واحدهای صندوق های سرمایه گذاری</t>
  </si>
  <si>
    <t>1-3- سرمایه‌گذاری در اوراق بهادار با درآمد ثابت یا علی‌الحساب</t>
  </si>
  <si>
    <t>بانک سینا</t>
  </si>
  <si>
    <t>بانک تجارت</t>
  </si>
  <si>
    <t>1-4- سرمایه‌گذاری در سپرده‌ بانکی</t>
  </si>
  <si>
    <t>2- درآمد حاصل از سرمایه گذاری ها</t>
  </si>
  <si>
    <t>2-1</t>
  </si>
  <si>
    <t>2-3</t>
  </si>
  <si>
    <t>2-4</t>
  </si>
  <si>
    <t>2-5</t>
  </si>
  <si>
    <t>2-1- درآمد حاصل از سرمایه گذاری در سهام و حق تقدم سهام</t>
  </si>
  <si>
    <t>یادداشت1-1-2</t>
  </si>
  <si>
    <t>یادداشت2-1-2</t>
  </si>
  <si>
    <t>یادداشت3-1-2</t>
  </si>
  <si>
    <t>2-2- درآمد حاصل از سرمایه گذاری در واحدهای صندوق</t>
  </si>
  <si>
    <t>یادداشت1-2-2</t>
  </si>
  <si>
    <t>یادداشت2-2-2</t>
  </si>
  <si>
    <t>یادداشت3-2-2</t>
  </si>
  <si>
    <t>2-3- درآمد حاصل از سرمایه گذاری در اوراق بهادار با درآمد ثابت:</t>
  </si>
  <si>
    <t>یادداشت1-3-2</t>
  </si>
  <si>
    <t>یادداشت2-3-2</t>
  </si>
  <si>
    <t>یادداشت3-3-2</t>
  </si>
  <si>
    <t>2-4- درآمد حاصل از سرمایه گذاری در سپرده بانکی و گواهی سپرده</t>
  </si>
  <si>
    <t>یادداشت1-4-2</t>
  </si>
  <si>
    <t>اوراق بهادار با درآمد ثابت</t>
  </si>
  <si>
    <t>درآمد حاصل از تنزیل سود سهام دریافتنی</t>
  </si>
  <si>
    <t>نماد</t>
  </si>
  <si>
    <t>درصد</t>
  </si>
  <si>
    <t xml:space="preserve">2-5- سایر درآمدها </t>
  </si>
  <si>
    <t>2-5-1- مبالغ تخصیص یافته بابت خرید و نگهداری اوراق بهادار با درآمد ثابت (نرخ سود ترجیحی)</t>
  </si>
  <si>
    <t>شرکت تامین سرمایه دماوند</t>
  </si>
  <si>
    <t xml:space="preserve"> مرابحه پدیده شیمی غرب 14040704</t>
  </si>
  <si>
    <t>غرب06</t>
  </si>
  <si>
    <t>2-1-1- درآمد سود سهام</t>
  </si>
  <si>
    <t>صندوق سرمایه‌گذاری نوع دوم نیلی دماوند</t>
  </si>
  <si>
    <t>2-2-1- درآمد سود صندوق</t>
  </si>
  <si>
    <t>2-3-1- سود اوراق بهادار با درآمد ثابت</t>
  </si>
  <si>
    <t>2-4-1- سود سپرده بانکی</t>
  </si>
  <si>
    <t>2-3-1- سود (زیان) ناشی از اعمال اختیار معامله سهام</t>
  </si>
  <si>
    <t>2-1-3- سود(زیان) حاصل از فروش سهام</t>
  </si>
  <si>
    <t>2-2-3- سود(زیان) حاصل از فروش واحد صندوق</t>
  </si>
  <si>
    <t>2-2-2- درآمد ناشی از تغییر قیمت واحد صندوق</t>
  </si>
  <si>
    <t>2-1-2- درآمد ناشی از تغییر قیمت سهام، حق تقدم و اختیار معاملات سهام</t>
  </si>
  <si>
    <t>گروه مالی نماد غدیر(سهامی عام)</t>
  </si>
  <si>
    <t>ح.فولاد سیرجان ایرانیان</t>
  </si>
  <si>
    <t>ص.س.درآمد ثابت اطمینان هیوا-د</t>
  </si>
  <si>
    <t xml:space="preserve"> </t>
  </si>
  <si>
    <t xml:space="preserve">   </t>
  </si>
  <si>
    <t xml:space="preserve">  </t>
  </si>
  <si>
    <t>1404/12/06</t>
  </si>
  <si>
    <t>1405/02/02</t>
  </si>
  <si>
    <t>صندوق س. ارزش پاداش-د</t>
  </si>
  <si>
    <t>اختیارخ وغدیر-18000-1404/12/06(ضغدر12081)</t>
  </si>
  <si>
    <t>اختیارخ وغدیر-16000-1405/02/02(ضغدر20351)</t>
  </si>
  <si>
    <t>اختیارخ وغدیر-18000-1405/02/02(ضغدر20361)</t>
  </si>
  <si>
    <t>اختیارخ وغدیر-15000-1405/02/02(ضغدر20341)</t>
  </si>
  <si>
    <t>اختیارخ وغدیر-13000-1404/12/06(ضغدر12041)</t>
  </si>
  <si>
    <t>اختیارخ وغدیر-14000-1404/12/06(ضغدر12051)</t>
  </si>
  <si>
    <t>اختیارخ وغدیر-16000-1404/12/06(ضغدر12071)</t>
  </si>
  <si>
    <t>اختیارخ وغدیر-15000-1404/12/06(ضغدر12061)</t>
  </si>
  <si>
    <t>1404/11/30</t>
  </si>
  <si>
    <t>صندوق س. جام سبز سهند-س</t>
  </si>
  <si>
    <t>بانک رسالت</t>
  </si>
  <si>
    <t>دوره یک ماهه منتهی به 29 اسفند 1404</t>
  </si>
  <si>
    <t>1404/12/29</t>
  </si>
  <si>
    <t>به تاریخ 29 اسفند 1404</t>
  </si>
  <si>
    <t>طی اسفند ماه</t>
  </si>
  <si>
    <t>از ابتدای سال مالی تا پایان اسفند ماه</t>
  </si>
  <si>
    <t>1404/02/02</t>
  </si>
  <si>
    <t>اختیارخ وغدیر-16000-1405/12/06(ضغدر12071)</t>
  </si>
  <si>
    <t>اختیارخ وغدیر-13000-1405/12/06(ضغدر12041)</t>
  </si>
  <si>
    <t>اختیارخ وغدیر-14000-1405/12/06(ضغدر12051)</t>
  </si>
  <si>
    <t>اختیارخ وغدیر-15000-1405/12/06(ضغدر12061)</t>
  </si>
  <si>
    <t>اختیارخ وغدیر-18000-1405/12/06(ضغدر12081)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</si>
</sst>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sz val="16"/>
      <color indexed="8"/>
      <name val="B Nazanin"/>
      <charset val="178"/>
    </font>
    <font>
      <b/>
      <sz val="16"/>
      <color rgb="FF000000"/>
      <name val="B Nazanin"/>
      <charset val="178"/>
    </font>
    <font>
      <b/>
      <sz val="18"/>
      <color rgb="FF000000"/>
      <name val="B Nazanin"/>
      <charset val="178"/>
    </font>
    <font>
      <b/>
      <u/>
      <sz val="20"/>
      <color rgb="FF000000"/>
      <name val="B Nazanin"/>
      <charset val="178"/>
    </font>
    <font>
      <b/>
      <sz val="20"/>
      <color theme="1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sz val="18"/>
      <color rgb="FF000000"/>
      <name val="Arial"/>
      <family val="2"/>
    </font>
    <font>
      <sz val="14"/>
      <color rgb="FF000000"/>
      <name val="B Nazanin"/>
      <charset val="178"/>
    </font>
    <font>
      <b/>
      <sz val="14"/>
      <color rgb="FF000000"/>
      <name val="Arial"/>
      <family val="2"/>
    </font>
    <font>
      <sz val="10"/>
      <color rgb="FF000000"/>
      <name val="B Nazanin"/>
      <charset val="178"/>
    </font>
    <font>
      <sz val="16"/>
      <color rgb="FF000000"/>
      <name val="B Nazanin"/>
      <charset val="178"/>
    </font>
    <font>
      <b/>
      <sz val="18"/>
      <color theme="1"/>
      <name val="B Nazanin"/>
      <charset val="178"/>
    </font>
    <font>
      <sz val="18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6"/>
      <color rgb="FF000000"/>
      <name val="Arial"/>
      <family val="2"/>
    </font>
    <font>
      <b/>
      <sz val="20"/>
      <color rgb="FF000000"/>
      <name val="B Nazanin"/>
      <charset val="178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9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4" fillId="0" borderId="0" xfId="1" applyFont="1"/>
    <xf numFmtId="0" fontId="6" fillId="0" borderId="0" xfId="1" applyFont="1"/>
    <xf numFmtId="0" fontId="4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3" fontId="1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 readingOrder="2"/>
    </xf>
    <xf numFmtId="38" fontId="16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38" fontId="16" fillId="0" borderId="3" xfId="0" applyNumberFormat="1" applyFont="1" applyBorder="1" applyAlignment="1">
      <alignment horizontal="center" vertical="center"/>
    </xf>
    <xf numFmtId="38" fontId="12" fillId="0" borderId="5" xfId="0" applyNumberFormat="1" applyFont="1" applyBorder="1" applyAlignment="1">
      <alignment horizontal="center" vertical="center"/>
    </xf>
    <xf numFmtId="38" fontId="17" fillId="0" borderId="0" xfId="0" applyNumberFormat="1" applyFont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left"/>
    </xf>
    <xf numFmtId="4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4" fontId="12" fillId="0" borderId="4" xfId="0" applyNumberFormat="1" applyFont="1" applyBorder="1" applyAlignment="1">
      <alignment horizontal="center" vertical="center"/>
    </xf>
    <xf numFmtId="38" fontId="16" fillId="0" borderId="0" xfId="0" applyNumberFormat="1" applyFont="1" applyAlignment="1">
      <alignment horizontal="right" vertical="center"/>
    </xf>
    <xf numFmtId="38" fontId="12" fillId="0" borderId="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38" fontId="1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38" fontId="9" fillId="0" borderId="0" xfId="0" applyNumberFormat="1" applyFont="1" applyAlignment="1">
      <alignment horizontal="left"/>
    </xf>
    <xf numFmtId="38" fontId="8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left"/>
    </xf>
    <xf numFmtId="38" fontId="8" fillId="0" borderId="3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3" fontId="16" fillId="0" borderId="4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38" fontId="16" fillId="0" borderId="4" xfId="0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12" fillId="0" borderId="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38" fontId="19" fillId="0" borderId="0" xfId="0" applyNumberFormat="1" applyFont="1" applyAlignment="1">
      <alignment horizontal="center" vertical="center"/>
    </xf>
    <xf numFmtId="38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38" fontId="11" fillId="0" borderId="0" xfId="0" applyNumberFormat="1" applyFont="1" applyAlignment="1">
      <alignment horizontal="right" vertical="center" readingOrder="2"/>
    </xf>
    <xf numFmtId="38" fontId="21" fillId="0" borderId="0" xfId="0" applyNumberFormat="1" applyFont="1" applyAlignment="1">
      <alignment horizontal="left"/>
    </xf>
    <xf numFmtId="38" fontId="8" fillId="0" borderId="0" xfId="0" applyNumberFormat="1" applyFont="1" applyAlignment="1">
      <alignment horizontal="left"/>
    </xf>
    <xf numFmtId="38" fontId="4" fillId="0" borderId="0" xfId="0" applyNumberFormat="1" applyFont="1" applyAlignment="1">
      <alignment horizontal="center" vertical="center"/>
    </xf>
    <xf numFmtId="38" fontId="18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vertical="top"/>
    </xf>
    <xf numFmtId="40" fontId="4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center"/>
    </xf>
    <xf numFmtId="40" fontId="18" fillId="0" borderId="0" xfId="0" applyNumberFormat="1" applyFont="1" applyAlignment="1">
      <alignment horizontal="left"/>
    </xf>
    <xf numFmtId="40" fontId="8" fillId="0" borderId="3" xfId="0" applyNumberFormat="1" applyFont="1" applyBorder="1" applyAlignment="1">
      <alignment horizontal="center" vertical="center"/>
    </xf>
    <xf numFmtId="40" fontId="16" fillId="0" borderId="3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right" vertical="center"/>
    </xf>
    <xf numFmtId="38" fontId="22" fillId="0" borderId="0" xfId="0" applyNumberFormat="1" applyFont="1" applyAlignment="1">
      <alignment horizontal="left"/>
    </xf>
    <xf numFmtId="0" fontId="12" fillId="0" borderId="0" xfId="0" applyFont="1" applyAlignment="1">
      <alignment horizontal="right" vertical="center"/>
    </xf>
    <xf numFmtId="38" fontId="16" fillId="0" borderId="0" xfId="0" applyNumberFormat="1" applyFont="1" applyAlignment="1">
      <alignment horizontal="left"/>
    </xf>
    <xf numFmtId="38" fontId="19" fillId="0" borderId="0" xfId="0" applyNumberFormat="1" applyFont="1" applyAlignment="1">
      <alignment horizontal="left" vertical="center"/>
    </xf>
    <xf numFmtId="38" fontId="8" fillId="0" borderId="0" xfId="0" applyNumberFormat="1" applyFont="1" applyAlignment="1">
      <alignment horizontal="center" vertical="center" wrapText="1"/>
    </xf>
    <xf numFmtId="38" fontId="0" fillId="0" borderId="0" xfId="0" applyNumberFormat="1" applyAlignment="1">
      <alignment horizontal="left"/>
    </xf>
    <xf numFmtId="38" fontId="4" fillId="0" borderId="0" xfId="0" applyNumberFormat="1" applyFont="1" applyAlignment="1">
      <alignment vertical="center"/>
    </xf>
    <xf numFmtId="38" fontId="1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0" xfId="0" applyNumberFormat="1" applyFont="1" applyAlignment="1">
      <alignment vertical="center" wrapText="1"/>
    </xf>
    <xf numFmtId="38" fontId="3" fillId="0" borderId="0" xfId="0" applyNumberFormat="1" applyFont="1" applyAlignment="1">
      <alignment horizontal="right" vertical="center"/>
    </xf>
    <xf numFmtId="38" fontId="16" fillId="0" borderId="0" xfId="0" applyNumberFormat="1" applyFont="1" applyAlignment="1">
      <alignment horizontal="right" vertical="top"/>
    </xf>
    <xf numFmtId="38" fontId="14" fillId="0" borderId="0" xfId="0" applyNumberFormat="1" applyFont="1" applyAlignment="1">
      <alignment horizontal="left"/>
    </xf>
    <xf numFmtId="38" fontId="12" fillId="0" borderId="6" xfId="0" applyNumberFormat="1" applyFont="1" applyBorder="1" applyAlignment="1">
      <alignment horizontal="center" vertical="center"/>
    </xf>
    <xf numFmtId="38" fontId="16" fillId="0" borderId="0" xfId="0" applyNumberFormat="1" applyFont="1" applyAlignment="1">
      <alignment horizontal="left" vertical="center"/>
    </xf>
    <xf numFmtId="38" fontId="16" fillId="0" borderId="0" xfId="0" quotePrefix="1" applyNumberFormat="1" applyFont="1" applyAlignment="1">
      <alignment horizontal="center" vertical="center"/>
    </xf>
    <xf numFmtId="38" fontId="16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38" fontId="19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38" fontId="19" fillId="0" borderId="3" xfId="0" applyNumberFormat="1" applyFont="1" applyBorder="1" applyAlignment="1">
      <alignment horizontal="center" vertical="center"/>
    </xf>
    <xf numFmtId="38" fontId="8" fillId="0" borderId="5" xfId="0" applyNumberFormat="1" applyFont="1" applyBorder="1" applyAlignment="1">
      <alignment horizontal="center" vertical="center"/>
    </xf>
    <xf numFmtId="38" fontId="8" fillId="0" borderId="4" xfId="0" applyNumberFormat="1" applyFont="1" applyBorder="1" applyAlignment="1">
      <alignment horizontal="center" vertical="center"/>
    </xf>
    <xf numFmtId="38" fontId="19" fillId="0" borderId="0" xfId="0" applyNumberFormat="1" applyFont="1" applyAlignment="1">
      <alignment horizontal="right" vertical="center"/>
    </xf>
    <xf numFmtId="38" fontId="12" fillId="0" borderId="0" xfId="0" applyNumberFormat="1" applyFont="1" applyAlignment="1">
      <alignment horizontal="right" vertical="center"/>
    </xf>
    <xf numFmtId="38" fontId="0" fillId="0" borderId="0" xfId="0" applyNumberFormat="1" applyAlignment="1">
      <alignment horizontal="center" vertical="center"/>
    </xf>
    <xf numFmtId="38" fontId="19" fillId="0" borderId="1" xfId="0" applyNumberFormat="1" applyFont="1" applyBorder="1" applyAlignment="1">
      <alignment horizontal="center" vertical="center"/>
    </xf>
    <xf numFmtId="38" fontId="18" fillId="0" borderId="0" xfId="0" applyNumberFormat="1" applyFont="1" applyAlignment="1">
      <alignment horizontal="right" vertical="center"/>
    </xf>
    <xf numFmtId="38" fontId="14" fillId="0" borderId="0" xfId="0" applyNumberFormat="1" applyFont="1" applyAlignment="1">
      <alignment horizontal="center" vertical="center"/>
    </xf>
    <xf numFmtId="38" fontId="23" fillId="0" borderId="0" xfId="0" applyNumberFormat="1" applyFont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8" fontId="12" fillId="0" borderId="7" xfId="0" applyNumberFormat="1" applyFont="1" applyBorder="1" applyAlignment="1">
      <alignment horizontal="center" vertical="center"/>
    </xf>
    <xf numFmtId="38" fontId="16" fillId="0" borderId="0" xfId="0" applyNumberFormat="1" applyFont="1" applyAlignment="1">
      <alignment horizontal="center" vertical="center" wrapText="1"/>
    </xf>
    <xf numFmtId="38" fontId="8" fillId="0" borderId="0" xfId="0" applyNumberFormat="1" applyFont="1" applyAlignment="1">
      <alignment horizontal="center" vertical="center"/>
    </xf>
    <xf numFmtId="38" fontId="9" fillId="0" borderId="3" xfId="0" applyNumberFormat="1" applyFont="1" applyBorder="1" applyAlignment="1">
      <alignment horizontal="center" vertical="center"/>
    </xf>
    <xf numFmtId="38" fontId="15" fillId="0" borderId="0" xfId="0" applyNumberFormat="1" applyFont="1" applyAlignment="1">
      <alignment horizontal="left"/>
    </xf>
    <xf numFmtId="38" fontId="15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right" vertical="center" readingOrder="2"/>
    </xf>
    <xf numFmtId="4" fontId="8" fillId="0" borderId="4" xfId="0" applyNumberFormat="1" applyFont="1" applyBorder="1" applyAlignment="1">
      <alignment horizontal="center" vertical="center"/>
    </xf>
    <xf numFmtId="38" fontId="19" fillId="0" borderId="8" xfId="0" applyNumberFormat="1" applyFont="1" applyBorder="1" applyAlignment="1">
      <alignment horizontal="center" vertical="center" wrapText="1"/>
    </xf>
    <xf numFmtId="38" fontId="16" fillId="0" borderId="8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center" vertical="center"/>
    </xf>
    <xf numFmtId="38" fontId="19" fillId="0" borderId="0" xfId="0" applyNumberFormat="1" applyFont="1" applyBorder="1" applyAlignment="1">
      <alignment horizontal="center" vertical="center"/>
    </xf>
    <xf numFmtId="37" fontId="25" fillId="0" borderId="0" xfId="1" applyNumberFormat="1" applyFont="1" applyAlignment="1">
      <alignment horizontal="center" vertical="center"/>
    </xf>
    <xf numFmtId="0" fontId="7" fillId="0" borderId="0" xfId="1" applyFont="1"/>
    <xf numFmtId="0" fontId="9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readingOrder="2"/>
    </xf>
    <xf numFmtId="0" fontId="11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center" vertical="center"/>
    </xf>
    <xf numFmtId="38" fontId="9" fillId="0" borderId="3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right" vertical="center"/>
    </xf>
    <xf numFmtId="38" fontId="11" fillId="0" borderId="0" xfId="0" applyNumberFormat="1" applyFont="1" applyAlignment="1">
      <alignment horizontal="left" vertical="center"/>
    </xf>
    <xf numFmtId="38" fontId="24" fillId="0" borderId="0" xfId="0" applyNumberFormat="1" applyFont="1" applyAlignment="1">
      <alignment horizontal="center" vertical="center"/>
    </xf>
    <xf numFmtId="38" fontId="8" fillId="0" borderId="3" xfId="0" applyNumberFormat="1" applyFont="1" applyBorder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horizontal="center" vertical="center" wrapText="1"/>
    </xf>
    <xf numFmtId="38" fontId="8" fillId="0" borderId="3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readingOrder="2"/>
    </xf>
    <xf numFmtId="38" fontId="9" fillId="0" borderId="0" xfId="0" applyNumberFormat="1" applyFont="1" applyAlignment="1">
      <alignment horizontal="left" vertical="center"/>
    </xf>
    <xf numFmtId="38" fontId="11" fillId="0" borderId="0" xfId="0" applyNumberFormat="1" applyFont="1" applyAlignment="1">
      <alignment horizontal="right" vertical="center" readingOrder="2"/>
    </xf>
    <xf numFmtId="38" fontId="11" fillId="0" borderId="0" xfId="0" applyNumberFormat="1" applyFont="1" applyAlignment="1">
      <alignment horizontal="left" vertical="center" readingOrder="2"/>
    </xf>
    <xf numFmtId="38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38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">
    <cellStyle name="Normal" xfId="0" builtinId="0"/>
    <cellStyle name="Normal 2 2" xfId="1" xr:uid="{EBA9E39E-A25F-4978-A860-5700E7078D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4" name="Picture 3" descr="Picture">
          <a:extLst>
            <a:ext uri="{FF2B5EF4-FFF2-40B4-BE49-F238E27FC236}">
              <a16:creationId xmlns:a16="http://schemas.microsoft.com/office/drawing/2014/main" id="{819BFDCE-F977-4995-AEE3-D2D7AE92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71750" y="1190625"/>
          <a:ext cx="12668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0</xdr:row>
      <xdr:rowOff>190500</xdr:rowOff>
    </xdr:from>
    <xdr:to>
      <xdr:col>7</xdr:col>
      <xdr:colOff>190500</xdr:colOff>
      <xdr:row>13</xdr:row>
      <xdr:rowOff>396875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C7B36C-0E1C-4EC4-9B0B-B7AB033F93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9234750" y="190500"/>
          <a:ext cx="3889375" cy="3794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.musazadeh\Downloads\614_&#1589;&#1608;&#1585;&#1578;_&#1608;&#1590;&#1593;&#1740;&#1578;_&#1662;&#1585;&#1578;&#1601;&#1608;&#1740;%20(1).xlsx" TargetMode="External"/><Relationship Id="rId1" Type="http://schemas.openxmlformats.org/officeDocument/2006/relationships/externalLinkPath" Target="/Users/h.musazadeh/Downloads/614_&#1589;&#1608;&#1585;&#1578;_&#1608;&#1590;&#1593;&#1740;&#1578;_&#1662;&#1585;&#1578;&#1601;&#1608;&#1740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صورت وضعیت پرتفوی"/>
      <sheetName val="سهام"/>
      <sheetName val="اوراق مشتقه"/>
      <sheetName val="واحدهای صندوق"/>
      <sheetName val="اوراق"/>
      <sheetName val="سپرده"/>
      <sheetName val="درآمد"/>
      <sheetName val="درآمد سرمایه گذاری در سهام"/>
      <sheetName val="درآمد سرمایه گذاری در صندوق"/>
      <sheetName val="درآمد سرمایه گذاری در اوراق به"/>
      <sheetName val="مبالغ تخصیصی اوراق"/>
      <sheetName val="درآمد سپرده بانکی"/>
      <sheetName val="سایر درآمدها"/>
      <sheetName val="درآمد سود سهام"/>
      <sheetName val="درآمد سود صندوق"/>
      <sheetName val="سود اوراق بهادار"/>
      <sheetName val="سود سپرده بانکی"/>
      <sheetName val="درآمد ناشی از تغییر قیمت سهام"/>
      <sheetName val="درآمد ناشی از تغییر قیمت صندوق"/>
      <sheetName val="درآمد ناشی از تغییر قیمت اوراق"/>
      <sheetName val="درآمد ناشی از فروش سهام"/>
      <sheetName val="درآمد اعمال اختیار"/>
      <sheetName val="درآمد ناشی از فروش صندوق"/>
      <sheetName val="درآمد ناشی از فروش اوراق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K10">
            <v>18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7E85-0654-4B6E-92BA-CCB5DD1960B2}">
  <sheetPr>
    <pageSetUpPr fitToPage="1"/>
  </sheetPr>
  <dimension ref="A11:Q21"/>
  <sheetViews>
    <sheetView rightToLeft="1" view="pageBreakPreview" zoomScale="60" zoomScaleNormal="100" workbookViewId="0">
      <selection activeCell="O20" sqref="O20"/>
    </sheetView>
  </sheetViews>
  <sheetFormatPr defaultColWidth="9.109375" defaultRowHeight="18.600000000000001" x14ac:dyDescent="0.55000000000000004"/>
  <cols>
    <col min="1" max="1" width="11.33203125" style="3" customWidth="1"/>
    <col min="2" max="2" width="10.44140625" style="3" customWidth="1"/>
    <col min="3" max="3" width="9.109375" style="3"/>
    <col min="4" max="4" width="10.109375" style="3" customWidth="1"/>
    <col min="5" max="5" width="9.109375" style="3"/>
    <col min="6" max="6" width="9.6640625" style="3" customWidth="1"/>
    <col min="7" max="7" width="10.33203125" style="3" customWidth="1"/>
    <col min="8" max="16384" width="9.109375" style="3"/>
  </cols>
  <sheetData>
    <row r="11" spans="17:17" ht="36" customHeight="1" x14ac:dyDescent="0.55000000000000004"/>
    <row r="12" spans="17:17" ht="30" customHeight="1" x14ac:dyDescent="0.55000000000000004"/>
    <row r="13" spans="17:17" ht="28.5" customHeight="1" x14ac:dyDescent="0.55000000000000004"/>
    <row r="14" spans="17:17" ht="32.25" customHeight="1" x14ac:dyDescent="0.55000000000000004">
      <c r="Q14" s="2"/>
    </row>
    <row r="15" spans="17:17" ht="27.75" customHeight="1" x14ac:dyDescent="0.55000000000000004"/>
    <row r="16" spans="17:17" ht="32.25" customHeight="1" x14ac:dyDescent="0.55000000000000004"/>
    <row r="17" spans="1:9" ht="27.75" customHeight="1" x14ac:dyDescent="0.55000000000000004"/>
    <row r="18" spans="1:9" ht="47.25" customHeight="1" x14ac:dyDescent="0.75">
      <c r="A18" s="119" t="s">
        <v>118</v>
      </c>
      <c r="B18" s="120"/>
      <c r="C18" s="120"/>
      <c r="D18" s="120"/>
      <c r="E18" s="120"/>
      <c r="F18" s="120"/>
      <c r="G18" s="120"/>
      <c r="H18" s="120"/>
      <c r="I18" s="120"/>
    </row>
    <row r="19" spans="1:9" ht="47.25" customHeight="1" x14ac:dyDescent="0.75">
      <c r="A19" s="119" t="s">
        <v>119</v>
      </c>
      <c r="B19" s="120"/>
      <c r="C19" s="120"/>
      <c r="D19" s="120"/>
      <c r="E19" s="120"/>
      <c r="F19" s="120"/>
      <c r="G19" s="120"/>
      <c r="H19" s="120"/>
      <c r="I19" s="120"/>
    </row>
    <row r="20" spans="1:9" ht="47.25" customHeight="1" x14ac:dyDescent="0.75">
      <c r="A20" s="119" t="s">
        <v>120</v>
      </c>
      <c r="B20" s="120"/>
      <c r="C20" s="120"/>
      <c r="D20" s="120"/>
      <c r="E20" s="120"/>
      <c r="F20" s="120"/>
      <c r="G20" s="120"/>
      <c r="H20" s="120"/>
      <c r="I20" s="120"/>
    </row>
    <row r="21" spans="1:9" ht="47.25" customHeight="1" x14ac:dyDescent="0.75">
      <c r="A21" s="119" t="s">
        <v>187</v>
      </c>
      <c r="B21" s="120"/>
      <c r="C21" s="120"/>
      <c r="D21" s="120"/>
      <c r="E21" s="120"/>
      <c r="F21" s="120"/>
      <c r="G21" s="120"/>
      <c r="H21" s="120"/>
      <c r="I21" s="120"/>
    </row>
  </sheetData>
  <mergeCells count="4">
    <mergeCell ref="A18:I18"/>
    <mergeCell ref="A19:I19"/>
    <mergeCell ref="A20:I20"/>
    <mergeCell ref="A21:I21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5"/>
  <sheetViews>
    <sheetView rightToLeft="1" view="pageBreakPreview" zoomScale="60" zoomScaleNormal="100" workbookViewId="0">
      <selection activeCell="A14" sqref="A14:XFD15"/>
    </sheetView>
  </sheetViews>
  <sheetFormatPr defaultColWidth="9.109375" defaultRowHeight="16.2" x14ac:dyDescent="0.5"/>
  <cols>
    <col min="1" max="1" width="33.88671875" style="35" bestFit="1" customWidth="1"/>
    <col min="2" max="2" width="1.44140625" style="35" customWidth="1"/>
    <col min="3" max="3" width="21" style="35" bestFit="1" customWidth="1"/>
    <col min="4" max="4" width="1.44140625" style="35" customWidth="1"/>
    <col min="5" max="5" width="21.6640625" style="35" bestFit="1" customWidth="1"/>
    <col min="6" max="6" width="1.44140625" style="35" customWidth="1"/>
    <col min="7" max="7" width="19.44140625" style="35" customWidth="1"/>
    <col min="8" max="8" width="1.44140625" style="35" customWidth="1"/>
    <col min="9" max="9" width="21" style="35" bestFit="1" customWidth="1"/>
    <col min="10" max="10" width="1.44140625" style="35" customWidth="1"/>
    <col min="11" max="11" width="24.44140625" style="35" bestFit="1" customWidth="1"/>
    <col min="12" max="12" width="1.44140625" style="35" customWidth="1"/>
    <col min="13" max="13" width="21.88671875" style="35" bestFit="1" customWidth="1"/>
    <col min="14" max="14" width="1.44140625" style="35" customWidth="1"/>
    <col min="15" max="15" width="21.6640625" style="35" bestFit="1" customWidth="1"/>
    <col min="16" max="16" width="1.44140625" style="35" customWidth="1"/>
    <col min="17" max="17" width="18.6640625" style="35" customWidth="1"/>
    <col min="18" max="18" width="1.44140625" style="35" customWidth="1"/>
    <col min="19" max="19" width="21.33203125" style="35" bestFit="1" customWidth="1"/>
    <col min="20" max="20" width="1.44140625" style="35" customWidth="1"/>
    <col min="21" max="21" width="24.44140625" style="68" bestFit="1" customWidth="1"/>
    <col min="22" max="22" width="1.44140625" style="35" customWidth="1"/>
    <col min="23" max="23" width="28" style="35" customWidth="1"/>
    <col min="24" max="16384" width="9.109375" style="35"/>
  </cols>
  <sheetData>
    <row r="1" spans="1:21" ht="40.5" customHeight="1" x14ac:dyDescent="0.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ht="40.5" customHeight="1" x14ac:dyDescent="0.5">
      <c r="A2" s="132" t="s">
        <v>69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</row>
    <row r="3" spans="1:21" ht="40.5" customHeight="1" x14ac:dyDescent="0.5">
      <c r="A3" s="132" t="str">
        <f>درآمد!A3</f>
        <v>دوره یک ماهه منتهی به 29 اسفند 1404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</row>
    <row r="4" spans="1:21" ht="40.5" customHeight="1" x14ac:dyDescent="0.5"/>
    <row r="5" spans="1:21" ht="40.5" customHeight="1" x14ac:dyDescent="0.5">
      <c r="A5" s="141" t="s">
        <v>142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</row>
    <row r="6" spans="1:21" ht="40.5" customHeight="1" x14ac:dyDescent="0.5">
      <c r="A6" s="71"/>
      <c r="B6" s="71"/>
      <c r="C6" s="142" t="s">
        <v>123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</row>
    <row r="7" spans="1:21" ht="40.5" customHeight="1" thickBot="1" x14ac:dyDescent="0.8">
      <c r="C7" s="129" t="s">
        <v>190</v>
      </c>
      <c r="D7" s="129"/>
      <c r="E7" s="129"/>
      <c r="F7" s="129"/>
      <c r="G7" s="129"/>
      <c r="H7" s="129"/>
      <c r="I7" s="129"/>
      <c r="J7" s="129"/>
      <c r="K7" s="129"/>
      <c r="L7" s="39"/>
      <c r="M7" s="129" t="s">
        <v>191</v>
      </c>
      <c r="N7" s="129"/>
      <c r="O7" s="129"/>
      <c r="P7" s="129"/>
      <c r="Q7" s="129"/>
      <c r="R7" s="129"/>
      <c r="S7" s="129"/>
      <c r="T7" s="129"/>
      <c r="U7" s="129"/>
    </row>
    <row r="8" spans="1:21" ht="40.5" customHeight="1" thickBot="1" x14ac:dyDescent="0.8">
      <c r="A8" s="134" t="s">
        <v>148</v>
      </c>
      <c r="C8" s="38" t="s">
        <v>87</v>
      </c>
      <c r="D8" s="39"/>
      <c r="E8" s="38" t="s">
        <v>82</v>
      </c>
      <c r="F8" s="39"/>
      <c r="G8" s="38" t="s">
        <v>83</v>
      </c>
      <c r="H8" s="39"/>
      <c r="I8" s="133" t="s">
        <v>29</v>
      </c>
      <c r="J8" s="133"/>
      <c r="K8" s="133"/>
      <c r="L8" s="39"/>
      <c r="M8" s="38" t="s">
        <v>87</v>
      </c>
      <c r="N8" s="39"/>
      <c r="O8" s="38" t="s">
        <v>82</v>
      </c>
      <c r="P8" s="39"/>
      <c r="Q8" s="38" t="s">
        <v>83</v>
      </c>
      <c r="R8" s="39"/>
      <c r="S8" s="133" t="s">
        <v>29</v>
      </c>
      <c r="T8" s="133"/>
      <c r="U8" s="133"/>
    </row>
    <row r="9" spans="1:21" ht="40.5" customHeight="1" thickBot="1" x14ac:dyDescent="0.8">
      <c r="A9" s="133"/>
      <c r="C9" s="40" t="s">
        <v>143</v>
      </c>
      <c r="D9" s="38"/>
      <c r="E9" s="40" t="s">
        <v>144</v>
      </c>
      <c r="F9" s="38"/>
      <c r="G9" s="40" t="s">
        <v>145</v>
      </c>
      <c r="I9" s="40" t="s">
        <v>66</v>
      </c>
      <c r="J9" s="39"/>
      <c r="K9" s="40" t="s">
        <v>72</v>
      </c>
      <c r="M9" s="40" t="s">
        <v>143</v>
      </c>
      <c r="N9" s="38"/>
      <c r="O9" s="40" t="s">
        <v>144</v>
      </c>
      <c r="P9" s="38"/>
      <c r="Q9" s="40" t="s">
        <v>145</v>
      </c>
      <c r="S9" s="40" t="s">
        <v>66</v>
      </c>
      <c r="T9" s="39"/>
      <c r="U9" s="69" t="s">
        <v>72</v>
      </c>
    </row>
    <row r="10" spans="1:21" ht="40.5" customHeight="1" x14ac:dyDescent="0.5">
      <c r="A10" s="31" t="s">
        <v>58</v>
      </c>
      <c r="C10" s="20">
        <v>8456062444</v>
      </c>
      <c r="D10" s="20"/>
      <c r="E10" s="20">
        <v>0</v>
      </c>
      <c r="F10" s="20"/>
      <c r="G10" s="20">
        <v>0</v>
      </c>
      <c r="H10" s="20"/>
      <c r="I10" s="58">
        <f>C10+E10+G10</f>
        <v>8456062444</v>
      </c>
      <c r="J10" s="20"/>
      <c r="K10" s="27">
        <f>I10/$I$12*100</f>
        <v>99.978055428171373</v>
      </c>
      <c r="L10" s="20"/>
      <c r="M10" s="20">
        <v>8456062444</v>
      </c>
      <c r="N10" s="20"/>
      <c r="O10" s="20">
        <v>0</v>
      </c>
      <c r="P10" s="20"/>
      <c r="Q10" s="20">
        <v>0</v>
      </c>
      <c r="R10" s="20"/>
      <c r="S10" s="58">
        <f>M10+O10+Q10</f>
        <v>8456062444</v>
      </c>
      <c r="U10" s="27">
        <f>S10/$S$12*100</f>
        <v>99.978055428171373</v>
      </c>
    </row>
    <row r="11" spans="1:21" ht="40.5" customHeight="1" thickBot="1" x14ac:dyDescent="0.55000000000000004">
      <c r="A11" s="31" t="s">
        <v>62</v>
      </c>
      <c r="C11" s="20">
        <v>1856054</v>
      </c>
      <c r="D11" s="20"/>
      <c r="E11" s="20">
        <v>0</v>
      </c>
      <c r="F11" s="20"/>
      <c r="G11" s="20">
        <v>0</v>
      </c>
      <c r="H11" s="20"/>
      <c r="I11" s="20">
        <f>C11+E11+G11</f>
        <v>1856054</v>
      </c>
      <c r="J11" s="20"/>
      <c r="K11" s="27">
        <f>I11/$I$12*100</f>
        <v>2.1944571828622982E-2</v>
      </c>
      <c r="L11" s="20"/>
      <c r="M11" s="20">
        <v>1856054</v>
      </c>
      <c r="N11" s="20"/>
      <c r="O11" s="20">
        <v>0</v>
      </c>
      <c r="P11" s="20"/>
      <c r="Q11" s="20">
        <v>0</v>
      </c>
      <c r="R11" s="20"/>
      <c r="S11" s="20">
        <f>M11+O11+Q11</f>
        <v>1856054</v>
      </c>
      <c r="U11" s="27">
        <f>S11/$S$12*100</f>
        <v>2.1944571828622982E-2</v>
      </c>
    </row>
    <row r="12" spans="1:21" ht="40.5" customHeight="1" thickBot="1" x14ac:dyDescent="0.6">
      <c r="A12" s="31"/>
      <c r="C12" s="23">
        <f>SUM(C10:C11)</f>
        <v>8457918498</v>
      </c>
      <c r="D12" s="25"/>
      <c r="E12" s="23">
        <f>SUM(E10:E11)</f>
        <v>0</v>
      </c>
      <c r="F12" s="25"/>
      <c r="G12" s="23">
        <f>SUM(G10:G11)</f>
        <v>0</v>
      </c>
      <c r="H12" s="25"/>
      <c r="I12" s="23">
        <f>SUM(I10:I11)</f>
        <v>8457918498</v>
      </c>
      <c r="J12" s="25"/>
      <c r="K12" s="23">
        <f>SUM(K10:K11)</f>
        <v>100</v>
      </c>
      <c r="L12" s="25"/>
      <c r="M12" s="23">
        <f>SUM(M10:M11)</f>
        <v>8457918498</v>
      </c>
      <c r="N12" s="25"/>
      <c r="O12" s="23">
        <f>SUM(O10:O11)</f>
        <v>0</v>
      </c>
      <c r="P12" s="25"/>
      <c r="Q12" s="23">
        <f>SUM(Q10:Q11)</f>
        <v>0</v>
      </c>
      <c r="R12" s="25"/>
      <c r="S12" s="23">
        <f>SUM(S10:S11)</f>
        <v>8457918498</v>
      </c>
      <c r="T12" s="72"/>
      <c r="U12" s="23">
        <f>SUM(U10:U11)</f>
        <v>100</v>
      </c>
    </row>
    <row r="13" spans="1:21" ht="19.2" thickTop="1" x14ac:dyDescent="0.5">
      <c r="A13" s="65"/>
    </row>
    <row r="14" spans="1:21" ht="21.6" hidden="1" x14ac:dyDescent="0.5">
      <c r="C14" s="20">
        <f>'سود اوراق بهادار'!G11</f>
        <v>8457918498</v>
      </c>
      <c r="D14" s="20"/>
      <c r="E14" s="20">
        <v>0</v>
      </c>
      <c r="F14" s="20"/>
      <c r="G14" s="20">
        <v>0</v>
      </c>
      <c r="H14" s="20"/>
      <c r="I14" s="20">
        <f>C14+E14+G14</f>
        <v>8457918498</v>
      </c>
      <c r="J14" s="20"/>
      <c r="K14" s="20"/>
      <c r="L14" s="20"/>
      <c r="M14" s="20">
        <f>'سود اوراق بهادار'!M11</f>
        <v>8457918498</v>
      </c>
      <c r="N14" s="20"/>
      <c r="O14" s="20">
        <v>0</v>
      </c>
      <c r="P14" s="20"/>
      <c r="Q14" s="20">
        <v>0</v>
      </c>
      <c r="R14" s="20"/>
      <c r="S14" s="20">
        <f>M14+O14+Q14</f>
        <v>8457918498</v>
      </c>
    </row>
    <row r="15" spans="1:21" ht="21.6" hidden="1" x14ac:dyDescent="0.5">
      <c r="C15" s="20">
        <f>C14-C12</f>
        <v>0</v>
      </c>
      <c r="D15" s="20"/>
      <c r="E15" s="20">
        <f>E14-E12</f>
        <v>0</v>
      </c>
      <c r="F15" s="20"/>
      <c r="G15" s="20">
        <f>G14-G12</f>
        <v>0</v>
      </c>
      <c r="H15" s="20"/>
      <c r="I15" s="20">
        <f>I14-I12</f>
        <v>0</v>
      </c>
      <c r="J15" s="20"/>
      <c r="K15" s="20"/>
      <c r="L15" s="20"/>
      <c r="M15" s="20">
        <f>M14-M12</f>
        <v>0</v>
      </c>
      <c r="N15" s="20"/>
      <c r="O15" s="20">
        <f>O14-O12</f>
        <v>0</v>
      </c>
      <c r="P15" s="20"/>
      <c r="Q15" s="20">
        <f>Q14-Q12</f>
        <v>0</v>
      </c>
      <c r="R15" s="20"/>
      <c r="S15" s="20">
        <f>S14-S12</f>
        <v>0</v>
      </c>
    </row>
    <row r="21" spans="1:13" ht="21.6" x14ac:dyDescent="0.5">
      <c r="A21" s="12"/>
      <c r="C21" s="13"/>
      <c r="M21" s="13"/>
    </row>
    <row r="22" spans="1:13" ht="21.6" x14ac:dyDescent="0.5">
      <c r="A22" s="12"/>
      <c r="C22" s="13"/>
      <c r="M22" s="13"/>
    </row>
    <row r="23" spans="1:13" ht="21.6" x14ac:dyDescent="0.5">
      <c r="A23" s="12"/>
      <c r="C23" s="13"/>
      <c r="M23" s="13"/>
    </row>
    <row r="24" spans="1:13" ht="21.6" x14ac:dyDescent="0.5">
      <c r="A24" s="12"/>
      <c r="C24" s="13"/>
      <c r="M24" s="13"/>
    </row>
    <row r="25" spans="1:13" ht="21.6" x14ac:dyDescent="0.5">
      <c r="A25" s="12"/>
      <c r="C25" s="13"/>
      <c r="M25" s="13"/>
    </row>
  </sheetData>
  <sortState xmlns:xlrd2="http://schemas.microsoft.com/office/spreadsheetml/2017/richdata2" ref="A10:U11">
    <sortCondition descending="1" ref="S10:S11"/>
  </sortState>
  <mergeCells count="10">
    <mergeCell ref="I8:K8"/>
    <mergeCell ref="S8:U8"/>
    <mergeCell ref="M7:U7"/>
    <mergeCell ref="C7:K7"/>
    <mergeCell ref="A1:U1"/>
    <mergeCell ref="A2:U2"/>
    <mergeCell ref="A3:U3"/>
    <mergeCell ref="A5:U5"/>
    <mergeCell ref="C6:U6"/>
    <mergeCell ref="A8:A9"/>
  </mergeCells>
  <pageMargins left="0.39" right="0.39" top="0.39" bottom="0.39" header="0" footer="0"/>
  <pageSetup scale="4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5"/>
  <sheetViews>
    <sheetView rightToLeft="1" view="pageBreakPreview" zoomScale="60" zoomScaleNormal="100" workbookViewId="0">
      <selection activeCell="A14" sqref="A14:XFD15"/>
    </sheetView>
  </sheetViews>
  <sheetFormatPr defaultColWidth="9.109375" defaultRowHeight="16.2" x14ac:dyDescent="0.5"/>
  <cols>
    <col min="1" max="1" width="40.33203125" style="33" customWidth="1"/>
    <col min="2" max="2" width="1.44140625" style="33" customWidth="1"/>
    <col min="3" max="3" width="42.88671875" style="33" customWidth="1"/>
    <col min="4" max="4" width="1.44140625" style="33" customWidth="1"/>
    <col min="5" max="5" width="40.109375" style="33" customWidth="1"/>
    <col min="6" max="6" width="1.44140625" style="33" customWidth="1"/>
    <col min="7" max="7" width="44.44140625" style="33" customWidth="1"/>
    <col min="8" max="8" width="1.44140625" style="33" customWidth="1"/>
    <col min="9" max="9" width="39.109375" style="33" customWidth="1"/>
    <col min="10" max="10" width="1.44140625" style="33" customWidth="1"/>
    <col min="11" max="16384" width="9.109375" style="33"/>
  </cols>
  <sheetData>
    <row r="1" spans="1:9" ht="40.5" customHeight="1" x14ac:dyDescent="0.5">
      <c r="A1" s="128" t="s">
        <v>0</v>
      </c>
      <c r="B1" s="128"/>
      <c r="C1" s="128"/>
      <c r="D1" s="128"/>
      <c r="E1" s="128"/>
      <c r="F1" s="128"/>
      <c r="G1" s="128"/>
      <c r="H1" s="128"/>
      <c r="I1" s="128"/>
    </row>
    <row r="2" spans="1:9" ht="40.5" customHeight="1" x14ac:dyDescent="0.5">
      <c r="A2" s="128" t="s">
        <v>69</v>
      </c>
      <c r="B2" s="128"/>
      <c r="C2" s="128"/>
      <c r="D2" s="128"/>
      <c r="E2" s="128"/>
      <c r="F2" s="128"/>
      <c r="G2" s="128"/>
      <c r="H2" s="128"/>
      <c r="I2" s="128"/>
    </row>
    <row r="3" spans="1:9" ht="40.5" customHeight="1" x14ac:dyDescent="0.5">
      <c r="A3" s="128" t="str">
        <f>درآمد!A3</f>
        <v>دوره یک ماهه منتهی به 29 اسفند 1404</v>
      </c>
      <c r="B3" s="128"/>
      <c r="C3" s="128"/>
      <c r="D3" s="128"/>
      <c r="E3" s="128"/>
      <c r="F3" s="128"/>
      <c r="G3" s="128"/>
      <c r="H3" s="128"/>
      <c r="I3" s="128"/>
    </row>
    <row r="4" spans="1:9" ht="40.5" customHeight="1" x14ac:dyDescent="0.5"/>
    <row r="5" spans="1:9" ht="40.5" customHeight="1" x14ac:dyDescent="0.5">
      <c r="A5" s="127" t="s">
        <v>146</v>
      </c>
      <c r="B5" s="127"/>
      <c r="C5" s="127"/>
      <c r="D5" s="127"/>
      <c r="E5" s="127"/>
      <c r="F5" s="127"/>
      <c r="G5" s="127"/>
      <c r="H5" s="127"/>
      <c r="I5" s="127"/>
    </row>
    <row r="6" spans="1:9" ht="40.5" customHeight="1" x14ac:dyDescent="0.5">
      <c r="A6" s="29"/>
      <c r="B6" s="29"/>
      <c r="C6" s="144" t="s">
        <v>123</v>
      </c>
      <c r="D6" s="144"/>
      <c r="E6" s="144"/>
      <c r="F6" s="144"/>
      <c r="G6" s="144"/>
      <c r="H6" s="144"/>
      <c r="I6" s="144"/>
    </row>
    <row r="7" spans="1:9" ht="40.5" customHeight="1" thickBot="1" x14ac:dyDescent="0.85">
      <c r="C7" s="121" t="s">
        <v>190</v>
      </c>
      <c r="D7" s="121"/>
      <c r="E7" s="121"/>
      <c r="F7" s="48"/>
      <c r="G7" s="121" t="s">
        <v>191</v>
      </c>
      <c r="H7" s="121"/>
      <c r="I7" s="121"/>
    </row>
    <row r="8" spans="1:9" ht="46.5" customHeight="1" x14ac:dyDescent="0.75">
      <c r="A8" s="122" t="s">
        <v>96</v>
      </c>
      <c r="B8" s="34"/>
      <c r="C8" s="10" t="s">
        <v>97</v>
      </c>
      <c r="D8" s="8"/>
      <c r="E8" s="124" t="s">
        <v>98</v>
      </c>
      <c r="F8" s="34"/>
      <c r="G8" s="10" t="s">
        <v>97</v>
      </c>
      <c r="H8" s="8"/>
      <c r="I8" s="124" t="s">
        <v>98</v>
      </c>
    </row>
    <row r="9" spans="1:9" ht="36.450000000000003" customHeight="1" thickBot="1" x14ac:dyDescent="0.8">
      <c r="A9" s="123"/>
      <c r="B9" s="34"/>
      <c r="C9" s="9" t="s">
        <v>147</v>
      </c>
      <c r="D9" s="34"/>
      <c r="E9" s="125"/>
      <c r="F9" s="34"/>
      <c r="G9" s="9" t="s">
        <v>147</v>
      </c>
      <c r="H9" s="34"/>
      <c r="I9" s="125"/>
    </row>
    <row r="10" spans="1:9" ht="35.25" customHeight="1" x14ac:dyDescent="0.5">
      <c r="A10" s="12" t="s">
        <v>126</v>
      </c>
      <c r="C10" s="13">
        <v>132826312</v>
      </c>
      <c r="D10" s="28"/>
      <c r="E10" s="15">
        <f>C10/$C$12*100</f>
        <v>94.278444805234116</v>
      </c>
      <c r="F10" s="28"/>
      <c r="G10" s="13">
        <v>132826312</v>
      </c>
      <c r="H10" s="28"/>
      <c r="I10" s="15">
        <f>G10/$G$12*100</f>
        <v>94.278444805234116</v>
      </c>
    </row>
    <row r="11" spans="1:9" ht="35.25" customHeight="1" thickBot="1" x14ac:dyDescent="0.55000000000000004">
      <c r="A11" s="12" t="s">
        <v>127</v>
      </c>
      <c r="C11" s="50">
        <v>8060942</v>
      </c>
      <c r="D11" s="28"/>
      <c r="E11" s="16">
        <f>C11/$C$12*100</f>
        <v>5.7215551947658803</v>
      </c>
      <c r="F11" s="28"/>
      <c r="G11" s="50">
        <v>8060942</v>
      </c>
      <c r="H11" s="28"/>
      <c r="I11" s="16">
        <f>G11/$G$12*100</f>
        <v>5.7215551947658803</v>
      </c>
    </row>
    <row r="12" spans="1:9" ht="35.25" customHeight="1" thickBot="1" x14ac:dyDescent="0.55000000000000004">
      <c r="A12" s="12"/>
      <c r="C12" s="55">
        <f>SUM(C10:C11)</f>
        <v>140887254</v>
      </c>
      <c r="D12" s="36"/>
      <c r="E12" s="55">
        <f>SUM(E10:E11)</f>
        <v>100</v>
      </c>
      <c r="F12" s="36"/>
      <c r="G12" s="55">
        <f>SUM(G10:G11)</f>
        <v>140887254</v>
      </c>
      <c r="H12" s="36"/>
      <c r="I12" s="55">
        <f>SUM(I10:I11)</f>
        <v>100</v>
      </c>
    </row>
    <row r="13" spans="1:9" ht="16.8" thickTop="1" x14ac:dyDescent="0.5"/>
    <row r="14" spans="1:9" ht="21.6" hidden="1" x14ac:dyDescent="0.5">
      <c r="C14" s="13">
        <f>'سود سپرده بانکی'!C11</f>
        <v>140887254</v>
      </c>
      <c r="D14" s="13"/>
      <c r="E14" s="13"/>
      <c r="F14" s="13"/>
      <c r="G14" s="13">
        <f>'سود سپرده بانکی'!I11</f>
        <v>140887254</v>
      </c>
      <c r="H14" s="13"/>
      <c r="I14" s="13"/>
    </row>
    <row r="15" spans="1:9" ht="21.6" hidden="1" x14ac:dyDescent="0.5">
      <c r="C15" s="13">
        <f>C14-C12</f>
        <v>0</v>
      </c>
      <c r="D15" s="13"/>
      <c r="E15" s="13"/>
      <c r="F15" s="13"/>
      <c r="G15" s="13">
        <f>G14-G12</f>
        <v>0</v>
      </c>
      <c r="H15" s="13"/>
      <c r="I15" s="13"/>
    </row>
  </sheetData>
  <mergeCells count="10">
    <mergeCell ref="A1:I1"/>
    <mergeCell ref="A2:I2"/>
    <mergeCell ref="A3:I3"/>
    <mergeCell ref="E8:E9"/>
    <mergeCell ref="I8:I9"/>
    <mergeCell ref="A8:A9"/>
    <mergeCell ref="C6:I6"/>
    <mergeCell ref="A5:I5"/>
    <mergeCell ref="C7:E7"/>
    <mergeCell ref="G7:I7"/>
  </mergeCells>
  <pageMargins left="0.39" right="0.39" top="0.39" bottom="0.39" header="0" footer="0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2"/>
  <sheetViews>
    <sheetView rightToLeft="1" view="pageBreakPreview" zoomScale="60" zoomScaleNormal="100" workbookViewId="0">
      <selection activeCell="P41" sqref="P41"/>
    </sheetView>
  </sheetViews>
  <sheetFormatPr defaultColWidth="9.109375" defaultRowHeight="16.2" x14ac:dyDescent="0.5"/>
  <cols>
    <col min="1" max="1" width="49.109375" style="33" bestFit="1" customWidth="1"/>
    <col min="2" max="2" width="1.44140625" style="33" customWidth="1"/>
    <col min="3" max="3" width="39.6640625" style="33" customWidth="1"/>
    <col min="4" max="4" width="1.44140625" style="33" customWidth="1"/>
    <col min="5" max="5" width="40.5546875" style="33" bestFit="1" customWidth="1"/>
    <col min="6" max="6" width="1.44140625" style="33" customWidth="1"/>
    <col min="7" max="16384" width="9.109375" style="33"/>
  </cols>
  <sheetData>
    <row r="1" spans="1:5" ht="39" customHeight="1" x14ac:dyDescent="0.5">
      <c r="A1" s="128" t="s">
        <v>0</v>
      </c>
      <c r="B1" s="128"/>
      <c r="C1" s="128"/>
      <c r="D1" s="128"/>
      <c r="E1" s="128"/>
    </row>
    <row r="2" spans="1:5" ht="39" customHeight="1" x14ac:dyDescent="0.5">
      <c r="A2" s="128" t="s">
        <v>69</v>
      </c>
      <c r="B2" s="128"/>
      <c r="C2" s="128"/>
      <c r="D2" s="128"/>
      <c r="E2" s="128"/>
    </row>
    <row r="3" spans="1:5" ht="39" customHeight="1" x14ac:dyDescent="0.5">
      <c r="A3" s="128" t="str">
        <f>درآمد!A3</f>
        <v>دوره یک ماهه منتهی به 29 اسفند 1404</v>
      </c>
      <c r="B3" s="128"/>
      <c r="C3" s="128"/>
      <c r="D3" s="128"/>
      <c r="E3" s="128"/>
    </row>
    <row r="4" spans="1:5" ht="39" customHeight="1" x14ac:dyDescent="0.5"/>
    <row r="5" spans="1:5" ht="39" customHeight="1" x14ac:dyDescent="0.5">
      <c r="A5" s="127" t="s">
        <v>152</v>
      </c>
      <c r="B5" s="127"/>
      <c r="C5" s="127"/>
      <c r="D5" s="127"/>
      <c r="E5" s="127"/>
    </row>
    <row r="6" spans="1:5" ht="39" customHeight="1" x14ac:dyDescent="0.5">
      <c r="A6" s="1"/>
      <c r="B6" s="1"/>
      <c r="C6" s="144" t="s">
        <v>123</v>
      </c>
      <c r="D6" s="144"/>
      <c r="E6" s="144"/>
    </row>
    <row r="7" spans="1:5" ht="39" customHeight="1" thickBot="1" x14ac:dyDescent="0.55000000000000004">
      <c r="A7" s="9" t="s">
        <v>86</v>
      </c>
      <c r="B7" s="8"/>
      <c r="C7" s="9" t="s">
        <v>190</v>
      </c>
      <c r="D7" s="8"/>
      <c r="E7" s="9" t="s">
        <v>191</v>
      </c>
    </row>
    <row r="8" spans="1:5" ht="39" customHeight="1" thickBot="1" x14ac:dyDescent="0.55000000000000004">
      <c r="A8" s="90" t="s">
        <v>149</v>
      </c>
      <c r="B8" s="8"/>
      <c r="C8" s="105">
        <v>30994226159</v>
      </c>
      <c r="D8" s="53"/>
      <c r="E8" s="105">
        <v>30994226159</v>
      </c>
    </row>
    <row r="9" spans="1:5" ht="39" customHeight="1" thickBot="1" x14ac:dyDescent="0.55000000000000004">
      <c r="A9" s="12"/>
      <c r="C9" s="106">
        <f>SUM(C8)</f>
        <v>30994226159</v>
      </c>
      <c r="D9" s="8"/>
      <c r="E9" s="106">
        <f>SUM(E8)</f>
        <v>30994226159</v>
      </c>
    </row>
    <row r="10" spans="1:5" ht="16.8" thickTop="1" x14ac:dyDescent="0.5"/>
    <row r="11" spans="1:5" ht="21.6" x14ac:dyDescent="0.5">
      <c r="C11" s="13">
        <v>30994226159</v>
      </c>
      <c r="E11" s="13">
        <v>30994226159</v>
      </c>
    </row>
    <row r="12" spans="1:5" ht="21.6" x14ac:dyDescent="0.5">
      <c r="C12" s="13">
        <f>C11-C9</f>
        <v>0</v>
      </c>
      <c r="E12" s="13">
        <f>E11-E9</f>
        <v>0</v>
      </c>
    </row>
  </sheetData>
  <mergeCells count="5">
    <mergeCell ref="A1:E1"/>
    <mergeCell ref="A2:E2"/>
    <mergeCell ref="A3:E3"/>
    <mergeCell ref="C6:E6"/>
    <mergeCell ref="A5:E5"/>
  </mergeCells>
  <pageMargins left="0.39" right="0.39" top="0.39" bottom="0.39" header="0" footer="0"/>
  <pageSetup scale="9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32"/>
  <sheetViews>
    <sheetView rightToLeft="1" view="pageBreakPreview" zoomScale="60" zoomScaleNormal="100" workbookViewId="0">
      <selection activeCell="M31" sqref="M31:M32"/>
    </sheetView>
  </sheetViews>
  <sheetFormatPr defaultColWidth="9.109375" defaultRowHeight="16.2" x14ac:dyDescent="0.5"/>
  <cols>
    <col min="1" max="1" width="27.44140625" style="33" bestFit="1" customWidth="1"/>
    <col min="2" max="2" width="1.44140625" style="33" customWidth="1"/>
    <col min="3" max="3" width="17.44140625" style="33" customWidth="1"/>
    <col min="4" max="4" width="1.44140625" style="33" customWidth="1"/>
    <col min="5" max="5" width="34.88671875" style="33" bestFit="1" customWidth="1"/>
    <col min="6" max="6" width="1.44140625" style="33" customWidth="1"/>
    <col min="7" max="7" width="12.6640625" style="33" customWidth="1"/>
    <col min="8" max="8" width="1.44140625" style="33" customWidth="1"/>
    <col min="9" max="9" width="13.44140625" style="33" customWidth="1"/>
    <col min="10" max="10" width="1.44140625" style="33" customWidth="1"/>
    <col min="11" max="11" width="24.44140625" style="33" bestFit="1" customWidth="1"/>
    <col min="12" max="12" width="1.44140625" style="33" customWidth="1"/>
    <col min="13" max="13" width="43.33203125" style="33" customWidth="1"/>
    <col min="14" max="14" width="1.44140625" style="33" customWidth="1"/>
    <col min="15" max="15" width="15.88671875" style="33" customWidth="1"/>
    <col min="16" max="16" width="1.44140625" style="33" customWidth="1"/>
    <col min="17" max="17" width="15.6640625" style="33" customWidth="1"/>
    <col min="18" max="18" width="1.44140625" style="33" customWidth="1"/>
    <col min="19" max="19" width="40.109375" style="33" customWidth="1"/>
    <col min="20" max="20" width="1.44140625" style="33" customWidth="1"/>
    <col min="21" max="16384" width="9.109375" style="33"/>
  </cols>
  <sheetData>
    <row r="1" spans="1:19" ht="39" customHeight="1" x14ac:dyDescent="0.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19" ht="39" customHeight="1" x14ac:dyDescent="0.5">
      <c r="A2" s="128" t="s">
        <v>69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19" ht="39" customHeight="1" x14ac:dyDescent="0.5">
      <c r="A3" s="128" t="str">
        <f>درآمد!A3</f>
        <v>دوره یک ماهه منتهی به 29 اسفند 1404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</row>
    <row r="4" spans="1:19" ht="39" customHeight="1" x14ac:dyDescent="0.5"/>
    <row r="5" spans="1:19" ht="39" customHeight="1" x14ac:dyDescent="0.5">
      <c r="A5" s="127" t="s">
        <v>153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</row>
    <row r="6" spans="1:19" ht="39" customHeight="1" x14ac:dyDescent="0.5">
      <c r="A6" s="146" t="s">
        <v>123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</row>
    <row r="7" spans="1:19" ht="39" customHeight="1" x14ac:dyDescent="0.75">
      <c r="A7" s="122" t="s">
        <v>90</v>
      </c>
      <c r="B7" s="34"/>
      <c r="C7" s="122" t="s">
        <v>91</v>
      </c>
      <c r="D7" s="34"/>
      <c r="E7" s="122" t="s">
        <v>92</v>
      </c>
      <c r="F7" s="34"/>
      <c r="G7" s="122" t="s">
        <v>150</v>
      </c>
      <c r="H7" s="34"/>
      <c r="I7" s="122" t="s">
        <v>37</v>
      </c>
      <c r="J7" s="34"/>
      <c r="K7" s="122" t="s">
        <v>93</v>
      </c>
      <c r="L7" s="34"/>
      <c r="M7" s="145" t="s">
        <v>88</v>
      </c>
      <c r="N7" s="34"/>
      <c r="O7" s="122" t="s">
        <v>94</v>
      </c>
      <c r="P7" s="34"/>
      <c r="Q7" s="8" t="s">
        <v>94</v>
      </c>
      <c r="R7" s="34"/>
      <c r="S7" s="145" t="s">
        <v>89</v>
      </c>
    </row>
    <row r="8" spans="1:19" ht="50.25" customHeight="1" thickBot="1" x14ac:dyDescent="0.8">
      <c r="A8" s="123"/>
      <c r="B8" s="34"/>
      <c r="C8" s="123"/>
      <c r="D8" s="34"/>
      <c r="E8" s="123"/>
      <c r="F8" s="34"/>
      <c r="G8" s="123"/>
      <c r="H8" s="34"/>
      <c r="I8" s="123"/>
      <c r="J8" s="34"/>
      <c r="K8" s="123"/>
      <c r="L8" s="34"/>
      <c r="M8" s="125"/>
      <c r="N8" s="34"/>
      <c r="O8" s="123"/>
      <c r="P8" s="34"/>
      <c r="Q8" s="9" t="s">
        <v>151</v>
      </c>
      <c r="R8" s="34"/>
      <c r="S8" s="125"/>
    </row>
    <row r="9" spans="1:19" ht="40.5" customHeight="1" x14ac:dyDescent="0.65">
      <c r="A9" s="36" t="s">
        <v>154</v>
      </c>
      <c r="B9" s="59"/>
      <c r="C9" s="36" t="s">
        <v>95</v>
      </c>
      <c r="D9" s="59"/>
      <c r="E9" s="28" t="s">
        <v>155</v>
      </c>
      <c r="F9" s="20"/>
      <c r="G9" s="20" t="s">
        <v>156</v>
      </c>
      <c r="H9" s="20"/>
      <c r="I9" s="20">
        <v>486800</v>
      </c>
      <c r="J9" s="20"/>
      <c r="K9" s="20">
        <v>486912195041</v>
      </c>
      <c r="M9" s="13">
        <v>4343709884</v>
      </c>
      <c r="O9" s="20">
        <v>1000000</v>
      </c>
      <c r="P9" s="28"/>
      <c r="Q9" s="20">
        <f>[1]اوراق!K10</f>
        <v>18</v>
      </c>
      <c r="R9" s="28"/>
      <c r="S9" s="28">
        <v>23.5</v>
      </c>
    </row>
    <row r="10" spans="1:19" ht="14.4" customHeight="1" x14ac:dyDescent="0.5"/>
    <row r="11" spans="1:19" ht="14.4" customHeight="1" x14ac:dyDescent="0.5">
      <c r="K11" s="13"/>
    </row>
    <row r="12" spans="1:19" ht="14.4" customHeight="1" x14ac:dyDescent="0.5">
      <c r="K12" s="13"/>
    </row>
    <row r="13" spans="1:19" ht="14.4" customHeight="1" x14ac:dyDescent="0.5"/>
    <row r="14" spans="1:19" ht="14.4" customHeight="1" x14ac:dyDescent="0.5"/>
    <row r="15" spans="1:19" ht="14.4" customHeight="1" x14ac:dyDescent="0.5"/>
    <row r="16" spans="1:19" ht="14.4" customHeight="1" x14ac:dyDescent="0.5"/>
    <row r="17" ht="14.4" customHeight="1" x14ac:dyDescent="0.5"/>
    <row r="18" ht="14.4" customHeight="1" x14ac:dyDescent="0.5"/>
    <row r="19" ht="14.4" customHeight="1" x14ac:dyDescent="0.5"/>
    <row r="20" ht="14.4" customHeight="1" x14ac:dyDescent="0.5"/>
    <row r="21" ht="14.4" customHeight="1" x14ac:dyDescent="0.5"/>
    <row r="22" ht="14.4" customHeight="1" x14ac:dyDescent="0.5"/>
    <row r="23" ht="14.4" customHeight="1" x14ac:dyDescent="0.5"/>
    <row r="24" ht="14.4" customHeight="1" x14ac:dyDescent="0.5"/>
    <row r="25" ht="14.4" customHeight="1" x14ac:dyDescent="0.5"/>
    <row r="26" ht="14.4" customHeight="1" x14ac:dyDescent="0.5"/>
    <row r="27" ht="14.4" customHeight="1" x14ac:dyDescent="0.5"/>
    <row r="28" ht="14.4" customHeight="1" x14ac:dyDescent="0.5"/>
    <row r="29" ht="14.4" customHeight="1" x14ac:dyDescent="0.5"/>
    <row r="30" ht="14.4" customHeight="1" x14ac:dyDescent="0.5"/>
    <row r="31" ht="14.4" customHeight="1" x14ac:dyDescent="0.5"/>
    <row r="32" ht="14.4" customHeight="1" x14ac:dyDescent="0.5"/>
  </sheetData>
  <mergeCells count="14">
    <mergeCell ref="M7:M8"/>
    <mergeCell ref="O7:O8"/>
    <mergeCell ref="S7:S8"/>
    <mergeCell ref="A1:S1"/>
    <mergeCell ref="A2:S2"/>
    <mergeCell ref="A3:S3"/>
    <mergeCell ref="A5:S5"/>
    <mergeCell ref="A6:S6"/>
    <mergeCell ref="A7:A8"/>
    <mergeCell ref="C7:C8"/>
    <mergeCell ref="E7:E8"/>
    <mergeCell ref="G7:G8"/>
    <mergeCell ref="I7:I8"/>
    <mergeCell ref="K7:K8"/>
  </mergeCells>
  <pageMargins left="0.39" right="0.39" top="0.39" bottom="0.39" header="0" footer="0"/>
  <pageSetup paperSize="9" scale="5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4"/>
  <sheetViews>
    <sheetView rightToLeft="1" view="pageBreakPreview" zoomScale="60" zoomScaleNormal="100" workbookViewId="0">
      <selection activeCell="A12" sqref="A12:XFD14"/>
    </sheetView>
  </sheetViews>
  <sheetFormatPr defaultColWidth="9.109375" defaultRowHeight="13.2" x14ac:dyDescent="0.25"/>
  <cols>
    <col min="1" max="1" width="39" style="77" customWidth="1"/>
    <col min="2" max="2" width="1.44140625" style="77" customWidth="1"/>
    <col min="3" max="3" width="29.5546875" style="77" customWidth="1"/>
    <col min="4" max="4" width="1.44140625" style="77" customWidth="1"/>
    <col min="5" max="5" width="27.5546875" style="77" customWidth="1"/>
    <col min="6" max="6" width="1.44140625" style="77" customWidth="1"/>
    <col min="7" max="7" width="27.5546875" style="77" bestFit="1" customWidth="1"/>
    <col min="8" max="8" width="1.44140625" style="77" customWidth="1"/>
    <col min="9" max="9" width="28.109375" style="77" customWidth="1"/>
    <col min="10" max="10" width="1.44140625" style="77" customWidth="1"/>
    <col min="11" max="11" width="27.6640625" style="77" customWidth="1"/>
    <col min="12" max="12" width="1.44140625" style="77" customWidth="1"/>
    <col min="13" max="13" width="30" style="77" customWidth="1"/>
    <col min="14" max="14" width="1.44140625" style="77" customWidth="1"/>
    <col min="15" max="15" width="22.6640625" style="77" bestFit="1" customWidth="1"/>
    <col min="16" max="16384" width="9.109375" style="77"/>
  </cols>
  <sheetData>
    <row r="1" spans="1:13" ht="40.5" customHeigh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40.5" customHeight="1" x14ac:dyDescent="0.25">
      <c r="A2" s="132" t="s">
        <v>69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ht="40.5" customHeight="1" x14ac:dyDescent="0.25">
      <c r="A3" s="132" t="str">
        <f>درآمد!A3</f>
        <v>دوره یک ماهه منتهی به 29 اسفند 1404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ht="40.5" customHeight="1" x14ac:dyDescent="0.25"/>
    <row r="5" spans="1:13" ht="40.5" customHeight="1" x14ac:dyDescent="0.25">
      <c r="A5" s="141" t="s">
        <v>157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</row>
    <row r="6" spans="1:13" ht="40.5" customHeight="1" x14ac:dyDescent="0.25">
      <c r="A6" s="71"/>
      <c r="B6" s="71"/>
      <c r="C6" s="131" t="s">
        <v>123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</row>
    <row r="7" spans="1:13" ht="40.5" customHeight="1" thickBot="1" x14ac:dyDescent="0.4">
      <c r="A7" s="147" t="s">
        <v>30</v>
      </c>
      <c r="C7" s="133" t="s">
        <v>190</v>
      </c>
      <c r="D7" s="133"/>
      <c r="E7" s="133"/>
      <c r="F7" s="133"/>
      <c r="G7" s="133"/>
      <c r="H7" s="85"/>
      <c r="I7" s="133" t="s">
        <v>191</v>
      </c>
      <c r="J7" s="133"/>
      <c r="K7" s="133"/>
      <c r="L7" s="133"/>
      <c r="M7" s="133"/>
    </row>
    <row r="8" spans="1:13" ht="40.5" customHeight="1" thickBot="1" x14ac:dyDescent="0.4">
      <c r="A8" s="133"/>
      <c r="C8" s="41" t="s">
        <v>99</v>
      </c>
      <c r="D8" s="85"/>
      <c r="E8" s="41" t="s">
        <v>100</v>
      </c>
      <c r="F8" s="85"/>
      <c r="G8" s="41" t="s">
        <v>101</v>
      </c>
      <c r="H8" s="85"/>
      <c r="I8" s="41" t="s">
        <v>99</v>
      </c>
      <c r="J8" s="85"/>
      <c r="K8" s="41" t="s">
        <v>100</v>
      </c>
      <c r="L8" s="85"/>
      <c r="M8" s="41" t="s">
        <v>101</v>
      </c>
    </row>
    <row r="9" spans="1:13" ht="40.5" customHeight="1" thickBot="1" x14ac:dyDescent="0.4">
      <c r="A9" s="31" t="s">
        <v>25</v>
      </c>
      <c r="C9" s="115">
        <v>128110500000</v>
      </c>
      <c r="D9" s="85"/>
      <c r="E9" s="115">
        <v>0</v>
      </c>
      <c r="F9" s="85"/>
      <c r="G9" s="115">
        <f>C9+E9</f>
        <v>128110500000</v>
      </c>
      <c r="H9" s="85"/>
      <c r="I9" s="115">
        <v>128110500000</v>
      </c>
      <c r="J9" s="85"/>
      <c r="K9" s="115">
        <v>0</v>
      </c>
      <c r="L9" s="85"/>
      <c r="M9" s="115">
        <f>I9+K9</f>
        <v>128110500000</v>
      </c>
    </row>
    <row r="10" spans="1:13" ht="40.5" customHeight="1" thickBot="1" x14ac:dyDescent="0.3">
      <c r="A10" s="98"/>
      <c r="C10" s="96">
        <f>SUM(C9:C9)</f>
        <v>128110500000</v>
      </c>
      <c r="D10" s="103"/>
      <c r="E10" s="96">
        <f>SUM(E9:E9)</f>
        <v>0</v>
      </c>
      <c r="F10" s="103"/>
      <c r="G10" s="96">
        <f>SUM(G9:G9)</f>
        <v>128110500000</v>
      </c>
      <c r="H10" s="103"/>
      <c r="I10" s="96">
        <f>SUM(I9:I9)</f>
        <v>128110500000</v>
      </c>
      <c r="J10" s="103"/>
      <c r="K10" s="96">
        <f>SUM(K9:K9)</f>
        <v>0</v>
      </c>
      <c r="L10" s="103"/>
      <c r="M10" s="96">
        <f>SUM(M9:M9)</f>
        <v>128110500000</v>
      </c>
    </row>
    <row r="11" spans="1:13" ht="13.8" thickTop="1" x14ac:dyDescent="0.25"/>
    <row r="12" spans="1:13" ht="21.6" hidden="1" x14ac:dyDescent="0.25">
      <c r="C12" s="20">
        <v>128110500000</v>
      </c>
      <c r="D12" s="20"/>
      <c r="E12" s="20">
        <v>0</v>
      </c>
      <c r="F12" s="20"/>
      <c r="G12" s="20">
        <f>C12+E12</f>
        <v>128110500000</v>
      </c>
      <c r="H12" s="20"/>
      <c r="I12" s="20">
        <v>128110500000</v>
      </c>
      <c r="J12" s="20"/>
      <c r="K12" s="20">
        <v>0</v>
      </c>
      <c r="L12" s="20"/>
      <c r="M12" s="20">
        <f>I12+K12</f>
        <v>128110500000</v>
      </c>
    </row>
    <row r="13" spans="1:13" ht="21.6" hidden="1" x14ac:dyDescent="0.25">
      <c r="C13" s="20">
        <f>C12-C10</f>
        <v>0</v>
      </c>
      <c r="D13" s="20"/>
      <c r="E13" s="20">
        <f>E12-E10</f>
        <v>0</v>
      </c>
      <c r="F13" s="20"/>
      <c r="G13" s="20">
        <f>G12-G10</f>
        <v>0</v>
      </c>
      <c r="H13" s="20"/>
      <c r="I13" s="20">
        <f>I12-I10</f>
        <v>0</v>
      </c>
      <c r="J13" s="20"/>
      <c r="K13" s="20">
        <f>K12-K10</f>
        <v>0</v>
      </c>
      <c r="L13" s="20"/>
      <c r="M13" s="20">
        <f>M12-M10</f>
        <v>0</v>
      </c>
    </row>
    <row r="14" spans="1:13" hidden="1" x14ac:dyDescent="0.25"/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5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4"/>
  <sheetViews>
    <sheetView rightToLeft="1" view="pageBreakPreview" zoomScale="60" zoomScaleNormal="100" workbookViewId="0">
      <selection activeCell="A12" sqref="A12:XFD13"/>
    </sheetView>
  </sheetViews>
  <sheetFormatPr defaultColWidth="9.109375" defaultRowHeight="16.2" x14ac:dyDescent="0.5"/>
  <cols>
    <col min="1" max="1" width="43" style="35" bestFit="1" customWidth="1"/>
    <col min="2" max="2" width="1.44140625" style="35" customWidth="1"/>
    <col min="3" max="3" width="21.5546875" style="35" customWidth="1"/>
    <col min="4" max="4" width="1.44140625" style="35" customWidth="1"/>
    <col min="5" max="5" width="32.6640625" style="35" bestFit="1" customWidth="1"/>
    <col min="6" max="6" width="1.44140625" style="35" customWidth="1"/>
    <col min="7" max="7" width="24.6640625" style="35" customWidth="1"/>
    <col min="8" max="8" width="1.44140625" style="35" customWidth="1"/>
    <col min="9" max="9" width="36.109375" style="35" customWidth="1"/>
    <col min="10" max="10" width="1.44140625" style="35" customWidth="1"/>
    <col min="11" max="11" width="40.5546875" style="35" bestFit="1" customWidth="1"/>
    <col min="12" max="12" width="1.44140625" style="35" customWidth="1"/>
    <col min="13" max="16384" width="9.109375" style="35"/>
  </cols>
  <sheetData>
    <row r="1" spans="1:11" ht="39.75" customHeight="1" x14ac:dyDescent="0.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39.75" customHeight="1" x14ac:dyDescent="0.5">
      <c r="A2" s="132" t="s">
        <v>69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ht="39.75" customHeight="1" x14ac:dyDescent="0.5">
      <c r="A3" s="132" t="str">
        <f>درآمد!A3</f>
        <v>دوره یک ماهه منتهی به 29 اسفند 1404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ht="39.75" customHeight="1" x14ac:dyDescent="0.5"/>
    <row r="5" spans="1:11" ht="39.75" customHeight="1" x14ac:dyDescent="0.5">
      <c r="A5" s="141" t="s">
        <v>159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</row>
    <row r="6" spans="1:11" ht="39.75" customHeight="1" x14ac:dyDescent="0.5">
      <c r="A6" s="60"/>
      <c r="B6" s="60"/>
      <c r="C6" s="60"/>
      <c r="D6" s="60"/>
      <c r="E6" s="60"/>
      <c r="F6" s="60"/>
      <c r="G6" s="60"/>
      <c r="H6" s="60"/>
      <c r="I6" s="142" t="s">
        <v>123</v>
      </c>
      <c r="J6" s="142"/>
      <c r="K6" s="142"/>
    </row>
    <row r="7" spans="1:11" ht="39.75" customHeight="1" thickBot="1" x14ac:dyDescent="0.9">
      <c r="C7" s="62"/>
      <c r="D7" s="62"/>
      <c r="E7" s="62"/>
      <c r="F7" s="62"/>
      <c r="G7" s="62"/>
      <c r="H7" s="62"/>
      <c r="I7" s="40" t="s">
        <v>190</v>
      </c>
      <c r="J7" s="62"/>
      <c r="K7" s="40" t="s">
        <v>191</v>
      </c>
    </row>
    <row r="8" spans="1:11" ht="54.75" customHeight="1" thickBot="1" x14ac:dyDescent="0.8">
      <c r="A8" s="40" t="s">
        <v>102</v>
      </c>
      <c r="B8" s="39"/>
      <c r="C8" s="41" t="s">
        <v>103</v>
      </c>
      <c r="D8" s="39"/>
      <c r="E8" s="41" t="s">
        <v>104</v>
      </c>
      <c r="F8" s="39"/>
      <c r="G8" s="41" t="s">
        <v>105</v>
      </c>
      <c r="H8" s="39"/>
      <c r="I8" s="41" t="s">
        <v>106</v>
      </c>
      <c r="J8" s="39"/>
      <c r="K8" s="41" t="s">
        <v>106</v>
      </c>
    </row>
    <row r="9" spans="1:11" ht="39.75" customHeight="1" thickBot="1" x14ac:dyDescent="0.55000000000000004">
      <c r="A9" s="31" t="s">
        <v>158</v>
      </c>
      <c r="C9" s="20" t="s">
        <v>107</v>
      </c>
      <c r="D9" s="20"/>
      <c r="E9" s="20">
        <v>1000000</v>
      </c>
      <c r="F9" s="20"/>
      <c r="G9" s="20">
        <v>218</v>
      </c>
      <c r="H9" s="20"/>
      <c r="I9" s="116">
        <v>218000000</v>
      </c>
      <c r="J9" s="20"/>
      <c r="K9" s="20">
        <v>218000000</v>
      </c>
    </row>
    <row r="10" spans="1:11" ht="38.25" customHeight="1" thickBot="1" x14ac:dyDescent="0.55000000000000004">
      <c r="I10" s="107">
        <f>SUM(I9:I9)</f>
        <v>218000000</v>
      </c>
      <c r="J10" s="25"/>
      <c r="K10" s="23">
        <f>SUM(K9:K9)</f>
        <v>218000000</v>
      </c>
    </row>
    <row r="11" spans="1:11" ht="16.8" thickTop="1" x14ac:dyDescent="0.5"/>
    <row r="12" spans="1:11" ht="21.6" hidden="1" x14ac:dyDescent="0.5">
      <c r="I12" s="20">
        <v>218000000</v>
      </c>
      <c r="J12" s="20"/>
      <c r="K12" s="20">
        <v>218000000</v>
      </c>
    </row>
    <row r="13" spans="1:11" ht="21.6" hidden="1" x14ac:dyDescent="0.5">
      <c r="I13" s="20">
        <f>I12-I10</f>
        <v>0</v>
      </c>
      <c r="J13" s="20"/>
      <c r="K13" s="20">
        <f>K12-K10</f>
        <v>0</v>
      </c>
    </row>
    <row r="14" spans="1:11" ht="21.6" x14ac:dyDescent="0.5">
      <c r="I14" s="20"/>
      <c r="J14" s="20"/>
      <c r="K14" s="20"/>
    </row>
  </sheetData>
  <mergeCells count="5">
    <mergeCell ref="A1:K1"/>
    <mergeCell ref="A2:K2"/>
    <mergeCell ref="A3:K3"/>
    <mergeCell ref="A5:K5"/>
    <mergeCell ref="I6:K6"/>
  </mergeCells>
  <pageMargins left="0.39" right="0.39" top="0.39" bottom="0.39" header="0" footer="0"/>
  <pageSetup scale="6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5"/>
  <sheetViews>
    <sheetView rightToLeft="1" view="pageBreakPreview" zoomScale="60" zoomScaleNormal="100" workbookViewId="0">
      <selection activeCell="A13" sqref="A13:XFD15"/>
    </sheetView>
  </sheetViews>
  <sheetFormatPr defaultRowHeight="13.2" x14ac:dyDescent="0.25"/>
  <cols>
    <col min="1" max="1" width="39" customWidth="1"/>
    <col min="2" max="2" width="1.44140625" customWidth="1"/>
    <col min="3" max="3" width="24.5546875" customWidth="1"/>
    <col min="4" max="4" width="1.44140625" customWidth="1"/>
    <col min="5" max="5" width="21.6640625" customWidth="1"/>
    <col min="6" max="6" width="1.44140625" customWidth="1"/>
    <col min="7" max="7" width="25.6640625" customWidth="1"/>
    <col min="8" max="8" width="1.44140625" customWidth="1"/>
    <col min="9" max="9" width="28" customWidth="1"/>
    <col min="10" max="10" width="1.44140625" customWidth="1"/>
    <col min="11" max="11" width="28.88671875" customWidth="1"/>
    <col min="12" max="12" width="1.44140625" customWidth="1"/>
    <col min="13" max="13" width="30.88671875" customWidth="1"/>
    <col min="14" max="14" width="1.44140625" customWidth="1"/>
  </cols>
  <sheetData>
    <row r="1" spans="1:13" ht="39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39" customHeight="1" x14ac:dyDescent="0.25">
      <c r="A2" s="128" t="s">
        <v>69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 ht="39" customHeight="1" x14ac:dyDescent="0.25">
      <c r="A3" s="128" t="str">
        <f>درآمد!A3</f>
        <v>دوره یک ماهه منتهی به 29 اسفند 1404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ht="39" customHeight="1" x14ac:dyDescent="0.25"/>
    <row r="5" spans="1:13" ht="39" customHeight="1" x14ac:dyDescent="0.25">
      <c r="A5" s="127" t="s">
        <v>160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 ht="39" customHeight="1" x14ac:dyDescent="0.25">
      <c r="A6" s="29"/>
      <c r="B6" s="29"/>
      <c r="C6" s="144" t="s">
        <v>123</v>
      </c>
      <c r="D6" s="144"/>
      <c r="E6" s="144"/>
      <c r="F6" s="144"/>
      <c r="G6" s="144"/>
      <c r="H6" s="144"/>
      <c r="I6" s="144"/>
      <c r="J6" s="144"/>
      <c r="K6" s="144"/>
      <c r="L6" s="144"/>
      <c r="M6" s="144"/>
    </row>
    <row r="7" spans="1:13" ht="39" customHeight="1" thickBot="1" x14ac:dyDescent="0.4">
      <c r="A7" s="148" t="s">
        <v>70</v>
      </c>
      <c r="B7" s="6"/>
      <c r="C7" s="123" t="s">
        <v>190</v>
      </c>
      <c r="D7" s="123"/>
      <c r="E7" s="123"/>
      <c r="F7" s="123"/>
      <c r="G7" s="123"/>
      <c r="H7" s="6"/>
      <c r="I7" s="123" t="s">
        <v>191</v>
      </c>
      <c r="J7" s="123"/>
      <c r="K7" s="123"/>
      <c r="L7" s="123"/>
      <c r="M7" s="123"/>
    </row>
    <row r="8" spans="1:13" ht="39" customHeight="1" thickBot="1" x14ac:dyDescent="0.4">
      <c r="A8" s="123"/>
      <c r="B8" s="6"/>
      <c r="C8" s="11" t="s">
        <v>108</v>
      </c>
      <c r="D8" s="6"/>
      <c r="E8" s="11" t="s">
        <v>100</v>
      </c>
      <c r="F8" s="6"/>
      <c r="G8" s="11" t="s">
        <v>109</v>
      </c>
      <c r="H8" s="6"/>
      <c r="I8" s="11" t="s">
        <v>108</v>
      </c>
      <c r="J8" s="6"/>
      <c r="K8" s="11" t="s">
        <v>100</v>
      </c>
      <c r="L8" s="6"/>
      <c r="M8" s="11" t="s">
        <v>109</v>
      </c>
    </row>
    <row r="9" spans="1:13" ht="39" customHeight="1" x14ac:dyDescent="0.25">
      <c r="A9" s="12" t="s">
        <v>58</v>
      </c>
      <c r="C9" s="13">
        <v>8456062444</v>
      </c>
      <c r="D9" s="14"/>
      <c r="E9" s="13">
        <v>0</v>
      </c>
      <c r="F9" s="14"/>
      <c r="G9" s="13">
        <f>C9+E9</f>
        <v>8456062444</v>
      </c>
      <c r="H9" s="14"/>
      <c r="I9" s="13">
        <v>8456062444</v>
      </c>
      <c r="J9" s="14"/>
      <c r="K9" s="13">
        <v>0</v>
      </c>
      <c r="L9" s="14"/>
      <c r="M9" s="13">
        <f>I9+K9</f>
        <v>8456062444</v>
      </c>
    </row>
    <row r="10" spans="1:13" ht="39" customHeight="1" thickBot="1" x14ac:dyDescent="0.3">
      <c r="A10" s="12" t="s">
        <v>62</v>
      </c>
      <c r="C10" s="50">
        <v>1856054</v>
      </c>
      <c r="D10" s="14"/>
      <c r="E10" s="50">
        <v>0</v>
      </c>
      <c r="F10" s="14"/>
      <c r="G10" s="50">
        <f>C10+E10</f>
        <v>1856054</v>
      </c>
      <c r="H10" s="14"/>
      <c r="I10" s="50">
        <v>1856054</v>
      </c>
      <c r="J10" s="14"/>
      <c r="K10" s="50">
        <v>0</v>
      </c>
      <c r="L10" s="14"/>
      <c r="M10" s="50">
        <f>I10+K10</f>
        <v>1856054</v>
      </c>
    </row>
    <row r="11" spans="1:13" ht="39" customHeight="1" thickBot="1" x14ac:dyDescent="0.3">
      <c r="A11" s="73"/>
      <c r="C11" s="49">
        <f>SUM(C9:C10)</f>
        <v>8457918498</v>
      </c>
      <c r="D11" s="14"/>
      <c r="E11" s="49">
        <f>SUM(E9:E10)</f>
        <v>0</v>
      </c>
      <c r="F11" s="14"/>
      <c r="G11" s="49">
        <f>SUM(G9:G10)</f>
        <v>8457918498</v>
      </c>
      <c r="H11" s="14"/>
      <c r="I11" s="49">
        <f>SUM(I9:I10)</f>
        <v>8457918498</v>
      </c>
      <c r="J11" s="14"/>
      <c r="K11" s="49">
        <f>SUM(K9:K10)</f>
        <v>0</v>
      </c>
      <c r="L11" s="14"/>
      <c r="M11" s="49">
        <f>SUM(M9:M10)</f>
        <v>8457918498</v>
      </c>
    </row>
    <row r="12" spans="1:13" ht="13.8" thickTop="1" x14ac:dyDescent="0.25"/>
    <row r="13" spans="1:13" ht="21.6" hidden="1" x14ac:dyDescent="0.25">
      <c r="C13" s="13">
        <v>8457918498</v>
      </c>
      <c r="D13" s="13"/>
      <c r="E13" s="13"/>
      <c r="F13" s="13"/>
      <c r="G13" s="13">
        <v>8457918498</v>
      </c>
      <c r="H13" s="13"/>
      <c r="I13" s="13">
        <v>8457918498</v>
      </c>
      <c r="J13" s="13"/>
      <c r="K13" s="13"/>
      <c r="L13" s="13"/>
      <c r="M13" s="13">
        <v>8457918498</v>
      </c>
    </row>
    <row r="14" spans="1:13" ht="21.6" hidden="1" x14ac:dyDescent="0.25">
      <c r="C14" s="13">
        <f>C13-C11</f>
        <v>0</v>
      </c>
      <c r="D14" s="13"/>
      <c r="E14" s="13"/>
      <c r="F14" s="13"/>
      <c r="G14" s="13">
        <f>G13-G11</f>
        <v>0</v>
      </c>
      <c r="H14" s="13"/>
      <c r="I14" s="13">
        <f>I13-I11</f>
        <v>0</v>
      </c>
      <c r="J14" s="13"/>
      <c r="K14" s="13"/>
      <c r="L14" s="13"/>
      <c r="M14" s="13">
        <f>M13-M11</f>
        <v>0</v>
      </c>
    </row>
    <row r="15" spans="1:13" hidden="1" x14ac:dyDescent="0.25"/>
  </sheetData>
  <sortState xmlns:xlrd2="http://schemas.microsoft.com/office/spreadsheetml/2017/richdata2" ref="A9:M10">
    <sortCondition descending="1" ref="M9:M10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view="pageBreakPreview" zoomScale="60" zoomScaleNormal="100" workbookViewId="0">
      <selection activeCell="A13" sqref="A13:XFD15"/>
    </sheetView>
  </sheetViews>
  <sheetFormatPr defaultColWidth="9.109375" defaultRowHeight="16.2" x14ac:dyDescent="0.5"/>
  <cols>
    <col min="1" max="1" width="39" style="33" customWidth="1"/>
    <col min="2" max="2" width="1.44140625" style="33" customWidth="1"/>
    <col min="3" max="3" width="27.33203125" style="33" customWidth="1"/>
    <col min="4" max="4" width="1.44140625" style="33" customWidth="1"/>
    <col min="5" max="5" width="27" style="33" customWidth="1"/>
    <col min="6" max="6" width="1.44140625" style="33" customWidth="1"/>
    <col min="7" max="7" width="28.44140625" style="33" customWidth="1"/>
    <col min="8" max="8" width="1.44140625" style="33" customWidth="1"/>
    <col min="9" max="9" width="26" style="33" customWidth="1"/>
    <col min="10" max="10" width="1.44140625" style="33" customWidth="1"/>
    <col min="11" max="11" width="27" style="33" customWidth="1"/>
    <col min="12" max="12" width="1.44140625" style="33" customWidth="1"/>
    <col min="13" max="13" width="32.44140625" style="33" customWidth="1"/>
    <col min="14" max="14" width="1.44140625" style="33" customWidth="1"/>
    <col min="15" max="15" width="10" style="33" bestFit="1" customWidth="1"/>
    <col min="16" max="16384" width="9.109375" style="33"/>
  </cols>
  <sheetData>
    <row r="1" spans="1:13" ht="39" customHeight="1" x14ac:dyDescent="0.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39" customHeight="1" x14ac:dyDescent="0.5">
      <c r="A2" s="128" t="s">
        <v>69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 ht="39" customHeight="1" x14ac:dyDescent="0.5">
      <c r="A3" s="128" t="str">
        <f>درآمد!A3</f>
        <v>دوره یک ماهه منتهی به 29 اسفند 1404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ht="39" customHeight="1" x14ac:dyDescent="0.5"/>
    <row r="5" spans="1:13" ht="39" customHeight="1" x14ac:dyDescent="0.5">
      <c r="A5" s="127" t="s">
        <v>161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 ht="39" customHeight="1" x14ac:dyDescent="0.5">
      <c r="A6" s="29"/>
      <c r="B6" s="29"/>
      <c r="C6" s="144" t="s">
        <v>123</v>
      </c>
      <c r="D6" s="144"/>
      <c r="E6" s="144"/>
      <c r="F6" s="144"/>
      <c r="G6" s="144"/>
      <c r="H6" s="144"/>
      <c r="I6" s="144"/>
      <c r="J6" s="144"/>
      <c r="K6" s="144"/>
      <c r="L6" s="144"/>
      <c r="M6" s="144"/>
    </row>
    <row r="7" spans="1:13" ht="39" customHeight="1" thickBot="1" x14ac:dyDescent="0.8">
      <c r="A7" s="148" t="s">
        <v>70</v>
      </c>
      <c r="B7" s="34"/>
      <c r="C7" s="123" t="s">
        <v>190</v>
      </c>
      <c r="D7" s="123"/>
      <c r="E7" s="123"/>
      <c r="F7" s="123"/>
      <c r="G7" s="123"/>
      <c r="H7" s="34"/>
      <c r="I7" s="123" t="s">
        <v>191</v>
      </c>
      <c r="J7" s="123"/>
      <c r="K7" s="123"/>
      <c r="L7" s="123"/>
      <c r="M7" s="123"/>
    </row>
    <row r="8" spans="1:13" ht="39" customHeight="1" thickBot="1" x14ac:dyDescent="0.8">
      <c r="A8" s="123"/>
      <c r="B8" s="34"/>
      <c r="C8" s="11" t="s">
        <v>108</v>
      </c>
      <c r="D8" s="34"/>
      <c r="E8" s="11" t="s">
        <v>100</v>
      </c>
      <c r="F8" s="34"/>
      <c r="G8" s="11" t="s">
        <v>109</v>
      </c>
      <c r="H8" s="34"/>
      <c r="I8" s="11" t="s">
        <v>108</v>
      </c>
      <c r="J8" s="34"/>
      <c r="K8" s="11" t="s">
        <v>100</v>
      </c>
      <c r="L8" s="34"/>
      <c r="M8" s="11" t="s">
        <v>109</v>
      </c>
    </row>
    <row r="9" spans="1:13" ht="39" customHeight="1" x14ac:dyDescent="0.5">
      <c r="A9" s="12" t="s">
        <v>126</v>
      </c>
      <c r="C9" s="117">
        <v>132826312</v>
      </c>
      <c r="D9" s="28"/>
      <c r="E9" s="117">
        <v>0</v>
      </c>
      <c r="F9" s="28"/>
      <c r="G9" s="117">
        <f>C9+E9</f>
        <v>132826312</v>
      </c>
      <c r="H9" s="28"/>
      <c r="I9" s="117">
        <v>132826312</v>
      </c>
      <c r="J9" s="28"/>
      <c r="K9" s="117">
        <v>0</v>
      </c>
      <c r="L9" s="28"/>
      <c r="M9" s="117">
        <f>I9+K9</f>
        <v>132826312</v>
      </c>
    </row>
    <row r="10" spans="1:13" ht="39" customHeight="1" thickBot="1" x14ac:dyDescent="0.55000000000000004">
      <c r="A10" s="12" t="s">
        <v>127</v>
      </c>
      <c r="C10" s="50">
        <v>8060942</v>
      </c>
      <c r="D10" s="28"/>
      <c r="E10" s="50">
        <v>0</v>
      </c>
      <c r="F10" s="28"/>
      <c r="G10" s="50">
        <f>C10+E10</f>
        <v>8060942</v>
      </c>
      <c r="H10" s="28"/>
      <c r="I10" s="50">
        <v>8060942</v>
      </c>
      <c r="J10" s="28"/>
      <c r="K10" s="50">
        <v>0</v>
      </c>
      <c r="L10" s="28"/>
      <c r="M10" s="50">
        <f>I10+K10</f>
        <v>8060942</v>
      </c>
    </row>
    <row r="11" spans="1:13" ht="39" customHeight="1" thickBot="1" x14ac:dyDescent="0.55000000000000004">
      <c r="A11" s="73"/>
      <c r="C11" s="55">
        <f>SUM(C9:C10)</f>
        <v>140887254</v>
      </c>
      <c r="D11" s="36"/>
      <c r="E11" s="55">
        <f>SUM(E9:E10)</f>
        <v>0</v>
      </c>
      <c r="F11" s="36"/>
      <c r="G11" s="55">
        <f>SUM(G9:G10)</f>
        <v>140887254</v>
      </c>
      <c r="H11" s="36"/>
      <c r="I11" s="55">
        <f>SUM(I9:I10)</f>
        <v>140887254</v>
      </c>
      <c r="J11" s="36"/>
      <c r="K11" s="55">
        <f>SUM(K9:K10)</f>
        <v>0</v>
      </c>
      <c r="L11" s="36"/>
      <c r="M11" s="55">
        <f>SUM(M9:M10)</f>
        <v>140887254</v>
      </c>
    </row>
    <row r="12" spans="1:13" ht="16.8" thickTop="1" x14ac:dyDescent="0.5"/>
    <row r="13" spans="1:13" ht="21.6" hidden="1" x14ac:dyDescent="0.5">
      <c r="C13" s="13">
        <v>140887254</v>
      </c>
      <c r="D13" s="13"/>
      <c r="E13" s="13"/>
      <c r="F13" s="13"/>
      <c r="G13" s="13">
        <v>140887254</v>
      </c>
      <c r="H13" s="13"/>
      <c r="I13" s="13">
        <v>140887254</v>
      </c>
      <c r="J13" s="13"/>
      <c r="K13" s="13"/>
      <c r="L13" s="13"/>
      <c r="M13" s="13">
        <v>140887254</v>
      </c>
    </row>
    <row r="14" spans="1:13" ht="21.6" hidden="1" x14ac:dyDescent="0.5">
      <c r="C14" s="13">
        <f>C13-C11</f>
        <v>0</v>
      </c>
      <c r="D14" s="13"/>
      <c r="E14" s="13"/>
      <c r="F14" s="13"/>
      <c r="G14" s="13">
        <f>G13-G11</f>
        <v>0</v>
      </c>
      <c r="H14" s="13"/>
      <c r="I14" s="13">
        <f>I13-I11</f>
        <v>0</v>
      </c>
      <c r="J14" s="13"/>
      <c r="K14" s="13"/>
      <c r="L14" s="13"/>
      <c r="M14" s="13">
        <f>M13-M11</f>
        <v>0</v>
      </c>
    </row>
    <row r="15" spans="1:13" hidden="1" x14ac:dyDescent="0.5"/>
  </sheetData>
  <sortState xmlns:xlrd2="http://schemas.microsoft.com/office/spreadsheetml/2017/richdata2" ref="A9:M10">
    <sortCondition descending="1" ref="M9:M10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51"/>
  <sheetViews>
    <sheetView rightToLeft="1" view="pageBreakPreview" topLeftCell="C30" zoomScale="55" zoomScaleNormal="100" zoomScaleSheetLayoutView="55" workbookViewId="0">
      <selection activeCell="T12" sqref="T1:U1048576"/>
    </sheetView>
  </sheetViews>
  <sheetFormatPr defaultColWidth="9.109375" defaultRowHeight="16.2" x14ac:dyDescent="0.5"/>
  <cols>
    <col min="1" max="1" width="56.6640625" style="35" customWidth="1"/>
    <col min="2" max="2" width="1.33203125" style="35" customWidth="1"/>
    <col min="3" max="3" width="55.33203125" style="35" customWidth="1"/>
    <col min="4" max="4" width="1.33203125" style="35" customWidth="1"/>
    <col min="5" max="5" width="47.5546875" style="35" customWidth="1"/>
    <col min="6" max="6" width="1.33203125" style="35" customWidth="1"/>
    <col min="7" max="7" width="49.33203125" style="35" customWidth="1"/>
    <col min="8" max="8" width="1.33203125" style="35" customWidth="1"/>
    <col min="9" max="9" width="52.6640625" style="35" customWidth="1"/>
    <col min="10" max="10" width="1.33203125" style="35" customWidth="1"/>
    <col min="11" max="11" width="52.44140625" style="35" customWidth="1"/>
    <col min="12" max="12" width="1.33203125" style="35" customWidth="1"/>
    <col min="13" max="13" width="44" style="35" customWidth="1"/>
    <col min="14" max="14" width="1.33203125" style="35" customWidth="1"/>
    <col min="15" max="15" width="39.5546875" style="35" customWidth="1"/>
    <col min="16" max="16" width="1.33203125" style="35" customWidth="1"/>
    <col min="17" max="17" width="35.88671875" style="35" customWidth="1"/>
    <col min="18" max="18" width="1.33203125" style="35" customWidth="1"/>
    <col min="19" max="19" width="23.44140625" style="35" hidden="1" customWidth="1"/>
    <col min="20" max="20" width="21.88671875" style="35" hidden="1" customWidth="1"/>
    <col min="21" max="21" width="22.5546875" style="35" hidden="1" customWidth="1"/>
    <col min="22" max="22" width="22.109375" style="35" customWidth="1"/>
    <col min="23" max="23" width="23" style="35" bestFit="1" customWidth="1"/>
    <col min="24" max="16384" width="9.109375" style="35"/>
  </cols>
  <sheetData>
    <row r="1" spans="1:20" ht="39" customHeight="1" x14ac:dyDescent="0.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20" ht="39" customHeight="1" x14ac:dyDescent="0.5">
      <c r="A2" s="132" t="s">
        <v>69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79"/>
    </row>
    <row r="3" spans="1:20" ht="39" customHeight="1" x14ac:dyDescent="0.5">
      <c r="A3" s="132" t="str">
        <f>درآمد!A3</f>
        <v>دوره یک ماهه منتهی به 29 اسفند 1404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79"/>
    </row>
    <row r="4" spans="1:20" ht="39" customHeight="1" x14ac:dyDescent="0.5"/>
    <row r="5" spans="1:20" ht="39" customHeight="1" x14ac:dyDescent="0.5">
      <c r="A5" s="141" t="s">
        <v>166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80"/>
    </row>
    <row r="6" spans="1:20" ht="39" customHeight="1" x14ac:dyDescent="0.5">
      <c r="A6" s="71"/>
      <c r="B6" s="71"/>
      <c r="C6" s="131" t="s">
        <v>123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80"/>
    </row>
    <row r="7" spans="1:20" ht="39" customHeight="1" thickBot="1" x14ac:dyDescent="0.8">
      <c r="A7" s="147" t="s">
        <v>70</v>
      </c>
      <c r="B7" s="39"/>
      <c r="C7" s="133" t="s">
        <v>190</v>
      </c>
      <c r="D7" s="133"/>
      <c r="E7" s="133"/>
      <c r="F7" s="133"/>
      <c r="G7" s="133"/>
      <c r="H7" s="133"/>
      <c r="I7" s="133"/>
      <c r="J7" s="39"/>
      <c r="K7" s="133" t="s">
        <v>191</v>
      </c>
      <c r="L7" s="133"/>
      <c r="M7" s="133"/>
      <c r="N7" s="133"/>
      <c r="O7" s="133"/>
      <c r="P7" s="133"/>
      <c r="Q7" s="133"/>
      <c r="R7" s="81"/>
    </row>
    <row r="8" spans="1:20" ht="54.75" customHeight="1" thickBot="1" x14ac:dyDescent="0.8">
      <c r="A8" s="133"/>
      <c r="B8" s="39"/>
      <c r="C8" s="41" t="s">
        <v>6</v>
      </c>
      <c r="D8" s="39"/>
      <c r="E8" s="41" t="s">
        <v>8</v>
      </c>
      <c r="F8" s="39"/>
      <c r="G8" s="41" t="s">
        <v>111</v>
      </c>
      <c r="H8" s="39"/>
      <c r="I8" s="41" t="s">
        <v>117</v>
      </c>
      <c r="J8" s="39"/>
      <c r="K8" s="41" t="s">
        <v>6</v>
      </c>
      <c r="L8" s="39"/>
      <c r="M8" s="41" t="s">
        <v>8</v>
      </c>
      <c r="N8" s="39"/>
      <c r="O8" s="41" t="s">
        <v>111</v>
      </c>
      <c r="P8" s="39"/>
      <c r="Q8" s="41" t="s">
        <v>117</v>
      </c>
      <c r="R8" s="82"/>
    </row>
    <row r="9" spans="1:20" ht="39" customHeight="1" x14ac:dyDescent="0.65">
      <c r="A9" s="97" t="s">
        <v>12</v>
      </c>
      <c r="B9" s="74"/>
      <c r="C9" s="100">
        <v>402095099</v>
      </c>
      <c r="D9" s="118"/>
      <c r="E9" s="100">
        <v>920499759906</v>
      </c>
      <c r="F9" s="118"/>
      <c r="G9" s="100">
        <v>-883469676288</v>
      </c>
      <c r="H9" s="118"/>
      <c r="I9" s="100">
        <f>E9+G9</f>
        <v>37030083618</v>
      </c>
      <c r="J9" s="118"/>
      <c r="K9" s="100">
        <v>402095099</v>
      </c>
      <c r="L9" s="118"/>
      <c r="M9" s="100">
        <v>920499759906</v>
      </c>
      <c r="N9" s="118"/>
      <c r="O9" s="100">
        <v>-883469676288</v>
      </c>
      <c r="P9" s="118"/>
      <c r="Q9" s="100">
        <f>M9+O9</f>
        <v>37030083618</v>
      </c>
      <c r="R9" s="78"/>
      <c r="S9" s="63"/>
      <c r="T9" s="63"/>
    </row>
    <row r="10" spans="1:20" ht="39" customHeight="1" x14ac:dyDescent="0.5">
      <c r="A10" s="97" t="s">
        <v>16</v>
      </c>
      <c r="B10" s="77"/>
      <c r="C10" s="118">
        <v>6620997</v>
      </c>
      <c r="D10" s="118"/>
      <c r="E10" s="118">
        <v>60734559088</v>
      </c>
      <c r="F10" s="118"/>
      <c r="G10" s="118">
        <v>-58352811671</v>
      </c>
      <c r="H10" s="118"/>
      <c r="I10" s="118">
        <f>E10+G10</f>
        <v>2381747417</v>
      </c>
      <c r="J10" s="118"/>
      <c r="K10" s="118">
        <v>6620997</v>
      </c>
      <c r="L10" s="118"/>
      <c r="M10" s="118">
        <v>60734559088</v>
      </c>
      <c r="N10" s="118"/>
      <c r="O10" s="118">
        <v>-58352811671</v>
      </c>
      <c r="P10" s="118"/>
      <c r="Q10" s="118">
        <f t="shared" ref="Q10:Q26" si="0">M10+O10</f>
        <v>2381747417</v>
      </c>
      <c r="R10" s="78"/>
      <c r="S10" s="63"/>
      <c r="T10" s="63"/>
    </row>
    <row r="11" spans="1:20" ht="39" customHeight="1" x14ac:dyDescent="0.65">
      <c r="A11" s="97" t="s">
        <v>26</v>
      </c>
      <c r="B11" s="74"/>
      <c r="C11" s="118">
        <v>85081</v>
      </c>
      <c r="D11" s="118"/>
      <c r="E11" s="118">
        <v>158895536</v>
      </c>
      <c r="F11" s="118"/>
      <c r="G11" s="118">
        <v>-163911500</v>
      </c>
      <c r="H11" s="118"/>
      <c r="I11" s="118">
        <f t="shared" ref="I11:I25" si="1">E11+G11</f>
        <v>-5015964</v>
      </c>
      <c r="J11" s="118"/>
      <c r="K11" s="118">
        <v>85081</v>
      </c>
      <c r="L11" s="118"/>
      <c r="M11" s="118">
        <v>158895536</v>
      </c>
      <c r="N11" s="118"/>
      <c r="O11" s="118">
        <v>-163911500</v>
      </c>
      <c r="P11" s="118"/>
      <c r="Q11" s="118">
        <f t="shared" si="0"/>
        <v>-5015964</v>
      </c>
      <c r="R11" s="78"/>
      <c r="S11" s="63"/>
      <c r="T11" s="63"/>
    </row>
    <row r="12" spans="1:20" ht="39" customHeight="1" x14ac:dyDescent="0.5">
      <c r="A12" s="97" t="s">
        <v>20</v>
      </c>
      <c r="B12" s="77"/>
      <c r="C12" s="118">
        <v>8827052</v>
      </c>
      <c r="D12" s="118"/>
      <c r="E12" s="118">
        <v>133628203123</v>
      </c>
      <c r="F12" s="118"/>
      <c r="G12" s="118">
        <v>-134102308130</v>
      </c>
      <c r="H12" s="118"/>
      <c r="I12" s="118">
        <f t="shared" si="1"/>
        <v>-474105007</v>
      </c>
      <c r="J12" s="118"/>
      <c r="K12" s="118">
        <v>8827052</v>
      </c>
      <c r="L12" s="118"/>
      <c r="M12" s="118">
        <v>133628203123</v>
      </c>
      <c r="N12" s="118"/>
      <c r="O12" s="118">
        <v>-134102308130</v>
      </c>
      <c r="P12" s="118"/>
      <c r="Q12" s="118">
        <f t="shared" si="0"/>
        <v>-474105007</v>
      </c>
      <c r="R12" s="78"/>
      <c r="S12" s="63"/>
      <c r="T12" s="63"/>
    </row>
    <row r="13" spans="1:20" ht="39" customHeight="1" x14ac:dyDescent="0.5">
      <c r="A13" s="97" t="s">
        <v>19</v>
      </c>
      <c r="B13" s="77"/>
      <c r="C13" s="118">
        <v>30718316</v>
      </c>
      <c r="D13" s="118"/>
      <c r="E13" s="118">
        <v>47914848294</v>
      </c>
      <c r="F13" s="118"/>
      <c r="G13" s="118">
        <v>-49510986738</v>
      </c>
      <c r="H13" s="118"/>
      <c r="I13" s="118">
        <f t="shared" si="1"/>
        <v>-1596138444</v>
      </c>
      <c r="J13" s="118"/>
      <c r="K13" s="118">
        <v>30718316</v>
      </c>
      <c r="L13" s="118"/>
      <c r="M13" s="118">
        <v>47914848294</v>
      </c>
      <c r="N13" s="118"/>
      <c r="O13" s="118">
        <v>-49510986738</v>
      </c>
      <c r="P13" s="118"/>
      <c r="Q13" s="118">
        <f t="shared" si="0"/>
        <v>-1596138444</v>
      </c>
      <c r="R13" s="78"/>
      <c r="S13" s="63"/>
      <c r="T13" s="63"/>
    </row>
    <row r="14" spans="1:20" ht="39" customHeight="1" x14ac:dyDescent="0.5">
      <c r="A14" s="97" t="s">
        <v>14</v>
      </c>
      <c r="B14" s="77"/>
      <c r="C14" s="118">
        <v>21451000</v>
      </c>
      <c r="D14" s="118"/>
      <c r="E14" s="118">
        <v>166547597554</v>
      </c>
      <c r="F14" s="118"/>
      <c r="G14" s="118">
        <v>-177015521091</v>
      </c>
      <c r="H14" s="118"/>
      <c r="I14" s="118">
        <f t="shared" si="1"/>
        <v>-10467923537</v>
      </c>
      <c r="J14" s="118"/>
      <c r="K14" s="118">
        <v>21451000</v>
      </c>
      <c r="L14" s="118"/>
      <c r="M14" s="118">
        <v>166547597554</v>
      </c>
      <c r="N14" s="118"/>
      <c r="O14" s="118">
        <v>-177015521091</v>
      </c>
      <c r="P14" s="118"/>
      <c r="Q14" s="118">
        <f t="shared" si="0"/>
        <v>-10467923537</v>
      </c>
      <c r="R14" s="78"/>
      <c r="S14" s="63"/>
      <c r="T14" s="63"/>
    </row>
    <row r="15" spans="1:20" ht="39" customHeight="1" x14ac:dyDescent="0.5">
      <c r="A15" s="97" t="s">
        <v>18</v>
      </c>
      <c r="B15" s="77"/>
      <c r="C15" s="118">
        <v>428688047</v>
      </c>
      <c r="D15" s="118"/>
      <c r="E15" s="118">
        <v>173486708854</v>
      </c>
      <c r="F15" s="118"/>
      <c r="G15" s="118">
        <v>-184560301970</v>
      </c>
      <c r="H15" s="118"/>
      <c r="I15" s="118">
        <f t="shared" si="1"/>
        <v>-11073593116</v>
      </c>
      <c r="J15" s="118"/>
      <c r="K15" s="118">
        <v>428688047</v>
      </c>
      <c r="L15" s="118"/>
      <c r="M15" s="118">
        <v>173486708854</v>
      </c>
      <c r="N15" s="118"/>
      <c r="O15" s="118">
        <v>-184560301970</v>
      </c>
      <c r="P15" s="118"/>
      <c r="Q15" s="118">
        <f t="shared" si="0"/>
        <v>-11073593116</v>
      </c>
      <c r="R15" s="78"/>
      <c r="S15" s="63"/>
      <c r="T15" s="63"/>
    </row>
    <row r="16" spans="1:20" ht="39" customHeight="1" x14ac:dyDescent="0.5">
      <c r="A16" s="97" t="s">
        <v>23</v>
      </c>
      <c r="B16" s="77"/>
      <c r="C16" s="118">
        <v>165483407</v>
      </c>
      <c r="D16" s="118"/>
      <c r="E16" s="118">
        <v>274328324114</v>
      </c>
      <c r="F16" s="118"/>
      <c r="G16" s="118">
        <v>-289276255854</v>
      </c>
      <c r="H16" s="118"/>
      <c r="I16" s="118">
        <f t="shared" si="1"/>
        <v>-14947931740</v>
      </c>
      <c r="J16" s="118"/>
      <c r="K16" s="118">
        <v>165483407</v>
      </c>
      <c r="L16" s="118"/>
      <c r="M16" s="118">
        <v>274328324114</v>
      </c>
      <c r="N16" s="118"/>
      <c r="O16" s="118">
        <v>-289276255854</v>
      </c>
      <c r="P16" s="118"/>
      <c r="Q16" s="118">
        <f t="shared" si="0"/>
        <v>-14947931740</v>
      </c>
      <c r="R16" s="78"/>
      <c r="S16" s="63"/>
      <c r="T16" s="63"/>
    </row>
    <row r="17" spans="1:23" ht="39" customHeight="1" x14ac:dyDescent="0.5">
      <c r="A17" s="97" t="s">
        <v>28</v>
      </c>
      <c r="B17" s="77"/>
      <c r="C17" s="118">
        <v>155102356</v>
      </c>
      <c r="D17" s="118"/>
      <c r="E17" s="118">
        <v>528962024128</v>
      </c>
      <c r="F17" s="118"/>
      <c r="G17" s="118">
        <v>-595821514205</v>
      </c>
      <c r="H17" s="118"/>
      <c r="I17" s="118">
        <f t="shared" si="1"/>
        <v>-66859490077</v>
      </c>
      <c r="J17" s="118"/>
      <c r="K17" s="118">
        <v>155102356</v>
      </c>
      <c r="L17" s="118"/>
      <c r="M17" s="118">
        <v>528962024128</v>
      </c>
      <c r="N17" s="118"/>
      <c r="O17" s="118">
        <v>-595821514205</v>
      </c>
      <c r="P17" s="118"/>
      <c r="Q17" s="118">
        <f t="shared" si="0"/>
        <v>-66859490077</v>
      </c>
      <c r="R17" s="78"/>
      <c r="S17" s="63"/>
      <c r="T17" s="63"/>
    </row>
    <row r="18" spans="1:23" ht="39" customHeight="1" x14ac:dyDescent="0.65">
      <c r="A18" s="97" t="s">
        <v>13</v>
      </c>
      <c r="B18" s="74"/>
      <c r="C18" s="118">
        <v>23737906</v>
      </c>
      <c r="D18" s="118"/>
      <c r="E18" s="118">
        <v>1320010497903</v>
      </c>
      <c r="F18" s="118"/>
      <c r="G18" s="118">
        <v>-1410722777970</v>
      </c>
      <c r="H18" s="118"/>
      <c r="I18" s="118">
        <f t="shared" si="1"/>
        <v>-90712280067</v>
      </c>
      <c r="J18" s="118"/>
      <c r="K18" s="118">
        <v>23737906</v>
      </c>
      <c r="L18" s="118"/>
      <c r="M18" s="118">
        <v>1320010497903</v>
      </c>
      <c r="N18" s="118"/>
      <c r="O18" s="118">
        <v>-1410722777970</v>
      </c>
      <c r="P18" s="118"/>
      <c r="Q18" s="118">
        <f t="shared" si="0"/>
        <v>-90712280067</v>
      </c>
      <c r="R18" s="78"/>
      <c r="S18" s="63"/>
      <c r="T18" s="63"/>
    </row>
    <row r="19" spans="1:23" ht="39" customHeight="1" x14ac:dyDescent="0.65">
      <c r="A19" s="97" t="s">
        <v>167</v>
      </c>
      <c r="B19" s="74"/>
      <c r="C19" s="118">
        <v>3280434871</v>
      </c>
      <c r="D19" s="57"/>
      <c r="E19" s="118">
        <v>9453583979596</v>
      </c>
      <c r="F19" s="57"/>
      <c r="G19" s="118">
        <v>-9548759958779</v>
      </c>
      <c r="H19" s="57"/>
      <c r="I19" s="118">
        <f t="shared" si="1"/>
        <v>-95175979183</v>
      </c>
      <c r="J19" s="57"/>
      <c r="K19" s="118">
        <v>3280434871</v>
      </c>
      <c r="L19" s="57"/>
      <c r="M19" s="118">
        <v>9453583979596</v>
      </c>
      <c r="N19" s="57"/>
      <c r="O19" s="118">
        <v>-9548759958779</v>
      </c>
      <c r="P19" s="57"/>
      <c r="Q19" s="118">
        <f t="shared" si="0"/>
        <v>-95175979183</v>
      </c>
      <c r="R19" s="78"/>
      <c r="S19" s="63"/>
      <c r="T19" s="63"/>
    </row>
    <row r="20" spans="1:23" ht="39" customHeight="1" x14ac:dyDescent="0.5">
      <c r="A20" s="97" t="s">
        <v>25</v>
      </c>
      <c r="B20" s="77"/>
      <c r="C20" s="118">
        <v>85407000</v>
      </c>
      <c r="D20" s="118"/>
      <c r="E20" s="118">
        <v>1158092170527</v>
      </c>
      <c r="F20" s="118"/>
      <c r="G20" s="118">
        <v>-1276820125557</v>
      </c>
      <c r="H20" s="118"/>
      <c r="I20" s="118">
        <f t="shared" si="1"/>
        <v>-118727955030</v>
      </c>
      <c r="J20" s="118"/>
      <c r="K20" s="118">
        <v>85407000</v>
      </c>
      <c r="L20" s="118"/>
      <c r="M20" s="118">
        <v>1158092170527</v>
      </c>
      <c r="N20" s="118"/>
      <c r="O20" s="118">
        <v>-1276820125557</v>
      </c>
      <c r="P20" s="118"/>
      <c r="Q20" s="118">
        <f t="shared" si="0"/>
        <v>-118727955030</v>
      </c>
      <c r="R20" s="78"/>
      <c r="S20" s="63"/>
      <c r="T20" s="63"/>
    </row>
    <row r="21" spans="1:23" ht="39" customHeight="1" x14ac:dyDescent="0.65">
      <c r="A21" s="97" t="s">
        <v>21</v>
      </c>
      <c r="B21" s="74"/>
      <c r="C21" s="57">
        <v>1669996171</v>
      </c>
      <c r="D21" s="57"/>
      <c r="E21" s="57">
        <v>4599011540096</v>
      </c>
      <c r="F21" s="57"/>
      <c r="G21" s="57">
        <v>-4737739309149</v>
      </c>
      <c r="H21" s="57"/>
      <c r="I21" s="118">
        <f t="shared" si="1"/>
        <v>-138727769053</v>
      </c>
      <c r="J21" s="57"/>
      <c r="K21" s="57">
        <v>1669996171</v>
      </c>
      <c r="L21" s="57"/>
      <c r="M21" s="57">
        <v>4599011540096</v>
      </c>
      <c r="N21" s="57"/>
      <c r="O21" s="57">
        <v>-4737739309149</v>
      </c>
      <c r="P21" s="57"/>
      <c r="Q21" s="118">
        <f t="shared" si="0"/>
        <v>-138727769053</v>
      </c>
      <c r="R21" s="78"/>
      <c r="S21" s="63"/>
      <c r="T21" s="63"/>
    </row>
    <row r="22" spans="1:23" ht="39" customHeight="1" x14ac:dyDescent="0.5">
      <c r="A22" s="97" t="s">
        <v>168</v>
      </c>
      <c r="B22" s="77"/>
      <c r="C22" s="118">
        <v>736668414</v>
      </c>
      <c r="D22" s="118"/>
      <c r="E22" s="118">
        <v>740525197281</v>
      </c>
      <c r="F22" s="118"/>
      <c r="G22" s="118">
        <v>-889219123574</v>
      </c>
      <c r="H22" s="118"/>
      <c r="I22" s="118">
        <f t="shared" si="1"/>
        <v>-148693926293</v>
      </c>
      <c r="J22" s="118"/>
      <c r="K22" s="118">
        <v>736668414</v>
      </c>
      <c r="L22" s="118"/>
      <c r="M22" s="118">
        <v>740525197281</v>
      </c>
      <c r="N22" s="118"/>
      <c r="O22" s="118">
        <v>-889219123574</v>
      </c>
      <c r="P22" s="118"/>
      <c r="Q22" s="118">
        <f t="shared" si="0"/>
        <v>-148693926293</v>
      </c>
      <c r="R22" s="78"/>
      <c r="S22" s="63"/>
      <c r="T22" s="63"/>
    </row>
    <row r="23" spans="1:23" ht="39" customHeight="1" x14ac:dyDescent="0.5">
      <c r="A23" s="97" t="s">
        <v>15</v>
      </c>
      <c r="B23" s="77"/>
      <c r="C23" s="57">
        <v>595612655</v>
      </c>
      <c r="D23" s="102"/>
      <c r="E23" s="57">
        <v>6136099490530</v>
      </c>
      <c r="F23" s="102"/>
      <c r="G23" s="57">
        <v>-6302424415819</v>
      </c>
      <c r="H23" s="102"/>
      <c r="I23" s="118">
        <f t="shared" si="1"/>
        <v>-166324925289</v>
      </c>
      <c r="J23" s="102"/>
      <c r="K23" s="57">
        <v>595612655</v>
      </c>
      <c r="L23" s="102"/>
      <c r="M23" s="57">
        <v>6136099490530</v>
      </c>
      <c r="N23" s="102"/>
      <c r="O23" s="57">
        <v>-6302424415819</v>
      </c>
      <c r="P23" s="102"/>
      <c r="Q23" s="118">
        <f t="shared" si="0"/>
        <v>-166324925289</v>
      </c>
      <c r="R23" s="78"/>
      <c r="S23" s="63"/>
      <c r="T23" s="63"/>
    </row>
    <row r="24" spans="1:23" ht="39" customHeight="1" x14ac:dyDescent="0.65">
      <c r="A24" s="97" t="s">
        <v>24</v>
      </c>
      <c r="B24" s="74"/>
      <c r="C24" s="57">
        <v>1376128527</v>
      </c>
      <c r="D24" s="57"/>
      <c r="E24" s="57">
        <v>2909674928280</v>
      </c>
      <c r="F24" s="57"/>
      <c r="G24" s="57">
        <v>-3096183907732</v>
      </c>
      <c r="H24" s="57"/>
      <c r="I24" s="118">
        <f t="shared" si="1"/>
        <v>-186508979452</v>
      </c>
      <c r="J24" s="57"/>
      <c r="K24" s="57">
        <v>1376128527</v>
      </c>
      <c r="L24" s="57"/>
      <c r="M24" s="57">
        <v>2909674928280</v>
      </c>
      <c r="N24" s="57"/>
      <c r="O24" s="57">
        <v>-3096183907732</v>
      </c>
      <c r="P24" s="57"/>
      <c r="Q24" s="118">
        <f t="shared" si="0"/>
        <v>-186508979452</v>
      </c>
      <c r="R24" s="78"/>
      <c r="S24" s="63"/>
      <c r="T24" s="63"/>
    </row>
    <row r="25" spans="1:23" ht="39" customHeight="1" x14ac:dyDescent="0.5">
      <c r="A25" s="97" t="s">
        <v>27</v>
      </c>
      <c r="B25" s="77"/>
      <c r="C25" s="57">
        <v>1560620411</v>
      </c>
      <c r="D25" s="102"/>
      <c r="E25" s="57">
        <v>3128225285012</v>
      </c>
      <c r="F25" s="102"/>
      <c r="G25" s="57">
        <v>-3443231021588</v>
      </c>
      <c r="H25" s="102"/>
      <c r="I25" s="118">
        <f t="shared" si="1"/>
        <v>-315005736576</v>
      </c>
      <c r="J25" s="102"/>
      <c r="K25" s="57">
        <v>1560620411</v>
      </c>
      <c r="L25" s="102"/>
      <c r="M25" s="57">
        <v>3128225285012</v>
      </c>
      <c r="N25" s="102"/>
      <c r="O25" s="57">
        <v>-3443231021588</v>
      </c>
      <c r="P25" s="102"/>
      <c r="Q25" s="118">
        <f t="shared" si="0"/>
        <v>-315005736576</v>
      </c>
      <c r="R25" s="78"/>
      <c r="S25" s="63"/>
      <c r="T25" s="63"/>
    </row>
    <row r="26" spans="1:23" ht="39" customHeight="1" thickBot="1" x14ac:dyDescent="0.7">
      <c r="A26" s="97" t="s">
        <v>17</v>
      </c>
      <c r="B26" s="74"/>
      <c r="C26" s="57">
        <v>4569967397</v>
      </c>
      <c r="D26" s="57"/>
      <c r="E26" s="57">
        <v>19001182456819</v>
      </c>
      <c r="F26" s="57"/>
      <c r="G26" s="57">
        <v>-20156505494929</v>
      </c>
      <c r="H26" s="57"/>
      <c r="I26" s="57">
        <f>E26+G26</f>
        <v>-1155323038110</v>
      </c>
      <c r="J26" s="57"/>
      <c r="K26" s="57">
        <v>4569967397</v>
      </c>
      <c r="L26" s="57"/>
      <c r="M26" s="57">
        <v>19001182456819</v>
      </c>
      <c r="N26" s="57"/>
      <c r="O26" s="57">
        <v>-20156505494929</v>
      </c>
      <c r="P26" s="57"/>
      <c r="Q26" s="118">
        <f t="shared" si="0"/>
        <v>-1155323038110</v>
      </c>
      <c r="R26" s="78"/>
      <c r="S26" s="63"/>
      <c r="T26" s="63"/>
    </row>
    <row r="27" spans="1:23" ht="40.5" customHeight="1" thickBot="1" x14ac:dyDescent="0.55000000000000004">
      <c r="A27" s="83"/>
      <c r="C27" s="95">
        <f>SUM(C9:C26)</f>
        <v>15117644707</v>
      </c>
      <c r="D27" s="109"/>
      <c r="E27" s="95">
        <f>SUM(E9:E26)</f>
        <v>50752666466641</v>
      </c>
      <c r="F27" s="109"/>
      <c r="G27" s="95">
        <f>SUM(G9:G26)</f>
        <v>-53233879422544</v>
      </c>
      <c r="H27" s="109"/>
      <c r="I27" s="95">
        <f>SUM(I9:I26)</f>
        <v>-2481212955903</v>
      </c>
      <c r="J27" s="109"/>
      <c r="K27" s="95">
        <f>SUM(K9:K26)</f>
        <v>15117644707</v>
      </c>
      <c r="L27" s="109"/>
      <c r="M27" s="95">
        <f>SUM(M9:M26)</f>
        <v>50752666466641</v>
      </c>
      <c r="N27" s="109"/>
      <c r="O27" s="95">
        <f>SUM(O9:O26)</f>
        <v>-53233879422544</v>
      </c>
      <c r="P27" s="109"/>
      <c r="Q27" s="95">
        <f>SUM(Q9:Q26)</f>
        <v>-2481212955903</v>
      </c>
      <c r="R27" s="78"/>
      <c r="S27" s="20">
        <v>-2481212955903</v>
      </c>
      <c r="T27" s="20">
        <f>Q27</f>
        <v>-2481212955903</v>
      </c>
      <c r="U27" s="20">
        <f>T27-Q27</f>
        <v>0</v>
      </c>
      <c r="V27" s="20"/>
      <c r="W27" s="20"/>
    </row>
    <row r="28" spans="1:23" ht="22.2" thickTop="1" x14ac:dyDescent="0.5">
      <c r="S28" s="20">
        <v>-2481212955903</v>
      </c>
      <c r="T28" s="20">
        <f>I27</f>
        <v>-2481212955903</v>
      </c>
      <c r="U28" s="20">
        <f>T28-I27</f>
        <v>0</v>
      </c>
      <c r="V28" s="20"/>
      <c r="W28" s="20"/>
    </row>
    <row r="29" spans="1:23" ht="21.6" x14ac:dyDescent="0.5">
      <c r="S29" s="20"/>
      <c r="T29" s="20"/>
    </row>
    <row r="30" spans="1:23" ht="32.4" x14ac:dyDescent="0.5">
      <c r="A30" s="132" t="s">
        <v>0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S30" s="20"/>
    </row>
    <row r="31" spans="1:23" ht="32.4" x14ac:dyDescent="0.5">
      <c r="A31" s="132" t="s">
        <v>69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S31" s="20"/>
    </row>
    <row r="32" spans="1:23" ht="32.4" x14ac:dyDescent="0.5">
      <c r="A32" s="132" t="str">
        <f>A3</f>
        <v>دوره یک ماهه منتهی به 29 اسفند 1404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S32" s="20"/>
    </row>
    <row r="33" spans="1:22" ht="40.5" customHeight="1" x14ac:dyDescent="0.5"/>
    <row r="34" spans="1:22" ht="39" customHeight="1" x14ac:dyDescent="0.5">
      <c r="A34" s="141" t="s">
        <v>165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1:22" ht="39" customHeight="1" x14ac:dyDescent="0.5">
      <c r="A35" s="71"/>
      <c r="B35" s="71"/>
      <c r="C35" s="131" t="s">
        <v>123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</row>
    <row r="36" spans="1:22" ht="38.25" customHeight="1" thickBot="1" x14ac:dyDescent="0.8">
      <c r="A36" s="147" t="s">
        <v>70</v>
      </c>
      <c r="B36" s="39"/>
      <c r="C36" s="133" t="s">
        <v>190</v>
      </c>
      <c r="D36" s="133"/>
      <c r="E36" s="133"/>
      <c r="F36" s="133"/>
      <c r="G36" s="133"/>
      <c r="H36" s="133"/>
      <c r="I36" s="133"/>
      <c r="J36" s="39"/>
      <c r="K36" s="133" t="s">
        <v>191</v>
      </c>
      <c r="L36" s="133"/>
      <c r="M36" s="133"/>
      <c r="N36" s="133"/>
      <c r="O36" s="133"/>
      <c r="P36" s="133"/>
      <c r="Q36" s="133"/>
    </row>
    <row r="37" spans="1:22" ht="27.6" thickBot="1" x14ac:dyDescent="0.8">
      <c r="A37" s="133"/>
      <c r="B37" s="39"/>
      <c r="C37" s="41" t="s">
        <v>6</v>
      </c>
      <c r="D37" s="39"/>
      <c r="E37" s="41" t="s">
        <v>8</v>
      </c>
      <c r="F37" s="39"/>
      <c r="G37" s="41" t="s">
        <v>111</v>
      </c>
      <c r="H37" s="39"/>
      <c r="I37" s="41" t="s">
        <v>117</v>
      </c>
      <c r="J37" s="39"/>
      <c r="K37" s="41" t="s">
        <v>6</v>
      </c>
      <c r="L37" s="39"/>
      <c r="M37" s="41" t="s">
        <v>8</v>
      </c>
      <c r="N37" s="39"/>
      <c r="O37" s="41" t="s">
        <v>111</v>
      </c>
      <c r="P37" s="39"/>
      <c r="Q37" s="41" t="s">
        <v>117</v>
      </c>
    </row>
    <row r="38" spans="1:22" ht="39" customHeight="1" x14ac:dyDescent="0.75">
      <c r="A38" s="97" t="s">
        <v>47</v>
      </c>
      <c r="B38" s="39"/>
      <c r="C38" s="57">
        <v>113020000</v>
      </c>
      <c r="D38" s="57"/>
      <c r="E38" s="57">
        <v>3462559670121</v>
      </c>
      <c r="F38" s="57"/>
      <c r="G38" s="57">
        <v>-3387316106430</v>
      </c>
      <c r="H38" s="57"/>
      <c r="I38" s="57">
        <f>E38+G38</f>
        <v>75243563691</v>
      </c>
      <c r="J38" s="57"/>
      <c r="K38" s="57">
        <v>113020000</v>
      </c>
      <c r="L38" s="57"/>
      <c r="M38" s="57">
        <v>3462559670121</v>
      </c>
      <c r="N38" s="57"/>
      <c r="O38" s="57">
        <v>-3387316106430</v>
      </c>
      <c r="P38" s="57"/>
      <c r="Q38" s="57">
        <f>M38+O38</f>
        <v>75243563691</v>
      </c>
    </row>
    <row r="39" spans="1:22" ht="39" customHeight="1" x14ac:dyDescent="0.75">
      <c r="A39" s="97" t="s">
        <v>49</v>
      </c>
      <c r="B39" s="39"/>
      <c r="C39" s="57">
        <v>33000000</v>
      </c>
      <c r="D39" s="57"/>
      <c r="E39" s="57">
        <v>533842073118</v>
      </c>
      <c r="F39" s="57"/>
      <c r="G39" s="57">
        <v>-520053159656</v>
      </c>
      <c r="H39" s="57"/>
      <c r="I39" s="57">
        <f>E39+G39</f>
        <v>13788913462</v>
      </c>
      <c r="J39" s="57"/>
      <c r="K39" s="57">
        <v>33000000</v>
      </c>
      <c r="L39" s="57"/>
      <c r="M39" s="57">
        <v>533842073118</v>
      </c>
      <c r="N39" s="57"/>
      <c r="O39" s="57">
        <v>-520053159656</v>
      </c>
      <c r="P39" s="57"/>
      <c r="Q39" s="57">
        <f>M39+O39</f>
        <v>13788913462</v>
      </c>
    </row>
    <row r="40" spans="1:22" ht="39" customHeight="1" x14ac:dyDescent="0.75">
      <c r="A40" s="97" t="s">
        <v>85</v>
      </c>
      <c r="B40" s="39"/>
      <c r="C40" s="57">
        <v>31000000</v>
      </c>
      <c r="D40" s="57"/>
      <c r="E40" s="57">
        <v>481934221200</v>
      </c>
      <c r="F40" s="57"/>
      <c r="G40" s="57">
        <v>-473319399086</v>
      </c>
      <c r="H40" s="57"/>
      <c r="I40" s="57">
        <f t="shared" ref="I40:I44" si="2">E40+G40</f>
        <v>8614822114</v>
      </c>
      <c r="J40" s="57"/>
      <c r="K40" s="57">
        <v>31000000</v>
      </c>
      <c r="L40" s="57"/>
      <c r="M40" s="57">
        <v>481934221200</v>
      </c>
      <c r="N40" s="57"/>
      <c r="O40" s="57">
        <v>-473319399086</v>
      </c>
      <c r="P40" s="57"/>
      <c r="Q40" s="57">
        <f t="shared" ref="Q40:Q44" si="3">M40+O40</f>
        <v>8614822114</v>
      </c>
    </row>
    <row r="41" spans="1:22" ht="39" customHeight="1" x14ac:dyDescent="0.75">
      <c r="A41" s="97" t="s">
        <v>46</v>
      </c>
      <c r="B41" s="39"/>
      <c r="C41" s="57">
        <v>6460000</v>
      </c>
      <c r="D41" s="57"/>
      <c r="E41" s="57">
        <v>257032564278</v>
      </c>
      <c r="F41" s="57"/>
      <c r="G41" s="57">
        <v>-250000218412</v>
      </c>
      <c r="H41" s="57"/>
      <c r="I41" s="57">
        <f t="shared" si="2"/>
        <v>7032345866</v>
      </c>
      <c r="J41" s="57"/>
      <c r="K41" s="57">
        <v>6460000</v>
      </c>
      <c r="L41" s="57"/>
      <c r="M41" s="57">
        <v>257032564278</v>
      </c>
      <c r="N41" s="57"/>
      <c r="O41" s="57">
        <v>-250000218412</v>
      </c>
      <c r="P41" s="57"/>
      <c r="Q41" s="57">
        <f t="shared" si="3"/>
        <v>7032345866</v>
      </c>
    </row>
    <row r="42" spans="1:22" ht="39" customHeight="1" x14ac:dyDescent="0.75">
      <c r="A42" s="97" t="s">
        <v>175</v>
      </c>
      <c r="B42" s="39"/>
      <c r="C42" s="57">
        <v>3000000</v>
      </c>
      <c r="D42" s="57"/>
      <c r="E42" s="57">
        <v>72708178968</v>
      </c>
      <c r="F42" s="57"/>
      <c r="G42" s="57">
        <v>-70884851568</v>
      </c>
      <c r="H42" s="57"/>
      <c r="I42" s="57">
        <f t="shared" si="2"/>
        <v>1823327400</v>
      </c>
      <c r="J42" s="57"/>
      <c r="K42" s="57">
        <v>3000000</v>
      </c>
      <c r="L42" s="57"/>
      <c r="M42" s="57">
        <v>72708178968</v>
      </c>
      <c r="N42" s="57"/>
      <c r="O42" s="57">
        <v>-70884851568</v>
      </c>
      <c r="P42" s="57"/>
      <c r="Q42" s="57">
        <f t="shared" si="3"/>
        <v>1823327400</v>
      </c>
    </row>
    <row r="43" spans="1:22" ht="39" customHeight="1" x14ac:dyDescent="0.75">
      <c r="A43" s="97" t="s">
        <v>48</v>
      </c>
      <c r="B43" s="39"/>
      <c r="C43" s="57">
        <v>778235</v>
      </c>
      <c r="D43" s="57"/>
      <c r="E43" s="57">
        <v>46401487949</v>
      </c>
      <c r="F43" s="57"/>
      <c r="G43" s="57">
        <v>-45310804817</v>
      </c>
      <c r="H43" s="57"/>
      <c r="I43" s="57">
        <f t="shared" si="2"/>
        <v>1090683132</v>
      </c>
      <c r="J43" s="57"/>
      <c r="K43" s="57">
        <v>778235</v>
      </c>
      <c r="L43" s="57"/>
      <c r="M43" s="57">
        <v>46401487949</v>
      </c>
      <c r="N43" s="57"/>
      <c r="O43" s="57">
        <v>-45310804817</v>
      </c>
      <c r="P43" s="57"/>
      <c r="Q43" s="57">
        <f t="shared" si="3"/>
        <v>1090683132</v>
      </c>
    </row>
    <row r="44" spans="1:22" ht="39" customHeight="1" x14ac:dyDescent="0.75">
      <c r="A44" s="97" t="s">
        <v>50</v>
      </c>
      <c r="B44" s="39"/>
      <c r="C44" s="57">
        <v>1000000</v>
      </c>
      <c r="D44" s="57"/>
      <c r="E44" s="57">
        <v>10119102312</v>
      </c>
      <c r="F44" s="57"/>
      <c r="G44" s="57">
        <v>-10101105687</v>
      </c>
      <c r="H44" s="57"/>
      <c r="I44" s="57">
        <f t="shared" si="2"/>
        <v>17996625</v>
      </c>
      <c r="J44" s="57"/>
      <c r="K44" s="57">
        <v>1000000</v>
      </c>
      <c r="L44" s="57"/>
      <c r="M44" s="57">
        <v>10119102312</v>
      </c>
      <c r="N44" s="57"/>
      <c r="O44" s="57">
        <v>-10101105687</v>
      </c>
      <c r="P44" s="57"/>
      <c r="Q44" s="57">
        <f t="shared" si="3"/>
        <v>17996625</v>
      </c>
    </row>
    <row r="45" spans="1:22" ht="39" customHeight="1" thickBot="1" x14ac:dyDescent="0.8">
      <c r="A45" s="97" t="s">
        <v>185</v>
      </c>
      <c r="B45" s="39"/>
      <c r="C45" s="57">
        <v>328471</v>
      </c>
      <c r="D45" s="57"/>
      <c r="E45" s="57">
        <v>2912197542</v>
      </c>
      <c r="F45" s="57"/>
      <c r="G45" s="57">
        <v>-2978045996</v>
      </c>
      <c r="H45" s="57"/>
      <c r="I45" s="57">
        <f>E45+G45</f>
        <v>-65848454</v>
      </c>
      <c r="J45" s="57"/>
      <c r="K45" s="57">
        <v>328471</v>
      </c>
      <c r="L45" s="57"/>
      <c r="M45" s="57">
        <v>2912197542</v>
      </c>
      <c r="N45" s="57"/>
      <c r="O45" s="57">
        <v>-2978045996</v>
      </c>
      <c r="P45" s="57"/>
      <c r="Q45" s="57">
        <f>M45+O45</f>
        <v>-65848454</v>
      </c>
    </row>
    <row r="46" spans="1:22" ht="39" customHeight="1" thickBot="1" x14ac:dyDescent="0.55000000000000004">
      <c r="A46" s="87"/>
      <c r="C46" s="23">
        <f>SUM(C38:C44)</f>
        <v>188258235</v>
      </c>
      <c r="D46" s="25"/>
      <c r="E46" s="23">
        <f>SUM(E38:E45)</f>
        <v>4867509495488</v>
      </c>
      <c r="F46" s="25"/>
      <c r="G46" s="23">
        <f>SUM(G38:G45)</f>
        <v>-4759963691652</v>
      </c>
      <c r="H46" s="25"/>
      <c r="I46" s="23">
        <f>SUM(I38:I45)</f>
        <v>107545803836</v>
      </c>
      <c r="J46" s="25"/>
      <c r="K46" s="23">
        <f>SUM(K38:K44)</f>
        <v>188258235</v>
      </c>
      <c r="L46" s="25"/>
      <c r="M46" s="23">
        <f>SUM(M38:M45)</f>
        <v>4867509495488</v>
      </c>
      <c r="N46" s="25"/>
      <c r="O46" s="23">
        <f>SUM(O38:O45)</f>
        <v>-4759963691652</v>
      </c>
      <c r="P46" s="25"/>
      <c r="Q46" s="23">
        <f>SUM(Q38:Q45)</f>
        <v>107545803836</v>
      </c>
      <c r="S46" s="20">
        <v>107545803836</v>
      </c>
      <c r="T46" s="20">
        <f>S46-Q46</f>
        <v>0</v>
      </c>
      <c r="U46" s="20"/>
      <c r="V46" s="20"/>
    </row>
    <row r="47" spans="1:22" ht="22.2" thickTop="1" x14ac:dyDescent="0.5">
      <c r="S47" s="20">
        <v>107545803836</v>
      </c>
      <c r="T47" s="20">
        <f>S47-I46</f>
        <v>0</v>
      </c>
    </row>
    <row r="48" spans="1:22" ht="21.6" x14ac:dyDescent="0.5">
      <c r="S48" s="20"/>
      <c r="T48" s="20"/>
    </row>
    <row r="49" spans="9:17" ht="18.600000000000001" x14ac:dyDescent="0.5">
      <c r="I49" s="63"/>
      <c r="Q49" s="63"/>
    </row>
    <row r="50" spans="9:17" ht="18.600000000000001" x14ac:dyDescent="0.5">
      <c r="I50" s="63"/>
      <c r="Q50" s="63"/>
    </row>
    <row r="51" spans="9:17" ht="18.600000000000001" x14ac:dyDescent="0.5">
      <c r="I51" s="63"/>
      <c r="Q51" s="63"/>
    </row>
  </sheetData>
  <sortState xmlns:xlrd2="http://schemas.microsoft.com/office/spreadsheetml/2017/richdata2" ref="A38:Q45">
    <sortCondition descending="1" ref="Q38:Q45"/>
  </sortState>
  <mergeCells count="16">
    <mergeCell ref="A36:A37"/>
    <mergeCell ref="C36:I36"/>
    <mergeCell ref="K36:Q36"/>
    <mergeCell ref="A30:Q30"/>
    <mergeCell ref="A31:Q31"/>
    <mergeCell ref="A32:Q32"/>
    <mergeCell ref="A34:Q34"/>
    <mergeCell ref="C35:Q35"/>
    <mergeCell ref="A1:Q1"/>
    <mergeCell ref="A7:A8"/>
    <mergeCell ref="C7:I7"/>
    <mergeCell ref="A2:Q2"/>
    <mergeCell ref="A3:Q3"/>
    <mergeCell ref="A5:Q5"/>
    <mergeCell ref="K7:Q7"/>
    <mergeCell ref="C6:Q6"/>
  </mergeCells>
  <pageMargins left="0.39" right="0.39" top="0.39" bottom="0.39" header="0" footer="0"/>
  <pageSetup paperSize="9" scale="31" fitToHeight="0" orientation="landscape" r:id="rId1"/>
  <rowBreaks count="2" manualBreakCount="2">
    <brk id="28" max="17" man="1"/>
    <brk id="47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B33"/>
  <sheetViews>
    <sheetView rightToLeft="1" view="pageBreakPreview" topLeftCell="A4" zoomScale="40" zoomScaleNormal="100" zoomScaleSheetLayoutView="40" workbookViewId="0">
      <selection activeCell="S1" sqref="S1:T1048576"/>
    </sheetView>
  </sheetViews>
  <sheetFormatPr defaultColWidth="9.109375" defaultRowHeight="16.2" x14ac:dyDescent="0.5"/>
  <cols>
    <col min="1" max="1" width="44.109375" style="35" bestFit="1" customWidth="1"/>
    <col min="2" max="2" width="1.33203125" style="35" customWidth="1"/>
    <col min="3" max="3" width="22" style="35" customWidth="1"/>
    <col min="4" max="4" width="1.33203125" style="35" customWidth="1"/>
    <col min="5" max="5" width="25" style="35" customWidth="1"/>
    <col min="6" max="6" width="1.33203125" style="35" customWidth="1"/>
    <col min="7" max="7" width="28.6640625" style="35" bestFit="1" customWidth="1"/>
    <col min="8" max="8" width="1.33203125" style="35" customWidth="1"/>
    <col min="9" max="9" width="31.6640625" style="35" customWidth="1"/>
    <col min="10" max="10" width="1.33203125" style="35" customWidth="1"/>
    <col min="11" max="11" width="24.5546875" style="35" customWidth="1"/>
    <col min="12" max="12" width="1.33203125" style="35" customWidth="1"/>
    <col min="13" max="13" width="27.33203125" style="35" customWidth="1"/>
    <col min="14" max="14" width="1.33203125" style="35" customWidth="1"/>
    <col min="15" max="15" width="29.33203125" style="35" customWidth="1"/>
    <col min="16" max="16" width="1.33203125" style="35" customWidth="1"/>
    <col min="17" max="17" width="31.5546875" style="35" bestFit="1" customWidth="1"/>
    <col min="18" max="18" width="1.33203125" style="35" customWidth="1"/>
    <col min="19" max="19" width="22.6640625" style="35" hidden="1" customWidth="1"/>
    <col min="20" max="20" width="20.5546875" style="35" hidden="1" customWidth="1"/>
    <col min="21" max="22" width="20.88671875" style="35" bestFit="1" customWidth="1"/>
    <col min="23" max="16384" width="9.109375" style="35"/>
  </cols>
  <sheetData>
    <row r="1" spans="1:28" ht="39" customHeight="1" x14ac:dyDescent="0.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28" ht="39" customHeight="1" x14ac:dyDescent="0.5">
      <c r="A2" s="132" t="s">
        <v>69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79"/>
    </row>
    <row r="3" spans="1:28" ht="39" customHeight="1" x14ac:dyDescent="0.5">
      <c r="A3" s="132" t="str">
        <f>درآمد!A3</f>
        <v>دوره یک ماهه منتهی به 29 اسفند 1404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79"/>
    </row>
    <row r="4" spans="1:28" ht="39" customHeight="1" x14ac:dyDescent="0.5"/>
    <row r="5" spans="1:28" ht="39" customHeight="1" x14ac:dyDescent="0.5">
      <c r="A5" s="141" t="s">
        <v>163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80"/>
    </row>
    <row r="6" spans="1:28" ht="39" customHeight="1" x14ac:dyDescent="0.5">
      <c r="A6" s="71"/>
      <c r="B6" s="71"/>
      <c r="C6" s="131" t="s">
        <v>123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80"/>
    </row>
    <row r="7" spans="1:28" ht="39" customHeight="1" thickBot="1" x14ac:dyDescent="0.8">
      <c r="A7" s="147" t="s">
        <v>70</v>
      </c>
      <c r="B7" s="39"/>
      <c r="C7" s="133" t="s">
        <v>190</v>
      </c>
      <c r="D7" s="133"/>
      <c r="E7" s="133"/>
      <c r="F7" s="133"/>
      <c r="G7" s="133"/>
      <c r="H7" s="133"/>
      <c r="I7" s="133"/>
      <c r="J7" s="39"/>
      <c r="K7" s="133" t="s">
        <v>191</v>
      </c>
      <c r="L7" s="133"/>
      <c r="M7" s="133"/>
      <c r="N7" s="133"/>
      <c r="O7" s="133"/>
      <c r="P7" s="133"/>
      <c r="Q7" s="133"/>
      <c r="R7" s="81"/>
    </row>
    <row r="8" spans="1:28" ht="49.5" customHeight="1" thickBot="1" x14ac:dyDescent="0.8">
      <c r="A8" s="133"/>
      <c r="B8" s="39"/>
      <c r="C8" s="41" t="s">
        <v>6</v>
      </c>
      <c r="D8" s="39"/>
      <c r="E8" s="41" t="s">
        <v>110</v>
      </c>
      <c r="F8" s="39"/>
      <c r="G8" s="41" t="s">
        <v>111</v>
      </c>
      <c r="H8" s="39"/>
      <c r="I8" s="41" t="s">
        <v>112</v>
      </c>
      <c r="J8" s="39"/>
      <c r="K8" s="41" t="s">
        <v>6</v>
      </c>
      <c r="L8" s="39"/>
      <c r="M8" s="41" t="s">
        <v>110</v>
      </c>
      <c r="N8" s="39"/>
      <c r="O8" s="41" t="s">
        <v>111</v>
      </c>
      <c r="P8" s="39"/>
      <c r="Q8" s="41" t="s">
        <v>112</v>
      </c>
      <c r="R8" s="82"/>
    </row>
    <row r="9" spans="1:28" ht="39" customHeight="1" x14ac:dyDescent="0.5">
      <c r="A9" s="97" t="s">
        <v>16</v>
      </c>
      <c r="C9" s="57">
        <v>239533</v>
      </c>
      <c r="D9" s="57"/>
      <c r="E9" s="57">
        <v>2170913167</v>
      </c>
      <c r="F9" s="57"/>
      <c r="G9" s="57">
        <v>-2109424281</v>
      </c>
      <c r="H9" s="57"/>
      <c r="I9" s="57">
        <f>E9+G9</f>
        <v>61488886</v>
      </c>
      <c r="J9" s="57"/>
      <c r="K9" s="57">
        <v>239533</v>
      </c>
      <c r="L9" s="57"/>
      <c r="M9" s="57">
        <v>2170913167</v>
      </c>
      <c r="N9" s="57"/>
      <c r="O9" s="57">
        <v>-2109424281</v>
      </c>
      <c r="P9" s="57"/>
      <c r="Q9" s="57">
        <f>M9+O9</f>
        <v>61488886</v>
      </c>
      <c r="R9" s="57"/>
    </row>
    <row r="10" spans="1:28" ht="39" customHeight="1" x14ac:dyDescent="0.5">
      <c r="A10" s="97" t="s">
        <v>167</v>
      </c>
      <c r="C10" s="57">
        <v>8400000</v>
      </c>
      <c r="D10" s="57"/>
      <c r="E10" s="57">
        <v>23963773831</v>
      </c>
      <c r="F10" s="57"/>
      <c r="G10" s="57">
        <v>-24433417983</v>
      </c>
      <c r="H10" s="57"/>
      <c r="I10" s="57">
        <f>E10+G10</f>
        <v>-469644152</v>
      </c>
      <c r="J10" s="57"/>
      <c r="K10" s="57">
        <v>8400000</v>
      </c>
      <c r="L10" s="57"/>
      <c r="M10" s="57">
        <v>23963773831</v>
      </c>
      <c r="N10" s="57"/>
      <c r="O10" s="57">
        <v>-24433417983</v>
      </c>
      <c r="P10" s="57"/>
      <c r="Q10" s="57">
        <f>M10+O10</f>
        <v>-469644152</v>
      </c>
      <c r="R10" s="57"/>
    </row>
    <row r="11" spans="1:28" ht="39" customHeight="1" x14ac:dyDescent="0.5">
      <c r="A11" s="97" t="s">
        <v>25</v>
      </c>
      <c r="C11" s="57">
        <v>5824052</v>
      </c>
      <c r="D11" s="57"/>
      <c r="E11" s="57">
        <v>85644521176</v>
      </c>
      <c r="F11" s="57"/>
      <c r="G11" s="57">
        <v>-87003627977</v>
      </c>
      <c r="H11" s="57"/>
      <c r="I11" s="57">
        <f>E11+G11</f>
        <v>-1359106801</v>
      </c>
      <c r="J11" s="57"/>
      <c r="K11" s="57">
        <v>5824052</v>
      </c>
      <c r="L11" s="57"/>
      <c r="M11" s="57">
        <v>85644521176</v>
      </c>
      <c r="N11" s="57"/>
      <c r="O11" s="57">
        <v>-87003627977</v>
      </c>
      <c r="P11" s="57"/>
      <c r="Q11" s="57">
        <f>M11+O11</f>
        <v>-1359106801</v>
      </c>
      <c r="R11" s="57"/>
    </row>
    <row r="12" spans="1:28" ht="39" customHeight="1" thickBot="1" x14ac:dyDescent="0.55000000000000004">
      <c r="A12" s="97" t="s">
        <v>22</v>
      </c>
      <c r="C12" s="57">
        <v>16651591</v>
      </c>
      <c r="D12" s="57"/>
      <c r="E12" s="57">
        <v>53444732430</v>
      </c>
      <c r="F12" s="57"/>
      <c r="G12" s="57">
        <v>-57547178910</v>
      </c>
      <c r="H12" s="57"/>
      <c r="I12" s="57">
        <f>E12+G12</f>
        <v>-4102446480</v>
      </c>
      <c r="J12" s="57"/>
      <c r="K12" s="57">
        <v>16651591</v>
      </c>
      <c r="L12" s="57"/>
      <c r="M12" s="57">
        <v>53444732430</v>
      </c>
      <c r="N12" s="57"/>
      <c r="O12" s="57">
        <v>-57547178910</v>
      </c>
      <c r="P12" s="57"/>
      <c r="Q12" s="57">
        <f>M12+O12</f>
        <v>-4102446480</v>
      </c>
      <c r="R12" s="57"/>
    </row>
    <row r="13" spans="1:28" ht="39" customHeight="1" thickBot="1" x14ac:dyDescent="0.55000000000000004">
      <c r="A13" s="83"/>
      <c r="C13" s="95">
        <f>SUM(C9:C12)</f>
        <v>31115176</v>
      </c>
      <c r="D13" s="38"/>
      <c r="E13" s="95">
        <f>SUM(E9:E12)</f>
        <v>165223940604</v>
      </c>
      <c r="F13" s="38"/>
      <c r="G13" s="95">
        <f>SUM(G9:G12)</f>
        <v>-171093649151</v>
      </c>
      <c r="H13" s="38"/>
      <c r="I13" s="95">
        <f>SUM(I9:I12)</f>
        <v>-5869708547</v>
      </c>
      <c r="J13" s="38"/>
      <c r="K13" s="95">
        <f>SUM(K9:K12)</f>
        <v>31115176</v>
      </c>
      <c r="L13" s="38"/>
      <c r="M13" s="95">
        <f>SUM(M9:M12)</f>
        <v>165223940604</v>
      </c>
      <c r="N13" s="38"/>
      <c r="O13" s="95">
        <f>SUM(O9:O12)</f>
        <v>-171093649151</v>
      </c>
      <c r="P13" s="38"/>
      <c r="Q13" s="95">
        <f>SUM(Q9:Q12)</f>
        <v>-5869708547</v>
      </c>
      <c r="R13" s="57"/>
      <c r="S13" s="20">
        <v>-5869708547</v>
      </c>
      <c r="T13" s="20">
        <f>S13-Q13</f>
        <v>0</v>
      </c>
      <c r="U13" s="20"/>
      <c r="V13" s="20"/>
      <c r="W13" s="20"/>
      <c r="X13" s="20"/>
      <c r="Y13" s="20"/>
      <c r="Z13" s="20"/>
      <c r="AA13" s="20"/>
      <c r="AB13" s="20"/>
    </row>
    <row r="14" spans="1:28" ht="22.2" thickTop="1" x14ac:dyDescent="0.5">
      <c r="S14" s="20">
        <v>-5869708547</v>
      </c>
      <c r="T14" s="20">
        <f>S14-I13</f>
        <v>0</v>
      </c>
      <c r="U14" s="20"/>
      <c r="V14" s="20"/>
      <c r="W14" s="20"/>
      <c r="X14" s="20"/>
      <c r="Y14" s="20"/>
      <c r="Z14" s="20"/>
      <c r="AA14" s="20"/>
      <c r="AB14" s="20"/>
    </row>
    <row r="15" spans="1:28" ht="21.6" x14ac:dyDescent="0.5"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 ht="32.4" x14ac:dyDescent="0.5">
      <c r="A16" s="132" t="s">
        <v>0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 ht="32.4" x14ac:dyDescent="0.5">
      <c r="A17" s="132" t="s">
        <v>69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 ht="32.4" x14ac:dyDescent="0.5">
      <c r="A18" s="132" t="str">
        <f>A3</f>
        <v>دوره یک ماهه منتهی به 29 اسفند 1404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28" ht="39" customHeight="1" x14ac:dyDescent="0.5"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28" ht="32.4" x14ac:dyDescent="0.5">
      <c r="A20" s="141" t="s">
        <v>164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28" ht="32.4" x14ac:dyDescent="0.5">
      <c r="A21" s="71"/>
      <c r="B21" s="71"/>
      <c r="C21" s="131" t="s">
        <v>123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28" ht="39.75" customHeight="1" thickBot="1" x14ac:dyDescent="0.8">
      <c r="A22" s="147" t="s">
        <v>70</v>
      </c>
      <c r="B22" s="39"/>
      <c r="C22" s="133" t="s">
        <v>190</v>
      </c>
      <c r="D22" s="133"/>
      <c r="E22" s="133"/>
      <c r="F22" s="133"/>
      <c r="G22" s="133"/>
      <c r="H22" s="133"/>
      <c r="I22" s="133"/>
      <c r="J22" s="39"/>
      <c r="K22" s="133" t="s">
        <v>191</v>
      </c>
      <c r="L22" s="133"/>
      <c r="M22" s="133"/>
      <c r="N22" s="133"/>
      <c r="O22" s="133"/>
      <c r="P22" s="133"/>
      <c r="Q22" s="133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28" ht="27.6" thickBot="1" x14ac:dyDescent="0.8">
      <c r="A23" s="133"/>
      <c r="B23" s="39"/>
      <c r="C23" s="41" t="s">
        <v>6</v>
      </c>
      <c r="D23" s="39"/>
      <c r="E23" s="41" t="s">
        <v>110</v>
      </c>
      <c r="F23" s="39"/>
      <c r="G23" s="41" t="s">
        <v>111</v>
      </c>
      <c r="H23" s="39"/>
      <c r="I23" s="41" t="s">
        <v>112</v>
      </c>
      <c r="J23" s="39"/>
      <c r="K23" s="41" t="s">
        <v>6</v>
      </c>
      <c r="L23" s="39"/>
      <c r="M23" s="41" t="s">
        <v>110</v>
      </c>
      <c r="N23" s="39"/>
      <c r="O23" s="41" t="s">
        <v>111</v>
      </c>
      <c r="P23" s="39"/>
      <c r="Q23" s="41" t="s">
        <v>112</v>
      </c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39.75" customHeight="1" x14ac:dyDescent="0.5">
      <c r="A24" s="97" t="s">
        <v>48</v>
      </c>
      <c r="C24" s="57">
        <v>43351765</v>
      </c>
      <c r="D24" s="57"/>
      <c r="E24" s="57">
        <v>2575162905878</v>
      </c>
      <c r="F24" s="57"/>
      <c r="G24" s="57">
        <v>-2570930185758</v>
      </c>
      <c r="H24" s="57"/>
      <c r="I24" s="57">
        <f>E24+G24</f>
        <v>4232720120</v>
      </c>
      <c r="J24" s="57"/>
      <c r="K24" s="57">
        <v>43351765</v>
      </c>
      <c r="L24" s="57"/>
      <c r="M24" s="57">
        <v>2575162905878</v>
      </c>
      <c r="N24" s="57"/>
      <c r="O24" s="57">
        <v>-2570930185758</v>
      </c>
      <c r="P24" s="57"/>
      <c r="Q24" s="57">
        <f>M24+O24</f>
        <v>4232720120</v>
      </c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ht="39.75" customHeight="1" x14ac:dyDescent="0.5">
      <c r="A25" s="97" t="s">
        <v>47</v>
      </c>
      <c r="C25" s="57">
        <v>35860000</v>
      </c>
      <c r="D25" s="57"/>
      <c r="E25" s="57">
        <v>1076629126587</v>
      </c>
      <c r="F25" s="57"/>
      <c r="G25" s="57">
        <v>-1074360903346</v>
      </c>
      <c r="H25" s="57"/>
      <c r="I25" s="57">
        <f>E25+G25</f>
        <v>2268223241</v>
      </c>
      <c r="J25" s="57"/>
      <c r="K25" s="57">
        <v>35860000</v>
      </c>
      <c r="L25" s="57"/>
      <c r="M25" s="57">
        <v>1076629126587</v>
      </c>
      <c r="N25" s="57"/>
      <c r="O25" s="57">
        <v>-1074360903346</v>
      </c>
      <c r="P25" s="57"/>
      <c r="Q25" s="57">
        <f>M25+O25</f>
        <v>2268223241</v>
      </c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1:28" ht="39.75" customHeight="1" x14ac:dyDescent="0.5">
      <c r="A26" s="97" t="s">
        <v>49</v>
      </c>
      <c r="C26" s="57">
        <v>13000000</v>
      </c>
      <c r="D26" s="57"/>
      <c r="E26" s="57">
        <v>209157844610</v>
      </c>
      <c r="F26" s="57"/>
      <c r="G26" s="57">
        <v>-208785211810</v>
      </c>
      <c r="H26" s="57"/>
      <c r="I26" s="57">
        <f t="shared" ref="I26:I27" si="0">E26+G26</f>
        <v>372632800</v>
      </c>
      <c r="J26" s="57"/>
      <c r="K26" s="57">
        <v>13000000</v>
      </c>
      <c r="L26" s="57"/>
      <c r="M26" s="57">
        <v>209157844610</v>
      </c>
      <c r="N26" s="57"/>
      <c r="O26" s="57">
        <v>-208785211810</v>
      </c>
      <c r="P26" s="57"/>
      <c r="Q26" s="57">
        <f t="shared" ref="Q26:Q27" si="1">M26+O26</f>
        <v>372632800</v>
      </c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28" ht="39.75" customHeight="1" x14ac:dyDescent="0.5">
      <c r="A27" s="97" t="s">
        <v>46</v>
      </c>
      <c r="C27" s="57">
        <v>400000</v>
      </c>
      <c r="D27" s="57"/>
      <c r="E27" s="57">
        <v>15518275525</v>
      </c>
      <c r="F27" s="57"/>
      <c r="G27" s="57">
        <v>-15474165210</v>
      </c>
      <c r="H27" s="57"/>
      <c r="I27" s="57">
        <f t="shared" si="0"/>
        <v>44110315</v>
      </c>
      <c r="J27" s="57"/>
      <c r="K27" s="57">
        <v>400000</v>
      </c>
      <c r="L27" s="57"/>
      <c r="M27" s="57">
        <v>15518275525</v>
      </c>
      <c r="N27" s="57"/>
      <c r="O27" s="57">
        <v>-15474165210</v>
      </c>
      <c r="P27" s="57"/>
      <c r="Q27" s="57">
        <f t="shared" si="1"/>
        <v>44110315</v>
      </c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28" ht="39.75" customHeight="1" thickBot="1" x14ac:dyDescent="0.55000000000000004">
      <c r="A28" s="97" t="s">
        <v>185</v>
      </c>
      <c r="C28" s="57">
        <v>558</v>
      </c>
      <c r="D28" s="57"/>
      <c r="E28" s="57">
        <v>5094430</v>
      </c>
      <c r="F28" s="57"/>
      <c r="G28" s="57">
        <v>-5057031</v>
      </c>
      <c r="H28" s="57"/>
      <c r="I28" s="57">
        <f>E28+G28</f>
        <v>37399</v>
      </c>
      <c r="J28" s="57"/>
      <c r="K28" s="57">
        <v>558</v>
      </c>
      <c r="L28" s="57"/>
      <c r="M28" s="57">
        <v>5094430</v>
      </c>
      <c r="N28" s="57"/>
      <c r="O28" s="57">
        <v>-5057031</v>
      </c>
      <c r="P28" s="57"/>
      <c r="Q28" s="57">
        <f>M28+O28</f>
        <v>37399</v>
      </c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28" ht="39.75" customHeight="1" thickBot="1" x14ac:dyDescent="0.55000000000000004">
      <c r="A29" s="101"/>
      <c r="C29" s="23">
        <f>SUM(C24:C28)</f>
        <v>92612323</v>
      </c>
      <c r="D29" s="25"/>
      <c r="E29" s="23">
        <f>SUM(E24:E28)</f>
        <v>3876473247030</v>
      </c>
      <c r="F29" s="25"/>
      <c r="G29" s="23">
        <f>SUM(G24:G28)</f>
        <v>-3869555523155</v>
      </c>
      <c r="H29" s="25"/>
      <c r="I29" s="23">
        <f>SUM(I24:I28)</f>
        <v>6917723875</v>
      </c>
      <c r="J29" s="25"/>
      <c r="K29" s="23">
        <f>SUM(K24:K28)</f>
        <v>92612323</v>
      </c>
      <c r="L29" s="25"/>
      <c r="M29" s="23">
        <f>SUM(M24:M28)</f>
        <v>3876473247030</v>
      </c>
      <c r="N29" s="25"/>
      <c r="O29" s="23">
        <f>SUM(O24:O28)</f>
        <v>-3869555523155</v>
      </c>
      <c r="P29" s="25"/>
      <c r="Q29" s="23">
        <f>SUM(Q24:Q28)</f>
        <v>6917723875</v>
      </c>
      <c r="S29" s="20">
        <v>6917723875</v>
      </c>
      <c r="T29" s="20">
        <f>S29-Q29</f>
        <v>0</v>
      </c>
      <c r="U29" s="20"/>
      <c r="V29" s="20"/>
      <c r="W29" s="20"/>
      <c r="X29" s="20"/>
      <c r="Y29" s="20"/>
      <c r="Z29" s="20"/>
      <c r="AA29" s="20"/>
      <c r="AB29" s="20"/>
    </row>
    <row r="30" spans="1:28" ht="22.8" thickTop="1" thickBot="1" x14ac:dyDescent="0.55000000000000004">
      <c r="S30" s="20">
        <v>6917723875</v>
      </c>
      <c r="T30" s="20">
        <f>S30-I29</f>
        <v>0</v>
      </c>
      <c r="U30" s="20"/>
      <c r="V30" s="20"/>
      <c r="W30" s="20"/>
      <c r="X30" s="20"/>
      <c r="Y30" s="20"/>
      <c r="Z30" s="20"/>
      <c r="AA30" s="20"/>
      <c r="AB30" s="20"/>
    </row>
    <row r="31" spans="1:28" ht="23.4" x14ac:dyDescent="0.5">
      <c r="C31" s="86"/>
      <c r="D31" s="25"/>
      <c r="E31" s="86"/>
      <c r="F31" s="25"/>
      <c r="G31" s="86"/>
      <c r="H31" s="25"/>
      <c r="I31" s="86"/>
      <c r="J31" s="25"/>
      <c r="K31" s="86"/>
      <c r="L31" s="25"/>
      <c r="M31" s="86"/>
      <c r="N31" s="25"/>
      <c r="O31" s="86"/>
      <c r="P31" s="25"/>
      <c r="Q31" s="86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28" ht="25.2" x14ac:dyDescent="0.5">
      <c r="I32" s="57"/>
      <c r="Q32" s="57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9:17" ht="25.2" x14ac:dyDescent="0.5">
      <c r="I33" s="57"/>
      <c r="Q33" s="57"/>
    </row>
  </sheetData>
  <sortState xmlns:xlrd2="http://schemas.microsoft.com/office/spreadsheetml/2017/richdata2" ref="A24:Q28">
    <sortCondition descending="1" ref="Q24:Q28"/>
  </sortState>
  <mergeCells count="16">
    <mergeCell ref="C22:I22"/>
    <mergeCell ref="A22:A23"/>
    <mergeCell ref="K22:Q22"/>
    <mergeCell ref="A7:A8"/>
    <mergeCell ref="A1:Q1"/>
    <mergeCell ref="A2:Q2"/>
    <mergeCell ref="A3:Q3"/>
    <mergeCell ref="A5:Q5"/>
    <mergeCell ref="C6:Q6"/>
    <mergeCell ref="K7:Q7"/>
    <mergeCell ref="C7:I7"/>
    <mergeCell ref="A16:Q16"/>
    <mergeCell ref="A17:Q17"/>
    <mergeCell ref="A18:Q18"/>
    <mergeCell ref="A20:Q20"/>
    <mergeCell ref="C21:Q21"/>
  </mergeCells>
  <pageMargins left="0.39" right="0.39" top="0.39" bottom="0.39" header="0" footer="0"/>
  <pageSetup scale="47" fitToHeight="0" orientation="landscape" r:id="rId1"/>
  <rowBreaks count="1" manualBreakCount="1">
    <brk id="1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6"/>
  <sheetViews>
    <sheetView rightToLeft="1" view="pageBreakPreview" zoomScale="56" zoomScaleNormal="100" zoomScaleSheetLayoutView="56" workbookViewId="0">
      <selection activeCell="A32" sqref="A32:XFD36"/>
    </sheetView>
  </sheetViews>
  <sheetFormatPr defaultRowHeight="13.2" x14ac:dyDescent="0.25"/>
  <cols>
    <col min="1" max="1" width="30.88671875" bestFit="1" customWidth="1"/>
    <col min="2" max="2" width="1.33203125" customWidth="1"/>
    <col min="3" max="3" width="22" customWidth="1"/>
    <col min="4" max="4" width="1.44140625" customWidth="1"/>
    <col min="5" max="5" width="24.109375" bestFit="1" customWidth="1"/>
    <col min="6" max="6" width="1.44140625" customWidth="1"/>
    <col min="7" max="7" width="23" bestFit="1" customWidth="1"/>
    <col min="8" max="8" width="1.44140625" customWidth="1"/>
    <col min="9" max="9" width="20.44140625" customWidth="1"/>
    <col min="10" max="10" width="1.44140625" customWidth="1"/>
    <col min="11" max="11" width="23.109375" bestFit="1" customWidth="1"/>
    <col min="12" max="12" width="1.44140625" customWidth="1"/>
    <col min="13" max="13" width="20.44140625" customWidth="1"/>
    <col min="14" max="14" width="1.44140625" customWidth="1"/>
    <col min="15" max="15" width="25.5546875" customWidth="1"/>
    <col min="16" max="16" width="1.44140625" customWidth="1"/>
    <col min="17" max="17" width="23.44140625" customWidth="1"/>
    <col min="18" max="18" width="1.44140625" customWidth="1"/>
    <col min="19" max="19" width="25" customWidth="1"/>
    <col min="20" max="20" width="1.44140625" customWidth="1"/>
    <col min="21" max="21" width="24" bestFit="1" customWidth="1"/>
    <col min="22" max="22" width="1.44140625" customWidth="1"/>
    <col min="23" max="23" width="23.88671875" bestFit="1" customWidth="1"/>
    <col min="24" max="24" width="1.44140625" customWidth="1"/>
    <col min="25" max="25" width="25.44140625" bestFit="1" customWidth="1"/>
    <col min="26" max="26" width="1.44140625" customWidth="1"/>
    <col min="27" max="27" width="22.88671875" hidden="1" customWidth="1"/>
  </cols>
  <sheetData>
    <row r="1" spans="1:27" ht="40.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7" ht="40.5" customHeight="1" x14ac:dyDescent="0.25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3" spans="1:27" ht="40.5" customHeight="1" x14ac:dyDescent="0.25">
      <c r="A3" s="128" t="s">
        <v>189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1:27" ht="40.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7" ht="40.5" customHeight="1" x14ac:dyDescent="0.25">
      <c r="A5" s="127" t="s">
        <v>121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</row>
    <row r="6" spans="1:27" ht="40.5" customHeight="1" x14ac:dyDescent="0.25">
      <c r="A6" s="127" t="s">
        <v>122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</row>
    <row r="7" spans="1:27" ht="40.5" customHeight="1" x14ac:dyDescent="0.25">
      <c r="A7" s="19"/>
      <c r="B7" s="19"/>
      <c r="C7" s="126" t="s">
        <v>123</v>
      </c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7" ht="40.5" customHeight="1" thickBot="1" x14ac:dyDescent="0.45">
      <c r="C8" s="121" t="s">
        <v>184</v>
      </c>
      <c r="D8" s="121"/>
      <c r="E8" s="121"/>
      <c r="F8" s="121"/>
      <c r="G8" s="121"/>
      <c r="H8" s="7"/>
      <c r="I8" s="121" t="s">
        <v>2</v>
      </c>
      <c r="J8" s="121"/>
      <c r="K8" s="121"/>
      <c r="L8" s="121"/>
      <c r="M8" s="121"/>
      <c r="N8" s="121"/>
      <c r="O8" s="121"/>
      <c r="P8" s="7"/>
      <c r="Q8" s="121" t="s">
        <v>188</v>
      </c>
      <c r="R8" s="121"/>
      <c r="S8" s="121"/>
      <c r="T8" s="121"/>
      <c r="U8" s="121"/>
      <c r="V8" s="121"/>
      <c r="W8" s="121"/>
      <c r="X8" s="121"/>
      <c r="Y8" s="121"/>
    </row>
    <row r="9" spans="1:27" ht="40.5" customHeight="1" thickBot="1" x14ac:dyDescent="0.4">
      <c r="A9" s="122" t="s">
        <v>5</v>
      </c>
      <c r="B9" s="6"/>
      <c r="C9" s="122" t="s">
        <v>6</v>
      </c>
      <c r="D9" s="6"/>
      <c r="E9" s="122" t="s">
        <v>7</v>
      </c>
      <c r="F9" s="6"/>
      <c r="G9" s="122" t="s">
        <v>8</v>
      </c>
      <c r="H9" s="6"/>
      <c r="I9" s="123" t="s">
        <v>3</v>
      </c>
      <c r="J9" s="123"/>
      <c r="K9" s="123"/>
      <c r="L9" s="6"/>
      <c r="M9" s="123" t="s">
        <v>4</v>
      </c>
      <c r="N9" s="123"/>
      <c r="O9" s="123"/>
      <c r="P9" s="6"/>
      <c r="Q9" s="122" t="s">
        <v>6</v>
      </c>
      <c r="R9" s="6"/>
      <c r="S9" s="124" t="s">
        <v>10</v>
      </c>
      <c r="T9" s="6"/>
      <c r="U9" s="122" t="s">
        <v>7</v>
      </c>
      <c r="V9" s="6"/>
      <c r="W9" s="124" t="s">
        <v>8</v>
      </c>
      <c r="X9" s="6"/>
      <c r="Y9" s="124" t="s">
        <v>11</v>
      </c>
    </row>
    <row r="10" spans="1:27" ht="40.5" customHeight="1" thickBot="1" x14ac:dyDescent="0.4">
      <c r="A10" s="123"/>
      <c r="B10" s="6"/>
      <c r="C10" s="123"/>
      <c r="D10" s="6"/>
      <c r="E10" s="123"/>
      <c r="F10" s="6"/>
      <c r="G10" s="123"/>
      <c r="H10" s="6"/>
      <c r="I10" s="9" t="s">
        <v>6</v>
      </c>
      <c r="J10" s="6"/>
      <c r="K10" s="9" t="s">
        <v>7</v>
      </c>
      <c r="L10" s="6"/>
      <c r="M10" s="9" t="s">
        <v>6</v>
      </c>
      <c r="N10" s="6"/>
      <c r="O10" s="9" t="s">
        <v>9</v>
      </c>
      <c r="P10" s="6"/>
      <c r="Q10" s="123"/>
      <c r="R10" s="6"/>
      <c r="S10" s="125"/>
      <c r="T10" s="6"/>
      <c r="U10" s="123"/>
      <c r="V10" s="6"/>
      <c r="W10" s="125"/>
      <c r="X10" s="6"/>
      <c r="Y10" s="125"/>
    </row>
    <row r="11" spans="1:27" ht="40.5" customHeight="1" x14ac:dyDescent="0.25">
      <c r="A11" s="12" t="s">
        <v>17</v>
      </c>
      <c r="C11" s="20">
        <v>4569967397</v>
      </c>
      <c r="D11" s="21"/>
      <c r="E11" s="20">
        <v>27120687455402</v>
      </c>
      <c r="F11" s="21">
        <v>27120687455402</v>
      </c>
      <c r="G11" s="20">
        <v>20156505494929</v>
      </c>
      <c r="H11" s="21">
        <v>20156505494929.301</v>
      </c>
      <c r="I11" s="20">
        <v>0</v>
      </c>
      <c r="J11" s="21"/>
      <c r="K11" s="20">
        <v>0</v>
      </c>
      <c r="L11" s="21"/>
      <c r="M11" s="20">
        <v>0</v>
      </c>
      <c r="N11" s="21"/>
      <c r="O11" s="20">
        <v>0</v>
      </c>
      <c r="P11" s="21"/>
      <c r="Q11" s="20">
        <f>C11+I11+M11</f>
        <v>4569967397</v>
      </c>
      <c r="R11" s="21"/>
      <c r="S11" s="20">
        <v>4161</v>
      </c>
      <c r="T11" s="21"/>
      <c r="U11" s="20">
        <v>27120687455402</v>
      </c>
      <c r="V11" s="21"/>
      <c r="W11" s="20">
        <v>19001182456819</v>
      </c>
      <c r="X11" s="14"/>
      <c r="Y11" s="15">
        <f t="shared" ref="Y11:Y29" si="0">W11/$AA$11*100</f>
        <v>29.776688390043539</v>
      </c>
      <c r="AA11" s="20">
        <v>63812275589291</v>
      </c>
    </row>
    <row r="12" spans="1:27" ht="40.5" customHeight="1" x14ac:dyDescent="0.25">
      <c r="A12" s="12" t="s">
        <v>167</v>
      </c>
      <c r="B12" s="4"/>
      <c r="C12" s="20">
        <v>3257648656</v>
      </c>
      <c r="D12" s="21"/>
      <c r="E12" s="20">
        <v>8135736519416</v>
      </c>
      <c r="F12" s="21">
        <v>8135736519416</v>
      </c>
      <c r="G12" s="20">
        <v>9485573664564</v>
      </c>
      <c r="H12" s="21">
        <v>9485573664564.4805</v>
      </c>
      <c r="I12" s="20">
        <v>31186215</v>
      </c>
      <c r="J12" s="21"/>
      <c r="K12" s="20">
        <v>87637938367</v>
      </c>
      <c r="L12" s="21"/>
      <c r="M12" s="20">
        <v>-8400000</v>
      </c>
      <c r="N12" s="21"/>
      <c r="O12" s="20">
        <v>-23963773831</v>
      </c>
      <c r="P12" s="21"/>
      <c r="Q12" s="20">
        <f t="shared" ref="Q12:Q28" si="1">C12+I12+M12</f>
        <v>3280434871</v>
      </c>
      <c r="R12" s="21"/>
      <c r="S12" s="20">
        <v>2884</v>
      </c>
      <c r="T12" s="21"/>
      <c r="U12" s="20">
        <v>8202375187982</v>
      </c>
      <c r="V12" s="21"/>
      <c r="W12" s="20">
        <v>9453583979596</v>
      </c>
      <c r="X12" s="14"/>
      <c r="Y12" s="15">
        <f t="shared" si="0"/>
        <v>14.814679295314933</v>
      </c>
      <c r="AA12" s="26"/>
    </row>
    <row r="13" spans="1:27" ht="40.5" customHeight="1" x14ac:dyDescent="0.25">
      <c r="A13" s="12" t="s">
        <v>15</v>
      </c>
      <c r="B13" s="4"/>
      <c r="C13" s="20">
        <v>594741263</v>
      </c>
      <c r="D13" s="21"/>
      <c r="E13" s="20">
        <v>4587660927125</v>
      </c>
      <c r="F13" s="21">
        <v>4587660927125</v>
      </c>
      <c r="G13" s="20">
        <v>6293523259588</v>
      </c>
      <c r="H13" s="21">
        <v>6293523259588.8701</v>
      </c>
      <c r="I13" s="20">
        <v>871392</v>
      </c>
      <c r="J13" s="21"/>
      <c r="K13" s="20">
        <v>8901156231</v>
      </c>
      <c r="L13" s="21"/>
      <c r="M13" s="20">
        <v>0</v>
      </c>
      <c r="N13" s="21"/>
      <c r="O13" s="20">
        <v>0</v>
      </c>
      <c r="P13" s="21"/>
      <c r="Q13" s="20">
        <f t="shared" si="1"/>
        <v>595612655</v>
      </c>
      <c r="R13" s="21"/>
      <c r="S13" s="20">
        <v>10310</v>
      </c>
      <c r="T13" s="21"/>
      <c r="U13" s="20">
        <v>4596562083356</v>
      </c>
      <c r="V13" s="21"/>
      <c r="W13" s="20">
        <v>6136099490530</v>
      </c>
      <c r="X13" s="14"/>
      <c r="Y13" s="15">
        <f t="shared" si="0"/>
        <v>9.6158606378860476</v>
      </c>
      <c r="AA13" s="26"/>
    </row>
    <row r="14" spans="1:27" ht="40.5" customHeight="1" x14ac:dyDescent="0.25">
      <c r="A14" s="12" t="s">
        <v>21</v>
      </c>
      <c r="B14" s="4"/>
      <c r="C14" s="20">
        <v>1656110788</v>
      </c>
      <c r="D14" s="21"/>
      <c r="E14" s="20">
        <v>6230232706880</v>
      </c>
      <c r="F14" s="21">
        <v>6230232706880</v>
      </c>
      <c r="G14" s="20">
        <v>4699780088395</v>
      </c>
      <c r="H14" s="21">
        <v>4699780088395.1797</v>
      </c>
      <c r="I14" s="20">
        <v>13885383</v>
      </c>
      <c r="J14" s="21"/>
      <c r="K14" s="20">
        <v>37959220754</v>
      </c>
      <c r="L14" s="21"/>
      <c r="M14" s="20">
        <v>0</v>
      </c>
      <c r="N14" s="21"/>
      <c r="O14" s="20">
        <v>0</v>
      </c>
      <c r="P14" s="21"/>
      <c r="Q14" s="20">
        <f t="shared" si="1"/>
        <v>1669996171</v>
      </c>
      <c r="R14" s="21"/>
      <c r="S14" s="20">
        <v>2756</v>
      </c>
      <c r="T14" s="21"/>
      <c r="U14" s="20">
        <v>6268191927634</v>
      </c>
      <c r="V14" s="21"/>
      <c r="W14" s="20">
        <v>4599011540096</v>
      </c>
      <c r="X14" s="14"/>
      <c r="Y14" s="15">
        <f t="shared" si="0"/>
        <v>7.2070953396117536</v>
      </c>
      <c r="AA14" s="26"/>
    </row>
    <row r="15" spans="1:27" ht="40.5" customHeight="1" x14ac:dyDescent="0.25">
      <c r="A15" s="12" t="s">
        <v>27</v>
      </c>
      <c r="B15" s="4"/>
      <c r="C15" s="20">
        <v>1560620411</v>
      </c>
      <c r="D15" s="21"/>
      <c r="E15" s="20">
        <v>4019861045285</v>
      </c>
      <c r="F15" s="21">
        <v>4019861045285</v>
      </c>
      <c r="G15" s="20">
        <v>3443231021588</v>
      </c>
      <c r="H15" s="21">
        <v>3443231021588.71</v>
      </c>
      <c r="I15" s="20">
        <v>0</v>
      </c>
      <c r="J15" s="21"/>
      <c r="K15" s="20">
        <v>0</v>
      </c>
      <c r="L15" s="21"/>
      <c r="M15" s="20">
        <v>0</v>
      </c>
      <c r="N15" s="21"/>
      <c r="O15" s="20">
        <v>0</v>
      </c>
      <c r="P15" s="21"/>
      <c r="Q15" s="20">
        <f t="shared" si="1"/>
        <v>1560620411</v>
      </c>
      <c r="R15" s="21"/>
      <c r="S15" s="20">
        <v>2006</v>
      </c>
      <c r="T15" s="21"/>
      <c r="U15" s="20">
        <v>4019861045285</v>
      </c>
      <c r="V15" s="21"/>
      <c r="W15" s="20">
        <v>3128225285012</v>
      </c>
      <c r="X15" s="14"/>
      <c r="Y15" s="15">
        <f t="shared" si="0"/>
        <v>4.9022312025759822</v>
      </c>
    </row>
    <row r="16" spans="1:27" ht="40.5" customHeight="1" x14ac:dyDescent="0.25">
      <c r="A16" s="12" t="s">
        <v>24</v>
      </c>
      <c r="B16" s="4"/>
      <c r="C16" s="20">
        <v>1370117018</v>
      </c>
      <c r="D16" s="21"/>
      <c r="E16" s="20">
        <v>6154649663145</v>
      </c>
      <c r="F16" s="21">
        <v>6154649663145</v>
      </c>
      <c r="G16" s="20">
        <v>3083158541857</v>
      </c>
      <c r="H16" s="21">
        <v>3083158541857.3501</v>
      </c>
      <c r="I16" s="20">
        <v>6011509</v>
      </c>
      <c r="J16" s="21"/>
      <c r="K16" s="20">
        <v>13025365875</v>
      </c>
      <c r="L16" s="21"/>
      <c r="M16" s="20">
        <v>0</v>
      </c>
      <c r="N16" s="21"/>
      <c r="O16" s="20">
        <v>0</v>
      </c>
      <c r="P16" s="21"/>
      <c r="Q16" s="20">
        <f t="shared" si="1"/>
        <v>1376128527</v>
      </c>
      <c r="R16" s="21"/>
      <c r="S16" s="20">
        <v>2116</v>
      </c>
      <c r="T16" s="21"/>
      <c r="U16" s="20">
        <v>6167675029020</v>
      </c>
      <c r="V16" s="21"/>
      <c r="W16" s="20">
        <v>2909674928280</v>
      </c>
      <c r="X16" s="14"/>
      <c r="Y16" s="15">
        <f t="shared" si="0"/>
        <v>4.5597416820037404</v>
      </c>
    </row>
    <row r="17" spans="1:25" ht="40.5" customHeight="1" x14ac:dyDescent="0.25">
      <c r="A17" s="12" t="s">
        <v>13</v>
      </c>
      <c r="B17" s="4"/>
      <c r="C17" s="20">
        <v>23184442</v>
      </c>
      <c r="D17" s="21"/>
      <c r="E17" s="20">
        <v>723945699835</v>
      </c>
      <c r="F17" s="21">
        <v>723945699835</v>
      </c>
      <c r="G17" s="20">
        <v>1379584239623</v>
      </c>
      <c r="H17" s="21">
        <v>1379584239623.96</v>
      </c>
      <c r="I17" s="20">
        <v>553464</v>
      </c>
      <c r="J17" s="21"/>
      <c r="K17" s="20">
        <v>31138538347</v>
      </c>
      <c r="L17" s="21"/>
      <c r="M17" s="20">
        <v>0</v>
      </c>
      <c r="N17" s="21"/>
      <c r="O17" s="20">
        <v>0</v>
      </c>
      <c r="P17" s="21"/>
      <c r="Q17" s="20">
        <f t="shared" si="1"/>
        <v>23737906</v>
      </c>
      <c r="R17" s="21"/>
      <c r="S17" s="20">
        <v>55650</v>
      </c>
      <c r="T17" s="21"/>
      <c r="U17" s="20">
        <v>755084238182</v>
      </c>
      <c r="V17" s="21"/>
      <c r="W17" s="20">
        <v>1320010497903</v>
      </c>
      <c r="X17" s="14"/>
      <c r="Y17" s="15">
        <f t="shared" si="0"/>
        <v>2.0685839608649292</v>
      </c>
    </row>
    <row r="18" spans="1:25" ht="40.5" customHeight="1" x14ac:dyDescent="0.25">
      <c r="A18" s="12" t="s">
        <v>25</v>
      </c>
      <c r="B18" s="4"/>
      <c r="C18" s="20">
        <v>82400000</v>
      </c>
      <c r="D18" s="21"/>
      <c r="E18" s="20">
        <v>995554092182</v>
      </c>
      <c r="F18" s="21">
        <v>995554092182</v>
      </c>
      <c r="G18" s="20">
        <v>1242471003840</v>
      </c>
      <c r="H18" s="21">
        <v>1242471003840</v>
      </c>
      <c r="I18" s="20">
        <v>15424052</v>
      </c>
      <c r="J18" s="21"/>
      <c r="K18" s="20">
        <v>219982117430</v>
      </c>
      <c r="L18" s="21"/>
      <c r="M18" s="20">
        <v>-5824052</v>
      </c>
      <c r="N18" s="21"/>
      <c r="O18" s="20">
        <v>-85644521176</v>
      </c>
      <c r="P18" s="21"/>
      <c r="Q18" s="20">
        <f t="shared" si="1"/>
        <v>92000000</v>
      </c>
      <c r="R18" s="21"/>
      <c r="S18" s="20">
        <v>13570</v>
      </c>
      <c r="T18" s="21"/>
      <c r="U18" s="20">
        <v>1061245626902</v>
      </c>
      <c r="V18" s="21"/>
      <c r="W18" s="20">
        <v>1158092170527</v>
      </c>
      <c r="X18" s="14"/>
      <c r="Y18" s="15">
        <f t="shared" si="0"/>
        <v>1.8148423008461894</v>
      </c>
    </row>
    <row r="19" spans="1:25" ht="40.5" customHeight="1" x14ac:dyDescent="0.25">
      <c r="A19" s="12" t="s">
        <v>12</v>
      </c>
      <c r="B19" s="4"/>
      <c r="C19" s="20">
        <v>401242708</v>
      </c>
      <c r="D19" s="21"/>
      <c r="E19" s="20">
        <v>1176454474601</v>
      </c>
      <c r="F19" s="21">
        <v>1176454474601</v>
      </c>
      <c r="G19" s="20">
        <v>881662142028</v>
      </c>
      <c r="H19" s="21">
        <v>881662142028.68201</v>
      </c>
      <c r="I19" s="20">
        <v>852391</v>
      </c>
      <c r="J19" s="21"/>
      <c r="K19" s="20">
        <v>1807534260</v>
      </c>
      <c r="L19" s="21"/>
      <c r="M19" s="20">
        <v>0</v>
      </c>
      <c r="N19" s="21"/>
      <c r="O19" s="20">
        <v>0</v>
      </c>
      <c r="P19" s="21"/>
      <c r="Q19" s="20">
        <f t="shared" si="1"/>
        <v>402095099</v>
      </c>
      <c r="R19" s="21"/>
      <c r="S19" s="20">
        <v>2291</v>
      </c>
      <c r="T19" s="21"/>
      <c r="U19" s="20">
        <v>1178262008861</v>
      </c>
      <c r="V19" s="21"/>
      <c r="W19" s="20">
        <v>920499759906</v>
      </c>
      <c r="X19" s="14"/>
      <c r="Y19" s="15">
        <f t="shared" si="0"/>
        <v>1.4425120424015698</v>
      </c>
    </row>
    <row r="20" spans="1:25" ht="40.5" customHeight="1" x14ac:dyDescent="0.25">
      <c r="A20" s="12" t="s">
        <v>168</v>
      </c>
      <c r="B20" s="4"/>
      <c r="C20" s="20">
        <v>736668414</v>
      </c>
      <c r="D20" s="21"/>
      <c r="E20" s="20">
        <v>1160252752050</v>
      </c>
      <c r="F20" s="21">
        <v>1160252752050</v>
      </c>
      <c r="G20" s="20">
        <v>889219123574</v>
      </c>
      <c r="H20" s="21">
        <v>889219123574.47498</v>
      </c>
      <c r="I20" s="20">
        <v>0</v>
      </c>
      <c r="J20" s="21"/>
      <c r="K20" s="20">
        <v>0</v>
      </c>
      <c r="L20" s="21"/>
      <c r="M20" s="20">
        <v>0</v>
      </c>
      <c r="N20" s="21"/>
      <c r="O20" s="20">
        <v>0</v>
      </c>
      <c r="P20" s="21"/>
      <c r="Q20" s="20">
        <f t="shared" si="1"/>
        <v>736668414</v>
      </c>
      <c r="R20" s="21"/>
      <c r="S20" s="20">
        <v>1006</v>
      </c>
      <c r="T20" s="21"/>
      <c r="U20" s="20">
        <v>1160252752050</v>
      </c>
      <c r="V20" s="21"/>
      <c r="W20" s="20">
        <v>740525197281</v>
      </c>
      <c r="X20" s="14"/>
      <c r="Y20" s="15">
        <f t="shared" si="0"/>
        <v>1.1604745175476474</v>
      </c>
    </row>
    <row r="21" spans="1:25" ht="40.5" customHeight="1" x14ac:dyDescent="0.25">
      <c r="A21" s="12" t="s">
        <v>28</v>
      </c>
      <c r="B21" s="4"/>
      <c r="C21" s="20">
        <v>147800000</v>
      </c>
      <c r="D21" s="21"/>
      <c r="E21" s="20">
        <v>464495754336</v>
      </c>
      <c r="F21" s="21">
        <v>464495754336</v>
      </c>
      <c r="G21" s="20">
        <v>569779038576</v>
      </c>
      <c r="H21" s="21">
        <v>569779038576</v>
      </c>
      <c r="I21" s="20">
        <v>7302356</v>
      </c>
      <c r="J21" s="21"/>
      <c r="K21" s="20">
        <v>26042475629</v>
      </c>
      <c r="L21" s="21"/>
      <c r="M21" s="20">
        <v>0</v>
      </c>
      <c r="N21" s="21"/>
      <c r="O21" s="20">
        <v>0</v>
      </c>
      <c r="P21" s="21"/>
      <c r="Q21" s="20">
        <f t="shared" si="1"/>
        <v>155102356</v>
      </c>
      <c r="R21" s="21"/>
      <c r="S21" s="20">
        <v>3413</v>
      </c>
      <c r="T21" s="21"/>
      <c r="U21" s="20">
        <v>490538229965</v>
      </c>
      <c r="V21" s="21"/>
      <c r="W21" s="20">
        <v>528962024128</v>
      </c>
      <c r="X21" s="14"/>
      <c r="Y21" s="15">
        <f t="shared" si="0"/>
        <v>0.82893458859312419</v>
      </c>
    </row>
    <row r="22" spans="1:25" ht="40.5" customHeight="1" x14ac:dyDescent="0.25">
      <c r="A22" s="12" t="s">
        <v>23</v>
      </c>
      <c r="B22" s="4"/>
      <c r="C22" s="20">
        <v>132918399</v>
      </c>
      <c r="D22" s="21"/>
      <c r="E22" s="20">
        <v>371190844316</v>
      </c>
      <c r="F22" s="21">
        <v>371190844316</v>
      </c>
      <c r="G22" s="20">
        <v>289276255854</v>
      </c>
      <c r="H22" s="21">
        <v>289276255854.50299</v>
      </c>
      <c r="I22" s="20">
        <v>32565008</v>
      </c>
      <c r="J22" s="21"/>
      <c r="K22" s="20">
        <v>0</v>
      </c>
      <c r="L22" s="21"/>
      <c r="M22" s="20">
        <v>0</v>
      </c>
      <c r="N22" s="21"/>
      <c r="O22" s="20">
        <v>0</v>
      </c>
      <c r="P22" s="21"/>
      <c r="Q22" s="20">
        <f t="shared" si="1"/>
        <v>165483407</v>
      </c>
      <c r="R22" s="21"/>
      <c r="S22" s="20">
        <v>1659</v>
      </c>
      <c r="T22" s="21"/>
      <c r="U22" s="20">
        <v>371190844316</v>
      </c>
      <c r="V22" s="21"/>
      <c r="W22" s="20">
        <v>274328324114</v>
      </c>
      <c r="X22" s="14"/>
      <c r="Y22" s="15">
        <f t="shared" si="0"/>
        <v>0.42989898351162681</v>
      </c>
    </row>
    <row r="23" spans="1:25" ht="40.5" customHeight="1" x14ac:dyDescent="0.25">
      <c r="A23" s="12" t="s">
        <v>18</v>
      </c>
      <c r="B23" s="4"/>
      <c r="C23" s="20">
        <v>406832150</v>
      </c>
      <c r="D23" s="21"/>
      <c r="E23" s="20">
        <v>205191317962</v>
      </c>
      <c r="F23" s="21">
        <v>205191317962</v>
      </c>
      <c r="G23" s="20">
        <v>175617917668</v>
      </c>
      <c r="H23" s="21">
        <v>175617917668.51199</v>
      </c>
      <c r="I23" s="20">
        <v>21855897</v>
      </c>
      <c r="J23" s="21"/>
      <c r="K23" s="20">
        <v>8942384302</v>
      </c>
      <c r="L23" s="21"/>
      <c r="M23" s="20">
        <v>0</v>
      </c>
      <c r="N23" s="21"/>
      <c r="O23" s="20">
        <v>0</v>
      </c>
      <c r="P23" s="21"/>
      <c r="Q23" s="20">
        <f t="shared" si="1"/>
        <v>428688047</v>
      </c>
      <c r="R23" s="21"/>
      <c r="S23" s="20">
        <v>405</v>
      </c>
      <c r="T23" s="21"/>
      <c r="U23" s="20">
        <v>214133702264</v>
      </c>
      <c r="V23" s="21"/>
      <c r="W23" s="20">
        <v>173486708854</v>
      </c>
      <c r="X23" s="14"/>
      <c r="Y23" s="15">
        <f t="shared" si="0"/>
        <v>0.271870431279706</v>
      </c>
    </row>
    <row r="24" spans="1:25" ht="40.5" customHeight="1" x14ac:dyDescent="0.25">
      <c r="A24" s="12" t="s">
        <v>14</v>
      </c>
      <c r="B24" s="4"/>
      <c r="C24" s="20">
        <v>20901000</v>
      </c>
      <c r="D24" s="21"/>
      <c r="E24" s="20">
        <v>157251801150</v>
      </c>
      <c r="F24" s="21">
        <v>157251801150</v>
      </c>
      <c r="G24" s="20">
        <v>172719903034</v>
      </c>
      <c r="H24" s="21">
        <v>172719903034.79999</v>
      </c>
      <c r="I24" s="20">
        <v>550000</v>
      </c>
      <c r="J24" s="21"/>
      <c r="K24" s="20">
        <v>4295618057</v>
      </c>
      <c r="L24" s="21"/>
      <c r="M24" s="20">
        <v>0</v>
      </c>
      <c r="N24" s="21"/>
      <c r="O24" s="20">
        <v>0</v>
      </c>
      <c r="P24" s="21"/>
      <c r="Q24" s="20">
        <f t="shared" si="1"/>
        <v>21451000</v>
      </c>
      <c r="R24" s="21"/>
      <c r="S24" s="20">
        <v>7770</v>
      </c>
      <c r="T24" s="21"/>
      <c r="U24" s="20">
        <v>161547419207</v>
      </c>
      <c r="V24" s="21"/>
      <c r="W24" s="20">
        <v>166547597554</v>
      </c>
      <c r="X24" s="14"/>
      <c r="Y24" s="15">
        <f t="shared" si="0"/>
        <v>0.26099617356687727</v>
      </c>
    </row>
    <row r="25" spans="1:25" ht="40.5" customHeight="1" x14ac:dyDescent="0.25">
      <c r="A25" s="12" t="s">
        <v>20</v>
      </c>
      <c r="C25" s="20">
        <v>8490708</v>
      </c>
      <c r="D25" s="21"/>
      <c r="E25" s="20">
        <v>132137175707</v>
      </c>
      <c r="F25" s="21">
        <v>132137175707</v>
      </c>
      <c r="G25" s="20">
        <v>129045519491</v>
      </c>
      <c r="H25" s="21">
        <v>129045519491.80299</v>
      </c>
      <c r="I25" s="20">
        <v>336344</v>
      </c>
      <c r="J25" s="21"/>
      <c r="K25" s="20">
        <v>5056788639</v>
      </c>
      <c r="L25" s="21"/>
      <c r="M25" s="20">
        <v>0</v>
      </c>
      <c r="N25" s="21"/>
      <c r="O25" s="20">
        <v>0</v>
      </c>
      <c r="P25" s="21"/>
      <c r="Q25" s="20">
        <f t="shared" si="1"/>
        <v>8827052</v>
      </c>
      <c r="R25" s="21"/>
      <c r="S25" s="20">
        <v>15150</v>
      </c>
      <c r="T25" s="21"/>
      <c r="U25" s="20">
        <v>137193964346</v>
      </c>
      <c r="V25" s="21"/>
      <c r="W25" s="20">
        <v>133628203123</v>
      </c>
      <c r="X25" s="14"/>
      <c r="Y25" s="15">
        <f t="shared" si="0"/>
        <v>0.20940830253893269</v>
      </c>
    </row>
    <row r="26" spans="1:25" ht="40.5" customHeight="1" x14ac:dyDescent="0.25">
      <c r="A26" s="12" t="s">
        <v>16</v>
      </c>
      <c r="B26" s="4"/>
      <c r="C26" s="20">
        <v>6860530</v>
      </c>
      <c r="D26" s="21"/>
      <c r="E26" s="20">
        <v>120531230878</v>
      </c>
      <c r="F26" s="21">
        <v>120531230878</v>
      </c>
      <c r="G26" s="20">
        <v>60463887095</v>
      </c>
      <c r="H26" s="21">
        <v>60463887095.304001</v>
      </c>
      <c r="I26" s="20">
        <v>0</v>
      </c>
      <c r="J26" s="21"/>
      <c r="K26" s="20">
        <v>0</v>
      </c>
      <c r="L26" s="21"/>
      <c r="M26" s="20">
        <v>-239533</v>
      </c>
      <c r="N26" s="21"/>
      <c r="O26" s="20">
        <v>-2170913167</v>
      </c>
      <c r="P26" s="21"/>
      <c r="Q26" s="20">
        <f t="shared" si="1"/>
        <v>6620997</v>
      </c>
      <c r="R26" s="21"/>
      <c r="S26" s="20">
        <v>9180</v>
      </c>
      <c r="T26" s="21"/>
      <c r="U26" s="20">
        <v>116322925204</v>
      </c>
      <c r="V26" s="21"/>
      <c r="W26" s="20">
        <v>60734559088</v>
      </c>
      <c r="X26" s="14"/>
      <c r="Y26" s="15">
        <f t="shared" si="0"/>
        <v>9.5176920940572909E-2</v>
      </c>
    </row>
    <row r="27" spans="1:25" ht="40.5" customHeight="1" x14ac:dyDescent="0.25">
      <c r="A27" s="12" t="s">
        <v>19</v>
      </c>
      <c r="B27" s="4"/>
      <c r="C27" s="20">
        <v>30718316</v>
      </c>
      <c r="D27" s="21"/>
      <c r="E27" s="20">
        <v>68605443020</v>
      </c>
      <c r="F27" s="21">
        <v>68605443020</v>
      </c>
      <c r="G27" s="20">
        <v>49510986738</v>
      </c>
      <c r="H27" s="21">
        <v>49510986738.781898</v>
      </c>
      <c r="I27" s="20">
        <v>0</v>
      </c>
      <c r="J27" s="21"/>
      <c r="K27" s="20">
        <v>0</v>
      </c>
      <c r="L27" s="21"/>
      <c r="M27" s="20">
        <v>0</v>
      </c>
      <c r="N27" s="21"/>
      <c r="O27" s="20">
        <v>0</v>
      </c>
      <c r="P27" s="21"/>
      <c r="Q27" s="20">
        <f t="shared" si="1"/>
        <v>30718316</v>
      </c>
      <c r="R27" s="21"/>
      <c r="S27" s="20">
        <v>1561</v>
      </c>
      <c r="T27" s="21"/>
      <c r="U27" s="20">
        <v>68605443020</v>
      </c>
      <c r="V27" s="21"/>
      <c r="W27" s="20">
        <v>47914848294</v>
      </c>
      <c r="X27" s="14"/>
      <c r="Y27" s="15">
        <f t="shared" si="0"/>
        <v>7.508719576526289E-2</v>
      </c>
    </row>
    <row r="28" spans="1:25" ht="40.5" customHeight="1" x14ac:dyDescent="0.25">
      <c r="A28" s="12" t="s">
        <v>26</v>
      </c>
      <c r="B28" s="4"/>
      <c r="C28" s="20">
        <v>85081</v>
      </c>
      <c r="D28" s="21"/>
      <c r="E28" s="20">
        <v>188848142</v>
      </c>
      <c r="F28" s="21">
        <v>188848142</v>
      </c>
      <c r="G28" s="20">
        <v>163911500</v>
      </c>
      <c r="H28" s="21">
        <v>163911500.51232001</v>
      </c>
      <c r="I28" s="20">
        <v>0</v>
      </c>
      <c r="J28" s="21"/>
      <c r="K28" s="20">
        <v>0</v>
      </c>
      <c r="L28" s="21"/>
      <c r="M28" s="20">
        <v>0</v>
      </c>
      <c r="N28" s="21"/>
      <c r="O28" s="20">
        <v>0</v>
      </c>
      <c r="P28" s="21"/>
      <c r="Q28" s="20">
        <f t="shared" si="1"/>
        <v>85081</v>
      </c>
      <c r="R28" s="21"/>
      <c r="S28" s="20">
        <v>1869</v>
      </c>
      <c r="T28" s="21"/>
      <c r="U28" s="20">
        <v>188848142</v>
      </c>
      <c r="V28" s="21"/>
      <c r="W28" s="20">
        <v>158895536</v>
      </c>
      <c r="X28" s="14"/>
      <c r="Y28" s="15">
        <f t="shared" si="0"/>
        <v>2.4900465393631237E-4</v>
      </c>
    </row>
    <row r="29" spans="1:25" ht="40.5" customHeight="1" thickBot="1" x14ac:dyDescent="0.3">
      <c r="A29" s="12" t="s">
        <v>22</v>
      </c>
      <c r="B29" s="4"/>
      <c r="C29" s="20">
        <v>16651591</v>
      </c>
      <c r="D29" s="21"/>
      <c r="E29" s="20">
        <v>71918969981</v>
      </c>
      <c r="F29" s="21">
        <v>71918969981</v>
      </c>
      <c r="G29" s="20">
        <v>57587356772</v>
      </c>
      <c r="H29" s="21">
        <v>57587356772.097198</v>
      </c>
      <c r="I29" s="20">
        <v>0</v>
      </c>
      <c r="J29" s="21"/>
      <c r="K29" s="20">
        <v>0</v>
      </c>
      <c r="L29" s="21"/>
      <c r="M29" s="20">
        <v>-16651591</v>
      </c>
      <c r="N29" s="21"/>
      <c r="O29" s="20">
        <v>-53444732430</v>
      </c>
      <c r="P29" s="21"/>
      <c r="Q29" s="20">
        <v>0</v>
      </c>
      <c r="R29" s="21"/>
      <c r="S29" s="20">
        <v>0</v>
      </c>
      <c r="T29" s="21"/>
      <c r="U29" s="20">
        <v>0</v>
      </c>
      <c r="V29" s="21"/>
      <c r="W29" s="20">
        <v>0</v>
      </c>
      <c r="X29" s="14"/>
      <c r="Y29" s="15">
        <f t="shared" si="0"/>
        <v>0</v>
      </c>
    </row>
    <row r="30" spans="1:25" ht="40.5" customHeight="1" thickBot="1" x14ac:dyDescent="0.3">
      <c r="A30" s="12"/>
      <c r="B30" s="4"/>
      <c r="C30" s="23">
        <f>SUM(C11:C29)</f>
        <v>15023958872</v>
      </c>
      <c r="D30" s="24"/>
      <c r="E30" s="23">
        <f>SUM(E11:E29)</f>
        <v>61896546721413</v>
      </c>
      <c r="F30" s="24"/>
      <c r="G30" s="23">
        <f>SUM(G11:G29)</f>
        <v>53058873356714</v>
      </c>
      <c r="H30" s="24"/>
      <c r="I30" s="23">
        <f>SUM(I11:I29)</f>
        <v>131394011</v>
      </c>
      <c r="J30" s="24"/>
      <c r="K30" s="23">
        <f>SUM(K11:K29)</f>
        <v>444789137891</v>
      </c>
      <c r="L30" s="24"/>
      <c r="M30" s="23">
        <f>SUM(M11:M29)</f>
        <v>-31115176</v>
      </c>
      <c r="N30" s="24"/>
      <c r="O30" s="23">
        <f>SUM(O11:O29)</f>
        <v>-165223940604</v>
      </c>
      <c r="P30" s="24"/>
      <c r="Q30" s="23">
        <f>SUM(Q11:Q29)</f>
        <v>15124237707</v>
      </c>
      <c r="R30" s="24"/>
      <c r="S30" s="25"/>
      <c r="T30" s="24"/>
      <c r="U30" s="23">
        <f>SUM(U11:U29)</f>
        <v>62089918731138</v>
      </c>
      <c r="V30" s="24"/>
      <c r="W30" s="23">
        <f>SUM(W11:W29)</f>
        <v>50752666466641</v>
      </c>
      <c r="X30" s="17"/>
      <c r="Y30" s="18">
        <f>SUM(Y11:Y29)</f>
        <v>79.534330969946382</v>
      </c>
    </row>
    <row r="31" spans="1:25" ht="13.8" thickTop="1" x14ac:dyDescent="0.25"/>
    <row r="32" spans="1:25" ht="21.6" hidden="1" x14ac:dyDescent="0.25">
      <c r="C32" s="20">
        <v>15023958872</v>
      </c>
      <c r="D32" s="20"/>
      <c r="E32" s="20">
        <v>61896546721413</v>
      </c>
      <c r="F32" s="20"/>
      <c r="G32" s="20">
        <v>53058873356714</v>
      </c>
      <c r="H32" s="20"/>
      <c r="I32" s="20">
        <v>131394011</v>
      </c>
      <c r="J32" s="20"/>
      <c r="K32" s="20">
        <v>444789137891</v>
      </c>
      <c r="L32" s="20"/>
      <c r="M32" s="20">
        <v>-31115176</v>
      </c>
      <c r="N32" s="20"/>
      <c r="O32" s="20">
        <v>-165223940604</v>
      </c>
      <c r="P32" s="20"/>
      <c r="Q32" s="20">
        <f>C30+I30+M30</f>
        <v>15124237707</v>
      </c>
      <c r="R32" s="20"/>
      <c r="S32" s="20"/>
      <c r="T32" s="20"/>
      <c r="U32" s="20">
        <v>60929665979088</v>
      </c>
      <c r="V32" s="20"/>
      <c r="W32" s="20">
        <v>-10917524709728</v>
      </c>
      <c r="X32" s="20"/>
      <c r="Y32" s="27">
        <v>79.53</v>
      </c>
    </row>
    <row r="33" spans="3:25" ht="21.6" hidden="1" x14ac:dyDescent="0.25">
      <c r="C33" s="20">
        <f>C32-C30</f>
        <v>0</v>
      </c>
      <c r="D33" s="20"/>
      <c r="E33" s="20">
        <f>E32-E30</f>
        <v>0</v>
      </c>
      <c r="F33" s="20"/>
      <c r="G33" s="20">
        <f>G32-G30</f>
        <v>0</v>
      </c>
      <c r="H33" s="20"/>
      <c r="I33" s="20">
        <f>I32-I30</f>
        <v>0</v>
      </c>
      <c r="J33" s="20"/>
      <c r="K33" s="20">
        <f>K32-K30</f>
        <v>0</v>
      </c>
      <c r="L33" s="20"/>
      <c r="M33" s="20">
        <f>M32-M30</f>
        <v>0</v>
      </c>
      <c r="N33" s="20"/>
      <c r="O33" s="20">
        <f>O32-O30</f>
        <v>0</v>
      </c>
      <c r="P33" s="20"/>
      <c r="Q33" s="20">
        <f>Q32-Q30</f>
        <v>0</v>
      </c>
      <c r="R33" s="20"/>
      <c r="S33" s="20"/>
      <c r="T33" s="20"/>
      <c r="U33" s="20">
        <v>1160252752050</v>
      </c>
      <c r="V33" s="20"/>
      <c r="W33" s="20">
        <f>-419727554769</f>
        <v>-419727554769</v>
      </c>
      <c r="X33" s="20"/>
      <c r="Y33" s="20">
        <f>Y32-Y30</f>
        <v>-4.3309699463804918E-3</v>
      </c>
    </row>
    <row r="34" spans="3:25" ht="21.6" hidden="1" x14ac:dyDescent="0.25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>
        <f>U32+U33</f>
        <v>62089918731138</v>
      </c>
      <c r="V34" s="20"/>
      <c r="W34" s="20">
        <f>SUM(W32:W33)</f>
        <v>-11337252264497</v>
      </c>
      <c r="X34" s="20"/>
      <c r="Y34" s="20"/>
    </row>
    <row r="35" spans="3:25" ht="21.6" hidden="1" x14ac:dyDescent="0.25">
      <c r="E35" s="20"/>
      <c r="G35" s="20"/>
      <c r="K35" s="20"/>
      <c r="U35" s="20">
        <f>U34-U30</f>
        <v>0</v>
      </c>
      <c r="W35" s="20">
        <f>U34+W34</f>
        <v>50752666466641</v>
      </c>
    </row>
    <row r="36" spans="3:25" ht="21.6" hidden="1" x14ac:dyDescent="0.25">
      <c r="E36" s="20"/>
      <c r="W36" s="20">
        <f>W35-W30</f>
        <v>0</v>
      </c>
    </row>
  </sheetData>
  <sortState xmlns:xlrd2="http://schemas.microsoft.com/office/spreadsheetml/2017/richdata2" ref="A11:Y29">
    <sortCondition descending="1" ref="W11:W29"/>
  </sortState>
  <mergeCells count="20">
    <mergeCell ref="C7:Y7"/>
    <mergeCell ref="A6:Y6"/>
    <mergeCell ref="A1:Y1"/>
    <mergeCell ref="A2:Y2"/>
    <mergeCell ref="A3:Y3"/>
    <mergeCell ref="A5:Y5"/>
    <mergeCell ref="C8:G8"/>
    <mergeCell ref="A9:A10"/>
    <mergeCell ref="I8:O8"/>
    <mergeCell ref="Q8:Y8"/>
    <mergeCell ref="I9:K9"/>
    <mergeCell ref="M9:O9"/>
    <mergeCell ref="C9:C10"/>
    <mergeCell ref="E9:E10"/>
    <mergeCell ref="G9:G10"/>
    <mergeCell ref="Q9:Q10"/>
    <mergeCell ref="S9:S10"/>
    <mergeCell ref="U9:U10"/>
    <mergeCell ref="W9:W10"/>
    <mergeCell ref="Y9:Y10"/>
  </mergeCells>
  <pageMargins left="0.39" right="0.39" top="0.39" bottom="0.39" header="0" footer="0"/>
  <pageSetup paperSize="9" scale="43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E3E2-5716-4D00-B3BC-EC41F9FD075A}">
  <dimension ref="A1:R19"/>
  <sheetViews>
    <sheetView rightToLeft="1" view="pageBreakPreview" zoomScale="69" zoomScaleNormal="100" zoomScaleSheetLayoutView="69" workbookViewId="0">
      <selection activeCell="G29" sqref="G29"/>
    </sheetView>
  </sheetViews>
  <sheetFormatPr defaultColWidth="9.109375" defaultRowHeight="16.2" x14ac:dyDescent="0.5"/>
  <cols>
    <col min="1" max="1" width="45.21875" style="35" bestFit="1" customWidth="1"/>
    <col min="2" max="2" width="1.44140625" style="35" customWidth="1"/>
    <col min="3" max="3" width="18" style="35" customWidth="1"/>
    <col min="4" max="4" width="1.44140625" style="35" customWidth="1"/>
    <col min="5" max="5" width="19.33203125" style="35" customWidth="1"/>
    <col min="6" max="6" width="1.44140625" style="35" customWidth="1"/>
    <col min="7" max="7" width="17.5546875" style="35" customWidth="1"/>
    <col min="8" max="8" width="1.44140625" style="35" customWidth="1"/>
    <col min="9" max="9" width="16.88671875" style="35" customWidth="1"/>
    <col min="10" max="10" width="1.44140625" style="35" customWidth="1"/>
    <col min="11" max="11" width="19.5546875" style="35" customWidth="1"/>
    <col min="12" max="12" width="1.44140625" style="35" customWidth="1"/>
    <col min="13" max="13" width="16.109375" style="35" bestFit="1" customWidth="1"/>
    <col min="14" max="14" width="1.44140625" style="35" customWidth="1"/>
    <col min="15" max="15" width="16.33203125" style="35" customWidth="1"/>
    <col min="16" max="16" width="1.44140625" style="35" customWidth="1"/>
    <col min="17" max="17" width="19.33203125" style="35" customWidth="1"/>
    <col min="18" max="18" width="1.44140625" style="35" customWidth="1"/>
    <col min="19" max="20" width="9.109375" style="35"/>
    <col min="21" max="21" width="29.6640625" style="35" bestFit="1" customWidth="1"/>
    <col min="22" max="22" width="12.88671875" style="35" bestFit="1" customWidth="1"/>
    <col min="23" max="16384" width="9.109375" style="35"/>
  </cols>
  <sheetData>
    <row r="1" spans="1:18" ht="38.25" customHeight="1" x14ac:dyDescent="0.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ht="38.25" customHeight="1" x14ac:dyDescent="0.5">
      <c r="A2" s="132" t="s">
        <v>69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18" ht="38.25" customHeight="1" x14ac:dyDescent="0.5">
      <c r="A3" s="132" t="str">
        <f>درآمد!A3</f>
        <v>دوره یک ماهه منتهی به 29 اسفند 1404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18" ht="38.25" customHeight="1" x14ac:dyDescent="0.5"/>
    <row r="5" spans="1:18" ht="38.25" customHeight="1" x14ac:dyDescent="0.5">
      <c r="A5" s="141" t="s">
        <v>162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</row>
    <row r="6" spans="1:18" ht="38.25" customHeight="1" x14ac:dyDescent="0.5">
      <c r="C6" s="140" t="s">
        <v>123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</row>
    <row r="7" spans="1:18" ht="38.25" customHeight="1" thickBot="1" x14ac:dyDescent="0.55000000000000004">
      <c r="C7" s="133" t="s">
        <v>190</v>
      </c>
      <c r="D7" s="133"/>
      <c r="E7" s="133"/>
      <c r="F7" s="133"/>
      <c r="G7" s="133"/>
      <c r="H7" s="133"/>
      <c r="I7" s="133"/>
      <c r="J7" s="133"/>
      <c r="K7" s="133"/>
      <c r="L7" s="75"/>
      <c r="M7" s="133" t="s">
        <v>191</v>
      </c>
      <c r="N7" s="133"/>
      <c r="O7" s="133"/>
      <c r="P7" s="133"/>
      <c r="Q7" s="133"/>
    </row>
    <row r="8" spans="1:18" ht="38.25" customHeight="1" thickBot="1" x14ac:dyDescent="0.8">
      <c r="A8" s="40" t="s">
        <v>113</v>
      </c>
      <c r="B8" s="39"/>
      <c r="C8" s="41" t="s">
        <v>32</v>
      </c>
      <c r="D8" s="39"/>
      <c r="E8" s="41" t="s">
        <v>6</v>
      </c>
      <c r="F8" s="39"/>
      <c r="G8" s="41" t="s">
        <v>114</v>
      </c>
      <c r="H8" s="39"/>
      <c r="I8" s="41" t="s">
        <v>115</v>
      </c>
      <c r="J8" s="39"/>
      <c r="K8" s="41" t="s">
        <v>116</v>
      </c>
      <c r="L8" s="39"/>
      <c r="M8" s="41" t="s">
        <v>114</v>
      </c>
      <c r="N8" s="76"/>
      <c r="O8" s="41" t="s">
        <v>115</v>
      </c>
      <c r="P8" s="76"/>
      <c r="Q8" s="41" t="s">
        <v>116</v>
      </c>
    </row>
    <row r="9" spans="1:18" ht="38.25" customHeight="1" x14ac:dyDescent="0.5">
      <c r="A9" s="31" t="s">
        <v>183</v>
      </c>
      <c r="C9" s="108" t="s">
        <v>173</v>
      </c>
      <c r="D9" s="20"/>
      <c r="E9" s="20">
        <v>7930000</v>
      </c>
      <c r="F9" s="20"/>
      <c r="G9" s="20">
        <v>-18030000</v>
      </c>
      <c r="H9" s="20"/>
      <c r="I9" s="20">
        <v>-180300000</v>
      </c>
      <c r="J9" s="20"/>
      <c r="K9" s="20">
        <v>2211972504</v>
      </c>
      <c r="L9" s="20"/>
      <c r="M9" s="20">
        <v>-18030000</v>
      </c>
      <c r="N9" s="20"/>
      <c r="O9" s="20">
        <v>-180300000</v>
      </c>
      <c r="P9" s="20"/>
      <c r="Q9" s="20">
        <v>2211972504</v>
      </c>
    </row>
    <row r="10" spans="1:18" ht="38.25" customHeight="1" x14ac:dyDescent="0.65">
      <c r="A10" s="31" t="s">
        <v>181</v>
      </c>
      <c r="B10" s="74"/>
      <c r="C10" s="108" t="s">
        <v>173</v>
      </c>
      <c r="D10" s="74"/>
      <c r="E10" s="108">
        <v>3997000</v>
      </c>
      <c r="F10" s="74"/>
      <c r="G10" s="108">
        <v>-25109000</v>
      </c>
      <c r="H10" s="74"/>
      <c r="I10" s="108">
        <v>-251090000</v>
      </c>
      <c r="J10" s="74"/>
      <c r="K10" s="108">
        <v>1771729379</v>
      </c>
      <c r="L10" s="74"/>
      <c r="M10" s="108">
        <v>-25109000</v>
      </c>
      <c r="N10" s="108"/>
      <c r="O10" s="108">
        <v>-251090000</v>
      </c>
      <c r="P10" s="108"/>
      <c r="Q10" s="108">
        <v>1771729379</v>
      </c>
    </row>
    <row r="11" spans="1:18" ht="39.75" customHeight="1" x14ac:dyDescent="0.5">
      <c r="A11" s="31" t="s">
        <v>180</v>
      </c>
      <c r="C11" s="108" t="s">
        <v>173</v>
      </c>
      <c r="D11" s="20"/>
      <c r="E11" s="20">
        <v>600000</v>
      </c>
      <c r="F11" s="20"/>
      <c r="G11" s="20">
        <v>-3900000</v>
      </c>
      <c r="H11" s="20"/>
      <c r="I11" s="20">
        <v>-39000000</v>
      </c>
      <c r="J11" s="20"/>
      <c r="K11" s="20">
        <v>448433437</v>
      </c>
      <c r="L11" s="20"/>
      <c r="M11" s="20">
        <v>-3900000</v>
      </c>
      <c r="N11" s="20"/>
      <c r="O11" s="20">
        <v>-39000000</v>
      </c>
      <c r="P11" s="20"/>
      <c r="Q11" s="20">
        <v>448433437</v>
      </c>
    </row>
    <row r="12" spans="1:18" ht="39.75" customHeight="1" x14ac:dyDescent="0.65">
      <c r="A12" s="31" t="s">
        <v>176</v>
      </c>
      <c r="B12" s="74"/>
      <c r="C12" s="108" t="s">
        <v>173</v>
      </c>
      <c r="D12" s="74"/>
      <c r="E12" s="108">
        <v>3885000</v>
      </c>
      <c r="F12" s="74"/>
      <c r="G12" s="108">
        <v>0</v>
      </c>
      <c r="H12" s="74"/>
      <c r="I12" s="108">
        <v>0</v>
      </c>
      <c r="J12" s="74"/>
      <c r="K12" s="108">
        <v>116429954</v>
      </c>
      <c r="L12" s="74"/>
      <c r="M12" s="108">
        <v>0</v>
      </c>
      <c r="N12" s="108"/>
      <c r="O12" s="108">
        <v>0</v>
      </c>
      <c r="P12" s="108"/>
      <c r="Q12" s="108">
        <v>116429954</v>
      </c>
    </row>
    <row r="13" spans="1:18" ht="39.75" customHeight="1" thickBot="1" x14ac:dyDescent="0.55000000000000004">
      <c r="A13" s="31" t="s">
        <v>182</v>
      </c>
      <c r="C13" s="108" t="s">
        <v>173</v>
      </c>
      <c r="D13" s="20"/>
      <c r="E13" s="20">
        <v>9237000</v>
      </c>
      <c r="F13" s="20"/>
      <c r="G13" s="20">
        <v>-16000</v>
      </c>
      <c r="H13" s="20"/>
      <c r="I13" s="20">
        <v>-160000</v>
      </c>
      <c r="J13" s="20"/>
      <c r="K13" s="20">
        <v>20555312</v>
      </c>
      <c r="L13" s="20"/>
      <c r="M13" s="20">
        <v>-16000</v>
      </c>
      <c r="N13" s="20"/>
      <c r="O13" s="20">
        <v>-160000</v>
      </c>
      <c r="P13" s="20"/>
      <c r="Q13" s="20">
        <v>20555312</v>
      </c>
    </row>
    <row r="14" spans="1:18" ht="39" customHeight="1" thickBot="1" x14ac:dyDescent="0.55000000000000004">
      <c r="G14" s="89">
        <f>SUM(G9:G13)</f>
        <v>-47055000</v>
      </c>
      <c r="H14" s="20"/>
      <c r="I14" s="89">
        <f>SUM(I9:I13)</f>
        <v>-470550000</v>
      </c>
      <c r="J14" s="20"/>
      <c r="K14" s="89">
        <f>SUM(K9:K13)</f>
        <v>4569120586</v>
      </c>
      <c r="L14" s="20"/>
      <c r="M14" s="89">
        <f>SUM(M9:M13)</f>
        <v>-47055000</v>
      </c>
      <c r="N14" s="20"/>
      <c r="O14" s="89">
        <f>SUM(O9:O13)</f>
        <v>-470550000</v>
      </c>
      <c r="P14" s="20"/>
      <c r="Q14" s="89">
        <f>SUM(Q9:Q13)</f>
        <v>4569120586</v>
      </c>
    </row>
    <row r="15" spans="1:18" ht="16.8" thickTop="1" x14ac:dyDescent="0.5"/>
    <row r="16" spans="1:18" ht="21.6" hidden="1" x14ac:dyDescent="0.5">
      <c r="G16" s="20">
        <v>-47055000</v>
      </c>
      <c r="H16" s="20"/>
      <c r="I16" s="20">
        <v>-470550000</v>
      </c>
      <c r="J16" s="20"/>
      <c r="K16" s="20">
        <v>4569120586</v>
      </c>
      <c r="L16" s="20"/>
      <c r="M16" s="20">
        <v>-47055000</v>
      </c>
      <c r="N16" s="20"/>
      <c r="O16" s="20">
        <v>-470550000</v>
      </c>
      <c r="P16" s="20"/>
      <c r="Q16" s="20">
        <v>4569120586</v>
      </c>
      <c r="R16" s="20"/>
    </row>
    <row r="17" spans="7:18" ht="21.6" hidden="1" x14ac:dyDescent="0.5">
      <c r="G17" s="20">
        <f>G16-G14</f>
        <v>0</v>
      </c>
      <c r="H17" s="20"/>
      <c r="I17" s="20">
        <f>I16-I14</f>
        <v>0</v>
      </c>
      <c r="J17" s="20"/>
      <c r="K17" s="20">
        <f>K16-K14</f>
        <v>0</v>
      </c>
      <c r="L17" s="20"/>
      <c r="M17" s="20">
        <f>M16-M14</f>
        <v>0</v>
      </c>
      <c r="N17" s="20"/>
      <c r="O17" s="20">
        <f>O16-O14</f>
        <v>0</v>
      </c>
      <c r="P17" s="20"/>
      <c r="Q17" s="20">
        <f>Q16-Q14</f>
        <v>0</v>
      </c>
      <c r="R17" s="20"/>
    </row>
    <row r="18" spans="7:18" ht="21.6" hidden="1" x14ac:dyDescent="0.5">
      <c r="O18" s="20"/>
      <c r="Q18" s="20"/>
    </row>
    <row r="19" spans="7:18" ht="21.6" x14ac:dyDescent="0.5">
      <c r="Q19" s="20"/>
    </row>
  </sheetData>
  <sortState xmlns:xlrd2="http://schemas.microsoft.com/office/spreadsheetml/2017/richdata2" ref="A9:Q13">
    <sortCondition descending="1" ref="Q9:Q13"/>
  </sortState>
  <mergeCells count="7">
    <mergeCell ref="C7:K7"/>
    <mergeCell ref="M7:Q7"/>
    <mergeCell ref="A1:Q1"/>
    <mergeCell ref="A2:Q2"/>
    <mergeCell ref="A3:Q3"/>
    <mergeCell ref="A5:Q5"/>
    <mergeCell ref="C6:Q6"/>
  </mergeCells>
  <pageMargins left="0.7" right="0.7" top="0.75" bottom="0.75" header="0.3" footer="0.3"/>
  <pageSetup scale="45" orientation="portrait" r:id="rId1"/>
  <colBreaks count="1" manualBreakCount="1">
    <brk id="18" max="1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8"/>
  <sheetViews>
    <sheetView rightToLeft="1" view="pageBreakPreview" zoomScale="60" zoomScaleNormal="100" workbookViewId="0">
      <selection activeCell="A17" sqref="A17"/>
    </sheetView>
  </sheetViews>
  <sheetFormatPr defaultRowHeight="13.2" x14ac:dyDescent="0.25"/>
  <cols>
    <col min="1" max="1" width="52.6640625" style="77" bestFit="1" customWidth="1"/>
    <col min="2" max="2" width="1.44140625" style="77" customWidth="1"/>
    <col min="3" max="3" width="19" style="77" customWidth="1"/>
    <col min="4" max="4" width="1.44140625" style="77" customWidth="1"/>
    <col min="5" max="5" width="18" style="77" customWidth="1"/>
    <col min="6" max="6" width="1.44140625" style="77" customWidth="1"/>
    <col min="7" max="7" width="17.88671875" style="77" bestFit="1" customWidth="1"/>
    <col min="8" max="8" width="1.44140625" style="77" customWidth="1"/>
    <col min="9" max="9" width="15.88671875" style="77" bestFit="1" customWidth="1"/>
    <col min="10" max="10" width="1.44140625" style="77" customWidth="1"/>
    <col min="11" max="11" width="18.109375" style="77" customWidth="1"/>
    <col min="12" max="12" width="1.44140625" style="77" customWidth="1"/>
    <col min="13" max="13" width="17" style="77" customWidth="1"/>
    <col min="14" max="14" width="1.44140625" style="77" customWidth="1"/>
    <col min="15" max="15" width="16.109375" style="77" customWidth="1"/>
    <col min="16" max="16" width="1.44140625" style="77" customWidth="1"/>
    <col min="17" max="17" width="17.33203125" style="77" customWidth="1"/>
    <col min="18" max="18" width="1.44140625" style="77" customWidth="1"/>
    <col min="19" max="19" width="19.33203125" style="77" customWidth="1"/>
    <col min="20" max="20" width="1.44140625" style="77" customWidth="1"/>
    <col min="21" max="21" width="18.6640625" style="77" customWidth="1"/>
    <col min="22" max="22" width="1.44140625" style="77" customWidth="1"/>
    <col min="23" max="16384" width="8.88671875" style="77"/>
  </cols>
  <sheetData>
    <row r="1" spans="1:22" ht="39" customHeigh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79"/>
    </row>
    <row r="2" spans="1:22" ht="39" customHeight="1" x14ac:dyDescent="0.25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79"/>
    </row>
    <row r="3" spans="1:22" ht="39" customHeight="1" x14ac:dyDescent="0.25">
      <c r="A3" s="132" t="str">
        <f>سهام!A3</f>
        <v>به تاریخ 29 اسفند 1404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79"/>
    </row>
    <row r="4" spans="1:22" ht="39" customHeight="1" x14ac:dyDescent="0.25"/>
    <row r="5" spans="1:22" ht="39" customHeight="1" x14ac:dyDescent="0.25">
      <c r="A5" s="130" t="s">
        <v>34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80"/>
    </row>
    <row r="6" spans="1:22" ht="39" customHeight="1" x14ac:dyDescent="0.25">
      <c r="A6" s="71"/>
      <c r="B6" s="71"/>
      <c r="C6" s="131" t="s">
        <v>123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80"/>
    </row>
    <row r="7" spans="1:22" ht="39" customHeight="1" thickBot="1" x14ac:dyDescent="0.45">
      <c r="C7" s="129" t="s">
        <v>184</v>
      </c>
      <c r="D7" s="129"/>
      <c r="E7" s="129"/>
      <c r="F7" s="129"/>
      <c r="G7" s="129"/>
      <c r="H7" s="129"/>
      <c r="I7" s="129"/>
      <c r="J7" s="129"/>
      <c r="K7" s="129"/>
      <c r="L7" s="111"/>
      <c r="M7" s="129" t="s">
        <v>188</v>
      </c>
      <c r="N7" s="129"/>
      <c r="O7" s="129"/>
      <c r="P7" s="129"/>
      <c r="Q7" s="129"/>
      <c r="R7" s="129"/>
      <c r="S7" s="129"/>
      <c r="T7" s="129"/>
      <c r="U7" s="129"/>
    </row>
    <row r="8" spans="1:22" ht="39" customHeight="1" thickBot="1" x14ac:dyDescent="0.45">
      <c r="A8" s="110" t="s">
        <v>30</v>
      </c>
      <c r="B8" s="111"/>
      <c r="C8" s="110" t="s">
        <v>35</v>
      </c>
      <c r="D8" s="112"/>
      <c r="E8" s="110" t="s">
        <v>36</v>
      </c>
      <c r="F8" s="112"/>
      <c r="G8" s="110" t="s">
        <v>37</v>
      </c>
      <c r="H8" s="112"/>
      <c r="I8" s="110" t="s">
        <v>31</v>
      </c>
      <c r="J8" s="112"/>
      <c r="K8" s="110" t="s">
        <v>32</v>
      </c>
      <c r="L8" s="112"/>
      <c r="M8" s="110" t="s">
        <v>35</v>
      </c>
      <c r="N8" s="112"/>
      <c r="O8" s="110" t="s">
        <v>36</v>
      </c>
      <c r="P8" s="112"/>
      <c r="Q8" s="110" t="s">
        <v>37</v>
      </c>
      <c r="R8" s="112"/>
      <c r="S8" s="110" t="s">
        <v>31</v>
      </c>
      <c r="T8" s="112"/>
      <c r="U8" s="110" t="s">
        <v>32</v>
      </c>
    </row>
    <row r="9" spans="1:22" ht="39" customHeight="1" x14ac:dyDescent="0.25">
      <c r="A9" s="113" t="s">
        <v>178</v>
      </c>
      <c r="C9" s="57" t="s">
        <v>38</v>
      </c>
      <c r="E9" s="57" t="s">
        <v>39</v>
      </c>
      <c r="F9" s="57"/>
      <c r="G9" s="57">
        <v>180000</v>
      </c>
      <c r="H9" s="57"/>
      <c r="I9" s="57">
        <v>18000</v>
      </c>
      <c r="J9" s="57"/>
      <c r="K9" s="57" t="s">
        <v>192</v>
      </c>
      <c r="M9" s="57" t="s">
        <v>38</v>
      </c>
      <c r="N9" s="57"/>
      <c r="O9" s="57" t="s">
        <v>39</v>
      </c>
      <c r="P9" s="57"/>
      <c r="Q9" s="57">
        <v>180000</v>
      </c>
      <c r="R9" s="57"/>
      <c r="S9" s="57">
        <v>18000</v>
      </c>
      <c r="T9" s="57"/>
      <c r="U9" s="57" t="s">
        <v>192</v>
      </c>
    </row>
    <row r="10" spans="1:22" ht="39" customHeight="1" x14ac:dyDescent="0.35">
      <c r="A10" s="113" t="s">
        <v>179</v>
      </c>
      <c r="B10" s="85"/>
      <c r="C10" s="57" t="s">
        <v>38</v>
      </c>
      <c r="D10" s="57"/>
      <c r="E10" s="57" t="s">
        <v>39</v>
      </c>
      <c r="F10" s="57"/>
      <c r="G10" s="57">
        <v>60000</v>
      </c>
      <c r="H10" s="57"/>
      <c r="I10" s="57">
        <v>15000</v>
      </c>
      <c r="J10" s="57"/>
      <c r="K10" s="57" t="s">
        <v>174</v>
      </c>
      <c r="L10" s="57"/>
      <c r="M10" s="57" t="s">
        <v>38</v>
      </c>
      <c r="N10" s="57"/>
      <c r="O10" s="57" t="s">
        <v>39</v>
      </c>
      <c r="P10" s="57"/>
      <c r="Q10" s="57">
        <v>60000</v>
      </c>
      <c r="R10" s="57"/>
      <c r="S10" s="57">
        <v>15000</v>
      </c>
      <c r="T10" s="57"/>
      <c r="U10" s="57" t="s">
        <v>174</v>
      </c>
    </row>
    <row r="11" spans="1:22" ht="39" customHeight="1" x14ac:dyDescent="0.25">
      <c r="A11" s="113" t="s">
        <v>177</v>
      </c>
      <c r="C11" s="57" t="s">
        <v>38</v>
      </c>
      <c r="E11" s="57" t="s">
        <v>39</v>
      </c>
      <c r="F11" s="57"/>
      <c r="G11" s="57">
        <v>40000</v>
      </c>
      <c r="H11" s="57"/>
      <c r="I11" s="57">
        <v>16000</v>
      </c>
      <c r="J11" s="57"/>
      <c r="K11" s="57" t="s">
        <v>174</v>
      </c>
      <c r="M11" s="57" t="s">
        <v>38</v>
      </c>
      <c r="N11" s="57"/>
      <c r="O11" s="57" t="s">
        <v>39</v>
      </c>
      <c r="P11" s="57"/>
      <c r="Q11" s="57">
        <v>40000</v>
      </c>
      <c r="R11" s="57"/>
      <c r="S11" s="57">
        <v>16000</v>
      </c>
      <c r="T11" s="57"/>
      <c r="U11" s="57" t="s">
        <v>174</v>
      </c>
    </row>
    <row r="12" spans="1:22" ht="39" customHeight="1" x14ac:dyDescent="0.35">
      <c r="A12" s="113" t="s">
        <v>193</v>
      </c>
      <c r="B12" s="85"/>
      <c r="C12" s="57" t="s">
        <v>38</v>
      </c>
      <c r="D12" s="57"/>
      <c r="E12" s="57" t="s">
        <v>39</v>
      </c>
      <c r="F12" s="57"/>
      <c r="G12" s="57">
        <v>9237000</v>
      </c>
      <c r="H12" s="57"/>
      <c r="I12" s="57">
        <v>16000</v>
      </c>
      <c r="J12" s="57"/>
      <c r="K12" s="57" t="s">
        <v>173</v>
      </c>
      <c r="L12" s="57"/>
      <c r="M12" s="57" t="s">
        <v>40</v>
      </c>
      <c r="N12" s="57"/>
      <c r="O12" s="57" t="s">
        <v>40</v>
      </c>
      <c r="P12" s="57"/>
      <c r="Q12" s="57">
        <v>0</v>
      </c>
      <c r="R12" s="57"/>
      <c r="S12" s="57">
        <v>0</v>
      </c>
      <c r="T12" s="57"/>
      <c r="U12" s="57" t="s">
        <v>40</v>
      </c>
    </row>
    <row r="13" spans="1:22" ht="39" customHeight="1" x14ac:dyDescent="0.35">
      <c r="A13" s="113" t="s">
        <v>194</v>
      </c>
      <c r="B13" s="85"/>
      <c r="C13" s="57" t="s">
        <v>38</v>
      </c>
      <c r="D13" s="57"/>
      <c r="E13" s="57" t="s">
        <v>39</v>
      </c>
      <c r="F13" s="57"/>
      <c r="G13" s="57">
        <v>600000</v>
      </c>
      <c r="H13" s="57"/>
      <c r="I13" s="57">
        <v>13000</v>
      </c>
      <c r="J13" s="57"/>
      <c r="K13" s="57" t="s">
        <v>173</v>
      </c>
      <c r="L13" s="57"/>
      <c r="M13" s="57" t="s">
        <v>40</v>
      </c>
      <c r="N13" s="57"/>
      <c r="O13" s="57" t="s">
        <v>40</v>
      </c>
      <c r="P13" s="57"/>
      <c r="Q13" s="57">
        <v>0</v>
      </c>
      <c r="R13" s="57"/>
      <c r="S13" s="57">
        <v>0</v>
      </c>
      <c r="T13" s="57"/>
      <c r="U13" s="57" t="s">
        <v>40</v>
      </c>
    </row>
    <row r="14" spans="1:22" ht="39" customHeight="1" x14ac:dyDescent="0.35">
      <c r="A14" s="113" t="s">
        <v>195</v>
      </c>
      <c r="B14" s="85"/>
      <c r="C14" s="57" t="s">
        <v>38</v>
      </c>
      <c r="D14" s="57"/>
      <c r="E14" s="57" t="s">
        <v>39</v>
      </c>
      <c r="F14" s="57"/>
      <c r="G14" s="57">
        <v>3997000</v>
      </c>
      <c r="H14" s="57"/>
      <c r="I14" s="57">
        <v>14000</v>
      </c>
      <c r="J14" s="57"/>
      <c r="K14" s="57" t="s">
        <v>173</v>
      </c>
      <c r="L14" s="57"/>
      <c r="M14" s="57" t="s">
        <v>40</v>
      </c>
      <c r="N14" s="57"/>
      <c r="O14" s="57" t="s">
        <v>40</v>
      </c>
      <c r="P14" s="57"/>
      <c r="Q14" s="57">
        <v>0</v>
      </c>
      <c r="R14" s="57"/>
      <c r="S14" s="57">
        <v>0</v>
      </c>
      <c r="T14" s="57"/>
      <c r="U14" s="57" t="s">
        <v>40</v>
      </c>
    </row>
    <row r="15" spans="1:22" ht="39" customHeight="1" x14ac:dyDescent="0.35">
      <c r="A15" s="113" t="s">
        <v>196</v>
      </c>
      <c r="B15" s="85"/>
      <c r="C15" s="57" t="s">
        <v>38</v>
      </c>
      <c r="D15" s="57"/>
      <c r="E15" s="57" t="s">
        <v>39</v>
      </c>
      <c r="F15" s="57"/>
      <c r="G15" s="57">
        <v>7930000</v>
      </c>
      <c r="H15" s="57"/>
      <c r="I15" s="57">
        <v>15000</v>
      </c>
      <c r="J15" s="57"/>
      <c r="K15" s="57" t="s">
        <v>173</v>
      </c>
      <c r="L15" s="57"/>
      <c r="M15" s="57" t="s">
        <v>40</v>
      </c>
      <c r="N15" s="57"/>
      <c r="O15" s="57" t="s">
        <v>40</v>
      </c>
      <c r="P15" s="57"/>
      <c r="Q15" s="57">
        <v>0</v>
      </c>
      <c r="R15" s="57"/>
      <c r="S15" s="57">
        <v>0</v>
      </c>
      <c r="T15" s="57"/>
      <c r="U15" s="57" t="s">
        <v>40</v>
      </c>
    </row>
    <row r="16" spans="1:22" ht="39" customHeight="1" x14ac:dyDescent="0.25">
      <c r="A16" s="113" t="s">
        <v>197</v>
      </c>
      <c r="C16" s="57" t="s">
        <v>38</v>
      </c>
      <c r="E16" s="57" t="s">
        <v>39</v>
      </c>
      <c r="F16" s="57"/>
      <c r="G16" s="57">
        <v>3885000</v>
      </c>
      <c r="H16" s="57"/>
      <c r="I16" s="57">
        <v>18000</v>
      </c>
      <c r="J16" s="57"/>
      <c r="K16" s="57" t="s">
        <v>173</v>
      </c>
      <c r="M16" s="57" t="s">
        <v>40</v>
      </c>
      <c r="N16" s="57"/>
      <c r="O16" s="57" t="s">
        <v>40</v>
      </c>
      <c r="P16" s="57"/>
      <c r="Q16" s="57">
        <v>0</v>
      </c>
      <c r="R16" s="57"/>
      <c r="S16" s="57">
        <v>0</v>
      </c>
      <c r="T16" s="57"/>
      <c r="U16" s="57" t="s">
        <v>40</v>
      </c>
    </row>
    <row r="17" spans="1:1" ht="21.75" customHeight="1" x14ac:dyDescent="0.25">
      <c r="A17" s="97"/>
    </row>
    <row r="18" spans="1:1" ht="21.75" customHeight="1" x14ac:dyDescent="0.25">
      <c r="A18" s="97"/>
    </row>
    <row r="19" spans="1:1" ht="21.75" customHeight="1" x14ac:dyDescent="0.25">
      <c r="A19" s="97"/>
    </row>
    <row r="20" spans="1:1" ht="21.75" customHeight="1" x14ac:dyDescent="0.25">
      <c r="A20" s="97"/>
    </row>
    <row r="21" spans="1:1" ht="21.75" customHeight="1" x14ac:dyDescent="0.25">
      <c r="A21" s="97"/>
    </row>
    <row r="22" spans="1:1" ht="21.75" customHeight="1" x14ac:dyDescent="0.25">
      <c r="A22" s="97"/>
    </row>
    <row r="23" spans="1:1" ht="21.75" customHeight="1" x14ac:dyDescent="0.25">
      <c r="A23" s="97"/>
    </row>
    <row r="24" spans="1:1" ht="21.75" customHeight="1" x14ac:dyDescent="0.25"/>
    <row r="25" spans="1:1" ht="21.75" customHeight="1" x14ac:dyDescent="0.25"/>
    <row r="26" spans="1:1" ht="21.75" customHeight="1" x14ac:dyDescent="0.25"/>
    <row r="27" spans="1:1" ht="21.75" customHeight="1" x14ac:dyDescent="0.25"/>
    <row r="28" spans="1:1" ht="21.75" customHeight="1" x14ac:dyDescent="0.25"/>
  </sheetData>
  <sortState xmlns:xlrd2="http://schemas.microsoft.com/office/spreadsheetml/2017/richdata2" ref="A9:U16">
    <sortCondition descending="1" ref="Q9:Q16"/>
  </sortState>
  <mergeCells count="7">
    <mergeCell ref="C7:K7"/>
    <mergeCell ref="M7:U7"/>
    <mergeCell ref="A5:U5"/>
    <mergeCell ref="C6:U6"/>
    <mergeCell ref="A1:U1"/>
    <mergeCell ref="A2:U2"/>
    <mergeCell ref="A3:U3"/>
  </mergeCells>
  <pageMargins left="0.39" right="0.39" top="0.39" bottom="0.39" header="0" footer="0"/>
  <pageSetup scale="53" fitToHeight="0" orientation="landscape" r:id="rId1"/>
  <rowBreaks count="1" manualBreakCount="1">
    <brk id="17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5"/>
  <sheetViews>
    <sheetView rightToLeft="1" view="pageBreakPreview" zoomScale="60" zoomScaleNormal="100" workbookViewId="0">
      <selection activeCell="A20" sqref="A20:XFD22"/>
    </sheetView>
  </sheetViews>
  <sheetFormatPr defaultColWidth="9.109375" defaultRowHeight="16.2" x14ac:dyDescent="0.5"/>
  <cols>
    <col min="1" max="1" width="40.88671875" style="35" customWidth="1"/>
    <col min="2" max="2" width="1.44140625" style="35" customWidth="1"/>
    <col min="3" max="3" width="16.88671875" style="35" bestFit="1" customWidth="1"/>
    <col min="4" max="4" width="1.44140625" style="35" customWidth="1"/>
    <col min="5" max="5" width="25.88671875" style="35" bestFit="1" customWidth="1"/>
    <col min="6" max="6" width="1.44140625" style="35" customWidth="1"/>
    <col min="7" max="7" width="26.33203125" style="35" bestFit="1" customWidth="1"/>
    <col min="8" max="8" width="1.44140625" style="35" customWidth="1"/>
    <col min="9" max="9" width="17.33203125" style="35" bestFit="1" customWidth="1"/>
    <col min="10" max="10" width="1.44140625" style="35" customWidth="1"/>
    <col min="11" max="11" width="25.88671875" style="35" bestFit="1" customWidth="1"/>
    <col min="12" max="12" width="1.44140625" style="35" customWidth="1"/>
    <col min="13" max="13" width="16.5546875" style="35" bestFit="1" customWidth="1"/>
    <col min="14" max="14" width="1.44140625" style="35" customWidth="1"/>
    <col min="15" max="15" width="25.5546875" style="35" customWidth="1"/>
    <col min="16" max="16" width="1.44140625" style="35" customWidth="1"/>
    <col min="17" max="17" width="17.33203125" style="35" bestFit="1" customWidth="1"/>
    <col min="18" max="18" width="1.44140625" style="35" customWidth="1"/>
    <col min="19" max="19" width="19.44140625" style="35" customWidth="1"/>
    <col min="20" max="20" width="1.44140625" style="35" customWidth="1"/>
    <col min="21" max="21" width="26.109375" style="35" bestFit="1" customWidth="1"/>
    <col min="22" max="22" width="1.44140625" style="35" customWidth="1"/>
    <col min="23" max="23" width="26.33203125" style="35" bestFit="1" customWidth="1"/>
    <col min="24" max="24" width="1.44140625" style="33" customWidth="1"/>
    <col min="25" max="25" width="26.5546875" style="33" bestFit="1" customWidth="1"/>
    <col min="26" max="26" width="1.44140625" style="33" customWidth="1"/>
    <col min="27" max="27" width="21.44140625" style="33" hidden="1" customWidth="1"/>
    <col min="28" max="16384" width="9.109375" style="33"/>
  </cols>
  <sheetData>
    <row r="1" spans="1:29" ht="40.5" customHeight="1" x14ac:dyDescent="0.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9" ht="40.5" customHeight="1" x14ac:dyDescent="0.5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3" spans="1:29" ht="40.5" customHeight="1" x14ac:dyDescent="0.5">
      <c r="A3" s="128" t="str">
        <f>سهام!A3</f>
        <v>به تاریخ 29 اسفند 1404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1:29" ht="40.5" customHeight="1" x14ac:dyDescent="0.5"/>
    <row r="5" spans="1:29" ht="40.5" customHeight="1" x14ac:dyDescent="0.5">
      <c r="A5" s="127" t="s">
        <v>124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</row>
    <row r="6" spans="1:29" ht="40.5" customHeight="1" x14ac:dyDescent="0.5">
      <c r="A6" s="19"/>
      <c r="B6" s="19"/>
      <c r="C6" s="126" t="s">
        <v>123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9" ht="40.5" customHeight="1" thickBot="1" x14ac:dyDescent="0.95">
      <c r="C7" s="129" t="s">
        <v>184</v>
      </c>
      <c r="D7" s="129"/>
      <c r="E7" s="129"/>
      <c r="F7" s="129"/>
      <c r="G7" s="129"/>
      <c r="H7" s="37"/>
      <c r="I7" s="129" t="s">
        <v>2</v>
      </c>
      <c r="J7" s="129"/>
      <c r="K7" s="129"/>
      <c r="L7" s="129"/>
      <c r="M7" s="129"/>
      <c r="N7" s="129"/>
      <c r="O7" s="129"/>
      <c r="P7" s="37"/>
      <c r="Q7" s="121" t="s">
        <v>188</v>
      </c>
      <c r="R7" s="121"/>
      <c r="S7" s="121"/>
      <c r="T7" s="121"/>
      <c r="U7" s="121"/>
      <c r="V7" s="121"/>
      <c r="W7" s="121"/>
      <c r="X7" s="121"/>
      <c r="Y7" s="121"/>
    </row>
    <row r="8" spans="1:29" ht="40.5" customHeight="1" thickBot="1" x14ac:dyDescent="0.8">
      <c r="A8" s="134" t="s">
        <v>43</v>
      </c>
      <c r="B8" s="39"/>
      <c r="C8" s="134" t="s">
        <v>44</v>
      </c>
      <c r="D8" s="39"/>
      <c r="E8" s="134" t="s">
        <v>7</v>
      </c>
      <c r="F8" s="39"/>
      <c r="G8" s="134" t="s">
        <v>8</v>
      </c>
      <c r="H8" s="39"/>
      <c r="I8" s="133" t="s">
        <v>41</v>
      </c>
      <c r="J8" s="133"/>
      <c r="K8" s="133"/>
      <c r="L8" s="39"/>
      <c r="M8" s="133" t="s">
        <v>42</v>
      </c>
      <c r="N8" s="133"/>
      <c r="O8" s="133"/>
      <c r="P8" s="39"/>
      <c r="Q8" s="134" t="s">
        <v>6</v>
      </c>
      <c r="R8" s="39"/>
      <c r="S8" s="135" t="s">
        <v>45</v>
      </c>
      <c r="T8" s="39"/>
      <c r="U8" s="134" t="s">
        <v>7</v>
      </c>
      <c r="V8" s="39"/>
      <c r="W8" s="134" t="s">
        <v>8</v>
      </c>
      <c r="X8" s="34"/>
      <c r="Y8" s="122" t="s">
        <v>11</v>
      </c>
    </row>
    <row r="9" spans="1:29" ht="40.5" customHeight="1" thickBot="1" x14ac:dyDescent="0.8">
      <c r="A9" s="133"/>
      <c r="B9" s="39"/>
      <c r="C9" s="133"/>
      <c r="D9" s="39"/>
      <c r="E9" s="133"/>
      <c r="F9" s="39"/>
      <c r="G9" s="133"/>
      <c r="H9" s="39"/>
      <c r="I9" s="40" t="s">
        <v>6</v>
      </c>
      <c r="J9" s="39"/>
      <c r="K9" s="40" t="s">
        <v>7</v>
      </c>
      <c r="L9" s="39"/>
      <c r="M9" s="40" t="s">
        <v>6</v>
      </c>
      <c r="N9" s="39"/>
      <c r="O9" s="40" t="s">
        <v>9</v>
      </c>
      <c r="P9" s="39"/>
      <c r="Q9" s="133"/>
      <c r="R9" s="39"/>
      <c r="S9" s="136"/>
      <c r="T9" s="39"/>
      <c r="U9" s="133"/>
      <c r="V9" s="39"/>
      <c r="W9" s="133"/>
      <c r="X9" s="34"/>
      <c r="Y9" s="123"/>
    </row>
    <row r="10" spans="1:29" ht="40.5" customHeight="1" x14ac:dyDescent="0.5">
      <c r="A10" s="97" t="s">
        <v>47</v>
      </c>
      <c r="C10" s="57">
        <v>148880000</v>
      </c>
      <c r="D10" s="57"/>
      <c r="E10" s="57">
        <v>4262637327916</v>
      </c>
      <c r="F10" s="57"/>
      <c r="G10" s="57">
        <v>4462074163190</v>
      </c>
      <c r="H10" s="57"/>
      <c r="I10" s="57">
        <v>0</v>
      </c>
      <c r="J10" s="57"/>
      <c r="K10" s="57">
        <v>0</v>
      </c>
      <c r="L10" s="57"/>
      <c r="M10" s="57">
        <v>-35860000</v>
      </c>
      <c r="N10" s="57"/>
      <c r="O10" s="57">
        <v>-1076629126587</v>
      </c>
      <c r="P10" s="57"/>
      <c r="Q10" s="57">
        <v>113020000</v>
      </c>
      <c r="R10" s="57"/>
      <c r="S10" s="57">
        <v>30648</v>
      </c>
      <c r="T10" s="57"/>
      <c r="U10" s="57">
        <v>3228460481099</v>
      </c>
      <c r="V10" s="57"/>
      <c r="W10" s="57">
        <v>3462559670121</v>
      </c>
      <c r="X10" s="53"/>
      <c r="Y10" s="92">
        <f t="shared" ref="Y10:Y17" si="0">W10/$AA$10*100</f>
        <v>5.4261654801448396</v>
      </c>
      <c r="AA10" s="20">
        <v>63812275589291</v>
      </c>
    </row>
    <row r="11" spans="1:29" ht="40.5" customHeight="1" x14ac:dyDescent="0.5">
      <c r="A11" s="97" t="s">
        <v>49</v>
      </c>
      <c r="C11" s="57">
        <v>34000000</v>
      </c>
      <c r="D11" s="57"/>
      <c r="E11" s="57">
        <v>510391331936</v>
      </c>
      <c r="F11" s="57"/>
      <c r="G11" s="57">
        <v>535812346311</v>
      </c>
      <c r="H11" s="57"/>
      <c r="I11" s="57">
        <v>12000000</v>
      </c>
      <c r="J11" s="57"/>
      <c r="K11" s="57">
        <v>193103180544</v>
      </c>
      <c r="L11" s="57"/>
      <c r="M11" s="57">
        <v>-13000000</v>
      </c>
      <c r="N11" s="57"/>
      <c r="O11" s="57">
        <v>-209157844610</v>
      </c>
      <c r="P11" s="57"/>
      <c r="Q11" s="57">
        <v>33000000</v>
      </c>
      <c r="R11" s="57"/>
      <c r="S11" s="57">
        <v>16183</v>
      </c>
      <c r="T11" s="57"/>
      <c r="U11" s="57">
        <v>497919540145</v>
      </c>
      <c r="V11" s="57"/>
      <c r="W11" s="57">
        <v>533842073117</v>
      </c>
      <c r="X11" s="53"/>
      <c r="Y11" s="92">
        <f t="shared" si="0"/>
        <v>0.83658209676288309</v>
      </c>
      <c r="AA11" s="13"/>
      <c r="AC11" s="33" t="s">
        <v>170</v>
      </c>
    </row>
    <row r="12" spans="1:29" ht="40.5" customHeight="1" x14ac:dyDescent="0.5">
      <c r="A12" s="97" t="s">
        <v>169</v>
      </c>
      <c r="C12" s="57">
        <v>31000000</v>
      </c>
      <c r="D12" s="57"/>
      <c r="E12" s="57">
        <v>453092016033</v>
      </c>
      <c r="F12" s="57"/>
      <c r="G12" s="57">
        <v>473319399086</v>
      </c>
      <c r="H12" s="57"/>
      <c r="I12" s="57">
        <v>0</v>
      </c>
      <c r="J12" s="57"/>
      <c r="K12" s="57">
        <v>0</v>
      </c>
      <c r="L12" s="57"/>
      <c r="M12" s="57">
        <v>0</v>
      </c>
      <c r="N12" s="57"/>
      <c r="O12" s="57">
        <v>0</v>
      </c>
      <c r="P12" s="57"/>
      <c r="Q12" s="57">
        <v>31000000</v>
      </c>
      <c r="R12" s="57"/>
      <c r="S12" s="57">
        <v>15552</v>
      </c>
      <c r="T12" s="57"/>
      <c r="U12" s="57">
        <v>453092016033</v>
      </c>
      <c r="V12" s="57"/>
      <c r="W12" s="57">
        <v>481934221200</v>
      </c>
      <c r="X12" s="53"/>
      <c r="Y12" s="92">
        <f t="shared" si="0"/>
        <v>0.75523747860337764</v>
      </c>
      <c r="AA12" s="13"/>
    </row>
    <row r="13" spans="1:29" ht="40.5" customHeight="1" x14ac:dyDescent="0.75">
      <c r="A13" s="97" t="s">
        <v>46</v>
      </c>
      <c r="B13" s="39"/>
      <c r="C13" s="57">
        <v>6860000</v>
      </c>
      <c r="D13" s="57"/>
      <c r="E13" s="57">
        <v>195793664424</v>
      </c>
      <c r="F13" s="57"/>
      <c r="G13" s="57">
        <v>265480108097</v>
      </c>
      <c r="H13" s="57"/>
      <c r="I13" s="57">
        <v>0</v>
      </c>
      <c r="J13" s="57"/>
      <c r="K13" s="57">
        <v>0</v>
      </c>
      <c r="L13" s="57"/>
      <c r="M13" s="57">
        <v>-400000</v>
      </c>
      <c r="N13" s="57"/>
      <c r="O13" s="57">
        <v>-15518275525</v>
      </c>
      <c r="P13" s="57"/>
      <c r="Q13" s="57">
        <v>6460000</v>
      </c>
      <c r="R13" s="57"/>
      <c r="S13" s="91">
        <v>39803</v>
      </c>
      <c r="T13" s="57"/>
      <c r="U13" s="57">
        <v>184377124224</v>
      </c>
      <c r="V13" s="57"/>
      <c r="W13" s="57">
        <v>257032564278</v>
      </c>
      <c r="X13" s="53"/>
      <c r="Y13" s="92">
        <f t="shared" si="0"/>
        <v>0.40279485710917867</v>
      </c>
      <c r="AA13" s="13"/>
    </row>
    <row r="14" spans="1:29" ht="40.5" customHeight="1" x14ac:dyDescent="0.75">
      <c r="A14" s="97" t="s">
        <v>175</v>
      </c>
      <c r="B14" s="39"/>
      <c r="C14" s="57">
        <v>3000000</v>
      </c>
      <c r="D14" s="57"/>
      <c r="E14" s="57">
        <v>67885023360</v>
      </c>
      <c r="F14" s="57"/>
      <c r="G14" s="57">
        <v>70884851567</v>
      </c>
      <c r="H14" s="57"/>
      <c r="I14" s="57">
        <v>0</v>
      </c>
      <c r="J14" s="57"/>
      <c r="K14" s="57">
        <v>0</v>
      </c>
      <c r="L14" s="57"/>
      <c r="M14" s="57">
        <v>0</v>
      </c>
      <c r="N14" s="57"/>
      <c r="O14" s="57">
        <v>0</v>
      </c>
      <c r="P14" s="57"/>
      <c r="Q14" s="57">
        <v>3000000</v>
      </c>
      <c r="R14" s="57"/>
      <c r="S14" s="91">
        <v>24245</v>
      </c>
      <c r="T14" s="57"/>
      <c r="U14" s="57">
        <v>67885023360</v>
      </c>
      <c r="V14" s="57"/>
      <c r="W14" s="57">
        <v>72708178967</v>
      </c>
      <c r="X14" s="53"/>
      <c r="Y14" s="92">
        <f t="shared" si="0"/>
        <v>0.11394073992121026</v>
      </c>
      <c r="AA14" s="13"/>
    </row>
    <row r="15" spans="1:29" ht="40.5" customHeight="1" x14ac:dyDescent="0.5">
      <c r="A15" s="97" t="s">
        <v>48</v>
      </c>
      <c r="C15" s="57">
        <v>1130000</v>
      </c>
      <c r="D15" s="57"/>
      <c r="E15" s="57">
        <v>34009853257</v>
      </c>
      <c r="F15" s="57"/>
      <c r="G15" s="57">
        <v>65791450452</v>
      </c>
      <c r="H15" s="57"/>
      <c r="I15" s="57">
        <v>43000000</v>
      </c>
      <c r="J15" s="57"/>
      <c r="K15" s="57">
        <v>2551399481724</v>
      </c>
      <c r="L15" s="57"/>
      <c r="M15" s="57">
        <v>-43351765</v>
      </c>
      <c r="N15" s="57"/>
      <c r="O15" s="57">
        <v>-2575162905878</v>
      </c>
      <c r="P15" s="57"/>
      <c r="Q15" s="57">
        <v>778235</v>
      </c>
      <c r="R15" s="57"/>
      <c r="S15" s="57">
        <v>59646</v>
      </c>
      <c r="T15" s="57"/>
      <c r="U15" s="57">
        <v>23422706327</v>
      </c>
      <c r="V15" s="57"/>
      <c r="W15" s="57">
        <v>46401487949</v>
      </c>
      <c r="X15" s="53"/>
      <c r="Y15" s="92">
        <f t="shared" si="0"/>
        <v>7.2715613916747884E-2</v>
      </c>
      <c r="AA15" s="13"/>
    </row>
    <row r="16" spans="1:29" ht="40.5" customHeight="1" x14ac:dyDescent="0.5">
      <c r="A16" s="97" t="s">
        <v>50</v>
      </c>
      <c r="C16" s="57">
        <v>1000000</v>
      </c>
      <c r="D16" s="57"/>
      <c r="E16" s="57">
        <v>10164905557</v>
      </c>
      <c r="F16" s="57"/>
      <c r="G16" s="57">
        <v>10101105686</v>
      </c>
      <c r="H16" s="57"/>
      <c r="I16" s="57">
        <v>0</v>
      </c>
      <c r="J16" s="57"/>
      <c r="K16" s="57">
        <v>0</v>
      </c>
      <c r="L16" s="57"/>
      <c r="M16" s="57">
        <v>0</v>
      </c>
      <c r="N16" s="57"/>
      <c r="O16" s="57">
        <v>0</v>
      </c>
      <c r="P16" s="57"/>
      <c r="Q16" s="57">
        <v>1000000</v>
      </c>
      <c r="R16" s="57"/>
      <c r="S16" s="57">
        <v>10121</v>
      </c>
      <c r="T16" s="57"/>
      <c r="U16" s="57">
        <v>10164905557</v>
      </c>
      <c r="V16" s="57"/>
      <c r="W16" s="57">
        <v>10119102311</v>
      </c>
      <c r="X16" s="53"/>
      <c r="Y16" s="92">
        <f t="shared" si="0"/>
        <v>1.5857610808504362E-2</v>
      </c>
      <c r="AA16" s="13"/>
    </row>
    <row r="17" spans="1:27" ht="40.5" customHeight="1" thickBot="1" x14ac:dyDescent="0.55000000000000004">
      <c r="A17" s="97" t="s">
        <v>185</v>
      </c>
      <c r="C17" s="94">
        <v>308207</v>
      </c>
      <c r="D17" s="57"/>
      <c r="E17" s="94">
        <v>3132227303</v>
      </c>
      <c r="F17" s="57"/>
      <c r="G17" s="94">
        <v>2799388697</v>
      </c>
      <c r="H17" s="57"/>
      <c r="I17" s="94">
        <v>20822</v>
      </c>
      <c r="J17" s="57"/>
      <c r="K17" s="94">
        <v>183716672</v>
      </c>
      <c r="L17" s="57"/>
      <c r="M17" s="94">
        <v>-558</v>
      </c>
      <c r="N17" s="57"/>
      <c r="O17" s="94">
        <v>-5094430</v>
      </c>
      <c r="P17" s="57"/>
      <c r="Q17" s="94">
        <v>328471</v>
      </c>
      <c r="R17" s="57"/>
      <c r="S17" s="57">
        <v>8870</v>
      </c>
      <c r="T17" s="57"/>
      <c r="U17" s="94">
        <v>3310318420</v>
      </c>
      <c r="V17" s="57"/>
      <c r="W17" s="94">
        <v>2912197542</v>
      </c>
      <c r="X17" s="53"/>
      <c r="Y17" s="93">
        <f t="shared" si="0"/>
        <v>4.5636948613829494E-3</v>
      </c>
      <c r="AA17" s="13"/>
    </row>
    <row r="18" spans="1:27" ht="40.5" customHeight="1" thickBot="1" x14ac:dyDescent="0.55000000000000004">
      <c r="A18" s="31"/>
      <c r="C18" s="95">
        <f>SUM(C10:C17)</f>
        <v>226178207</v>
      </c>
      <c r="D18" s="38"/>
      <c r="E18" s="96">
        <f>SUM(E10:E17)</f>
        <v>5537106349786</v>
      </c>
      <c r="F18" s="38"/>
      <c r="G18" s="96">
        <f>SUM(G10:G17)</f>
        <v>5886262813086</v>
      </c>
      <c r="H18" s="38"/>
      <c r="I18" s="96">
        <f>SUM(I10:I17)</f>
        <v>55020822</v>
      </c>
      <c r="J18" s="38"/>
      <c r="K18" s="96">
        <f>SUM(K10:K17)</f>
        <v>2744686378940</v>
      </c>
      <c r="L18" s="38"/>
      <c r="M18" s="96">
        <f>SUM(M10:M17)</f>
        <v>-92612323</v>
      </c>
      <c r="N18" s="38"/>
      <c r="O18" s="96">
        <f>SUM(O10:O17)</f>
        <v>-3876473247030</v>
      </c>
      <c r="P18" s="38"/>
      <c r="Q18" s="96">
        <f>SUM(Q10:Q17)</f>
        <v>188586706</v>
      </c>
      <c r="R18" s="38"/>
      <c r="S18" s="38"/>
      <c r="T18" s="38"/>
      <c r="U18" s="96">
        <f>SUM(U10:U17)</f>
        <v>4468632115165</v>
      </c>
      <c r="V18" s="38"/>
      <c r="W18" s="96">
        <f>SUM(W10:W17)</f>
        <v>4867509495485</v>
      </c>
      <c r="X18" s="8"/>
      <c r="Y18" s="114">
        <f>SUM(Y10:Y17)</f>
        <v>7.6278575721281241</v>
      </c>
    </row>
    <row r="19" spans="1:27" ht="16.8" thickTop="1" x14ac:dyDescent="0.5"/>
    <row r="20" spans="1:27" ht="21.6" hidden="1" x14ac:dyDescent="0.5">
      <c r="C20" s="20">
        <v>226178207</v>
      </c>
      <c r="D20" s="20"/>
      <c r="E20" s="20">
        <v>5537106349786</v>
      </c>
      <c r="F20" s="20"/>
      <c r="G20" s="20">
        <v>349156463300</v>
      </c>
      <c r="H20" s="20"/>
      <c r="I20" s="20">
        <v>55020822</v>
      </c>
      <c r="J20" s="20"/>
      <c r="K20" s="20">
        <v>2744686378940</v>
      </c>
      <c r="L20" s="20"/>
      <c r="M20" s="20">
        <v>-92612323</v>
      </c>
      <c r="N20" s="20"/>
      <c r="O20" s="20">
        <v>-3876473247030</v>
      </c>
      <c r="P20" s="20"/>
      <c r="Q20" s="20">
        <f>C18+I18+M18</f>
        <v>188586706</v>
      </c>
      <c r="R20" s="20"/>
      <c r="S20" s="20"/>
      <c r="T20" s="20"/>
      <c r="U20" s="20">
        <v>4468632115165</v>
      </c>
      <c r="V20" s="20"/>
      <c r="W20" s="20">
        <v>398877380320</v>
      </c>
      <c r="Y20" s="15">
        <v>7.63</v>
      </c>
    </row>
    <row r="21" spans="1:27" ht="21.6" hidden="1" x14ac:dyDescent="0.5">
      <c r="C21" s="20">
        <f>C20-C18</f>
        <v>0</v>
      </c>
      <c r="D21" s="20"/>
      <c r="E21" s="20">
        <f>E20-E18</f>
        <v>0</v>
      </c>
      <c r="F21" s="20"/>
      <c r="G21" s="20">
        <f>E20+G20</f>
        <v>5886262813086</v>
      </c>
      <c r="H21" s="20"/>
      <c r="I21" s="20">
        <f>I20-I18</f>
        <v>0</v>
      </c>
      <c r="J21" s="20"/>
      <c r="K21" s="20">
        <f>K20-K18</f>
        <v>0</v>
      </c>
      <c r="L21" s="20"/>
      <c r="M21" s="20">
        <f>M20-M18</f>
        <v>0</v>
      </c>
      <c r="N21" s="20"/>
      <c r="O21" s="20">
        <f>O20-O18</f>
        <v>0</v>
      </c>
      <c r="P21" s="20"/>
      <c r="Q21" s="20">
        <f>Q20-Q18</f>
        <v>0</v>
      </c>
      <c r="R21" s="20"/>
      <c r="S21" s="20"/>
      <c r="T21" s="20"/>
      <c r="U21" s="20">
        <f>U20-U18</f>
        <v>0</v>
      </c>
      <c r="V21" s="20"/>
      <c r="W21" s="20">
        <f>U20+W20</f>
        <v>4867509495485</v>
      </c>
      <c r="Y21" s="15">
        <f>Y20-Y18</f>
        <v>2.1424278718757961E-3</v>
      </c>
    </row>
    <row r="22" spans="1:27" ht="21.6" hidden="1" x14ac:dyDescent="0.5">
      <c r="C22" s="20"/>
      <c r="D22" s="20"/>
      <c r="E22" s="20"/>
      <c r="F22" s="20"/>
      <c r="G22" s="20">
        <f>G21-G18</f>
        <v>0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>
        <f>W21-W18</f>
        <v>0</v>
      </c>
    </row>
    <row r="23" spans="1:27" ht="21.6" x14ac:dyDescent="0.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5" spans="1:27" x14ac:dyDescent="0.5">
      <c r="U25" s="35" t="s">
        <v>171</v>
      </c>
    </row>
  </sheetData>
  <sortState xmlns:xlrd2="http://schemas.microsoft.com/office/spreadsheetml/2017/richdata2" ref="A10:Y17">
    <sortCondition descending="1" ref="W10:W17"/>
  </sortState>
  <mergeCells count="19">
    <mergeCell ref="Q8:Q9"/>
    <mergeCell ref="S8:S9"/>
    <mergeCell ref="I8:K8"/>
    <mergeCell ref="M8:O8"/>
    <mergeCell ref="A5:Y5"/>
    <mergeCell ref="I7:O7"/>
    <mergeCell ref="Q7:Y7"/>
    <mergeCell ref="A1:Y1"/>
    <mergeCell ref="A2:Y2"/>
    <mergeCell ref="U8:U9"/>
    <mergeCell ref="W8:W9"/>
    <mergeCell ref="Y8:Y9"/>
    <mergeCell ref="A3:Y3"/>
    <mergeCell ref="C7:G7"/>
    <mergeCell ref="A8:A9"/>
    <mergeCell ref="C6:Y6"/>
    <mergeCell ref="C8:C9"/>
    <mergeCell ref="E8:E9"/>
    <mergeCell ref="G8:G9"/>
  </mergeCells>
  <pageMargins left="0.39" right="0.39" top="0.39" bottom="0.39" header="0" footer="0"/>
  <pageSetup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8"/>
  <sheetViews>
    <sheetView rightToLeft="1" view="pageBreakPreview" zoomScale="60" zoomScaleNormal="100" workbookViewId="0">
      <selection activeCell="A14" sqref="A14:XFD16"/>
    </sheetView>
  </sheetViews>
  <sheetFormatPr defaultColWidth="9.109375" defaultRowHeight="16.2" x14ac:dyDescent="0.5"/>
  <cols>
    <col min="1" max="1" width="32" style="33" customWidth="1"/>
    <col min="2" max="2" width="1.44140625" style="33" customWidth="1"/>
    <col min="3" max="3" width="16.88671875" style="33" customWidth="1"/>
    <col min="4" max="4" width="1.44140625" style="33" customWidth="1"/>
    <col min="5" max="5" width="22.33203125" style="33" customWidth="1"/>
    <col min="6" max="6" width="1.44140625" style="33" customWidth="1"/>
    <col min="7" max="7" width="13" style="33" customWidth="1"/>
    <col min="8" max="8" width="1.44140625" style="33" customWidth="1"/>
    <col min="9" max="9" width="13" style="33" customWidth="1"/>
    <col min="10" max="10" width="1.44140625" style="33" customWidth="1"/>
    <col min="11" max="11" width="11.6640625" style="33" customWidth="1"/>
    <col min="12" max="12" width="1.44140625" style="33" customWidth="1"/>
    <col min="13" max="13" width="13" style="33" customWidth="1"/>
    <col min="14" max="14" width="1.44140625" style="33" customWidth="1"/>
    <col min="15" max="15" width="13" style="33" customWidth="1"/>
    <col min="16" max="16" width="1.44140625" style="33" customWidth="1"/>
    <col min="17" max="17" width="19.33203125" style="33" bestFit="1" customWidth="1"/>
    <col min="18" max="18" width="1.44140625" style="33" customWidth="1"/>
    <col min="19" max="19" width="19.88671875" style="33" bestFit="1" customWidth="1"/>
    <col min="20" max="20" width="1.44140625" style="33" customWidth="1"/>
    <col min="21" max="21" width="10.5546875" style="33" customWidth="1"/>
    <col min="22" max="22" width="1.44140625" style="33" customWidth="1"/>
    <col min="23" max="23" width="13.5546875" style="33" customWidth="1"/>
    <col min="24" max="24" width="1.44140625" style="33" customWidth="1"/>
    <col min="25" max="25" width="10.33203125" style="33" customWidth="1"/>
    <col min="26" max="26" width="1.44140625" style="33" customWidth="1"/>
    <col min="27" max="27" width="14.6640625" style="33" customWidth="1"/>
    <col min="28" max="28" width="1.44140625" style="33" customWidth="1"/>
    <col min="29" max="29" width="11" style="33" customWidth="1"/>
    <col min="30" max="30" width="1.44140625" style="33" customWidth="1"/>
    <col min="31" max="31" width="13.44140625" style="33" customWidth="1"/>
    <col min="32" max="32" width="1.44140625" style="33" customWidth="1"/>
    <col min="33" max="33" width="19.33203125" style="33" bestFit="1" customWidth="1"/>
    <col min="34" max="34" width="1.44140625" style="33" customWidth="1"/>
    <col min="35" max="35" width="19.109375" style="33" bestFit="1" customWidth="1"/>
    <col min="36" max="36" width="1.44140625" style="33" customWidth="1"/>
    <col min="37" max="37" width="15" style="33" customWidth="1"/>
    <col min="38" max="38" width="1.44140625" style="33" customWidth="1"/>
    <col min="39" max="39" width="21.44140625" style="33" hidden="1" customWidth="1"/>
    <col min="40" max="16384" width="9.109375" style="33"/>
  </cols>
  <sheetData>
    <row r="1" spans="1:39" ht="46.5" customHeight="1" x14ac:dyDescent="0.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</row>
    <row r="2" spans="1:39" ht="46.5" customHeight="1" x14ac:dyDescent="0.5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</row>
    <row r="3" spans="1:39" ht="46.5" customHeight="1" x14ac:dyDescent="0.5">
      <c r="A3" s="128" t="str">
        <f>سهام!A3</f>
        <v>به تاریخ 29 اسفند 1404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</row>
    <row r="4" spans="1:39" ht="46.5" customHeight="1" x14ac:dyDescent="0.5"/>
    <row r="5" spans="1:39" ht="46.5" customHeight="1" x14ac:dyDescent="0.5">
      <c r="A5" s="127" t="s">
        <v>125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</row>
    <row r="6" spans="1:39" ht="46.5" customHeight="1" x14ac:dyDescent="0.5">
      <c r="A6" s="19"/>
      <c r="B6" s="19"/>
      <c r="C6" s="126" t="s">
        <v>123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</row>
    <row r="7" spans="1:39" ht="46.5" customHeight="1" thickBot="1" x14ac:dyDescent="0.85">
      <c r="A7" s="42"/>
      <c r="B7" s="42"/>
      <c r="C7" s="121" t="s">
        <v>51</v>
      </c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47"/>
      <c r="O7" s="121" t="s">
        <v>184</v>
      </c>
      <c r="P7" s="121"/>
      <c r="Q7" s="121"/>
      <c r="R7" s="121"/>
      <c r="S7" s="121"/>
      <c r="T7" s="48"/>
      <c r="U7" s="121" t="s">
        <v>2</v>
      </c>
      <c r="V7" s="121"/>
      <c r="W7" s="121"/>
      <c r="X7" s="121"/>
      <c r="Y7" s="121"/>
      <c r="Z7" s="121"/>
      <c r="AA7" s="121"/>
      <c r="AB7" s="48"/>
      <c r="AC7" s="121" t="s">
        <v>188</v>
      </c>
      <c r="AD7" s="121"/>
      <c r="AE7" s="121"/>
      <c r="AF7" s="121"/>
      <c r="AG7" s="121"/>
      <c r="AH7" s="121"/>
      <c r="AI7" s="121"/>
      <c r="AJ7" s="121"/>
      <c r="AK7" s="121"/>
    </row>
    <row r="8" spans="1:39" ht="46.5" customHeight="1" thickBot="1" x14ac:dyDescent="0.8">
      <c r="A8" s="122" t="s">
        <v>52</v>
      </c>
      <c r="B8" s="34"/>
      <c r="C8" s="138" t="s">
        <v>53</v>
      </c>
      <c r="D8" s="34"/>
      <c r="E8" s="138" t="s">
        <v>54</v>
      </c>
      <c r="F8" s="34"/>
      <c r="G8" s="138" t="s">
        <v>55</v>
      </c>
      <c r="H8" s="34"/>
      <c r="I8" s="138" t="s">
        <v>56</v>
      </c>
      <c r="J8" s="34"/>
      <c r="K8" s="138" t="s">
        <v>57</v>
      </c>
      <c r="L8" s="34"/>
      <c r="M8" s="138" t="s">
        <v>33</v>
      </c>
      <c r="N8" s="34"/>
      <c r="O8" s="137" t="s">
        <v>6</v>
      </c>
      <c r="P8" s="34"/>
      <c r="Q8" s="137" t="s">
        <v>7</v>
      </c>
      <c r="R8" s="34"/>
      <c r="S8" s="138" t="s">
        <v>8</v>
      </c>
      <c r="T8" s="34"/>
      <c r="U8" s="123" t="s">
        <v>3</v>
      </c>
      <c r="V8" s="123"/>
      <c r="W8" s="123"/>
      <c r="X8" s="34"/>
      <c r="Y8" s="123" t="s">
        <v>4</v>
      </c>
      <c r="Z8" s="123"/>
      <c r="AA8" s="123"/>
      <c r="AB8" s="34"/>
      <c r="AC8" s="137" t="s">
        <v>6</v>
      </c>
      <c r="AD8" s="34"/>
      <c r="AE8" s="138" t="s">
        <v>10</v>
      </c>
      <c r="AF8" s="34"/>
      <c r="AG8" s="137" t="s">
        <v>7</v>
      </c>
      <c r="AH8" s="34"/>
      <c r="AI8" s="138" t="s">
        <v>8</v>
      </c>
      <c r="AJ8" s="34"/>
      <c r="AK8" s="138" t="s">
        <v>11</v>
      </c>
    </row>
    <row r="9" spans="1:39" ht="46.5" customHeight="1" thickBot="1" x14ac:dyDescent="0.8">
      <c r="A9" s="123"/>
      <c r="B9" s="34"/>
      <c r="C9" s="125"/>
      <c r="D9" s="34"/>
      <c r="E9" s="125"/>
      <c r="F9" s="34"/>
      <c r="G9" s="125"/>
      <c r="H9" s="34"/>
      <c r="I9" s="125"/>
      <c r="J9" s="34"/>
      <c r="K9" s="125"/>
      <c r="L9" s="34"/>
      <c r="M9" s="125"/>
      <c r="N9" s="34"/>
      <c r="O9" s="123"/>
      <c r="P9" s="34"/>
      <c r="Q9" s="123"/>
      <c r="R9" s="34"/>
      <c r="S9" s="125"/>
      <c r="T9" s="34"/>
      <c r="U9" s="9" t="s">
        <v>6</v>
      </c>
      <c r="V9" s="34"/>
      <c r="W9" s="11" t="s">
        <v>7</v>
      </c>
      <c r="X9" s="34"/>
      <c r="Y9" s="9" t="s">
        <v>6</v>
      </c>
      <c r="Z9" s="34"/>
      <c r="AA9" s="9" t="s">
        <v>9</v>
      </c>
      <c r="AB9" s="34"/>
      <c r="AC9" s="123"/>
      <c r="AD9" s="34"/>
      <c r="AE9" s="125"/>
      <c r="AF9" s="34"/>
      <c r="AG9" s="123"/>
      <c r="AH9" s="34"/>
      <c r="AI9" s="125"/>
      <c r="AJ9" s="34"/>
      <c r="AK9" s="125"/>
    </row>
    <row r="10" spans="1:39" ht="46.5" customHeight="1" x14ac:dyDescent="0.5">
      <c r="A10" s="44" t="s">
        <v>58</v>
      </c>
      <c r="C10" s="28" t="s">
        <v>59</v>
      </c>
      <c r="D10" s="28"/>
      <c r="E10" s="28" t="s">
        <v>59</v>
      </c>
      <c r="F10" s="28"/>
      <c r="G10" s="28" t="s">
        <v>60</v>
      </c>
      <c r="H10" s="28"/>
      <c r="I10" s="28" t="s">
        <v>61</v>
      </c>
      <c r="J10" s="28"/>
      <c r="K10" s="13">
        <v>18</v>
      </c>
      <c r="L10" s="13"/>
      <c r="M10" s="52">
        <v>23.5</v>
      </c>
      <c r="N10" s="28"/>
      <c r="O10" s="20">
        <v>486800</v>
      </c>
      <c r="P10" s="20"/>
      <c r="Q10" s="20">
        <v>486912195041</v>
      </c>
      <c r="R10" s="20"/>
      <c r="S10" s="20">
        <v>486447070000</v>
      </c>
      <c r="T10" s="20"/>
      <c r="U10" s="20">
        <v>0</v>
      </c>
      <c r="V10" s="20"/>
      <c r="W10" s="20">
        <v>0</v>
      </c>
      <c r="X10" s="20"/>
      <c r="Y10" s="20">
        <v>0</v>
      </c>
      <c r="Z10" s="20"/>
      <c r="AA10" s="20">
        <v>0</v>
      </c>
      <c r="AB10" s="20"/>
      <c r="AC10" s="20">
        <f>O10+U10+Y10</f>
        <v>486800</v>
      </c>
      <c r="AD10" s="20"/>
      <c r="AE10" s="20">
        <v>1000000</v>
      </c>
      <c r="AF10" s="20"/>
      <c r="AG10" s="20">
        <v>486912195041</v>
      </c>
      <c r="AH10" s="20"/>
      <c r="AI10" s="20">
        <v>486447070000</v>
      </c>
      <c r="AJ10" s="28"/>
      <c r="AK10" s="15">
        <f>AI10/$AM$10*100</f>
        <v>0.76230954860609257</v>
      </c>
      <c r="AM10" s="20">
        <v>63812275589291</v>
      </c>
    </row>
    <row r="11" spans="1:39" ht="46.5" customHeight="1" thickBot="1" x14ac:dyDescent="0.55000000000000004">
      <c r="A11" s="44" t="s">
        <v>62</v>
      </c>
      <c r="C11" s="28" t="s">
        <v>59</v>
      </c>
      <c r="D11" s="28"/>
      <c r="E11" s="28" t="s">
        <v>59</v>
      </c>
      <c r="F11" s="28"/>
      <c r="G11" s="28" t="s">
        <v>63</v>
      </c>
      <c r="H11" s="28"/>
      <c r="I11" s="28" t="s">
        <v>64</v>
      </c>
      <c r="J11" s="28"/>
      <c r="K11" s="13">
        <v>23</v>
      </c>
      <c r="L11" s="13"/>
      <c r="M11" s="13">
        <v>23</v>
      </c>
      <c r="N11" s="28"/>
      <c r="O11" s="22">
        <v>100</v>
      </c>
      <c r="P11" s="20"/>
      <c r="Q11" s="22">
        <v>95068875</v>
      </c>
      <c r="R11" s="20"/>
      <c r="S11" s="22">
        <v>99927500</v>
      </c>
      <c r="T11" s="20"/>
      <c r="U11" s="22">
        <v>0</v>
      </c>
      <c r="V11" s="20"/>
      <c r="W11" s="22">
        <v>0</v>
      </c>
      <c r="X11" s="20"/>
      <c r="Y11" s="22">
        <v>0</v>
      </c>
      <c r="Z11" s="20"/>
      <c r="AA11" s="22">
        <v>0</v>
      </c>
      <c r="AB11" s="20"/>
      <c r="AC11" s="22">
        <f>O11+U11+Y11</f>
        <v>100</v>
      </c>
      <c r="AD11" s="20"/>
      <c r="AE11" s="20">
        <v>1000000</v>
      </c>
      <c r="AF11" s="20"/>
      <c r="AG11" s="22">
        <v>95068875</v>
      </c>
      <c r="AH11" s="20"/>
      <c r="AI11" s="22">
        <v>99927500</v>
      </c>
      <c r="AJ11" s="28"/>
      <c r="AK11" s="16">
        <f>AI11/$AM$10*100</f>
        <v>1.5659604531760324E-4</v>
      </c>
    </row>
    <row r="12" spans="1:39" ht="46.5" customHeight="1" thickBot="1" x14ac:dyDescent="0.55000000000000004">
      <c r="A12" s="45"/>
      <c r="C12" s="13"/>
      <c r="D12" s="28"/>
      <c r="E12" s="13"/>
      <c r="F12" s="28"/>
      <c r="G12" s="13"/>
      <c r="H12" s="28"/>
      <c r="I12" s="13"/>
      <c r="J12" s="28"/>
      <c r="K12" s="13"/>
      <c r="L12" s="28"/>
      <c r="M12" s="13"/>
      <c r="N12" s="28"/>
      <c r="O12" s="51">
        <f>SUM(O10:O11)</f>
        <v>486900</v>
      </c>
      <c r="P12" s="20"/>
      <c r="Q12" s="51">
        <f>SUM(Q10:Q11)</f>
        <v>487007263916</v>
      </c>
      <c r="R12" s="20"/>
      <c r="S12" s="51">
        <f>SUM(S10:S11)</f>
        <v>486546997500</v>
      </c>
      <c r="T12" s="20"/>
      <c r="U12" s="51">
        <f>SUM(U10:U11)</f>
        <v>0</v>
      </c>
      <c r="V12" s="20"/>
      <c r="W12" s="51">
        <f>SUM(W10:W11)</f>
        <v>0</v>
      </c>
      <c r="X12" s="20"/>
      <c r="Y12" s="51">
        <f>SUM(Y10:Y11)</f>
        <v>0</v>
      </c>
      <c r="Z12" s="20"/>
      <c r="AA12" s="51">
        <f>SUM(AA10:AA11)</f>
        <v>0</v>
      </c>
      <c r="AB12" s="20"/>
      <c r="AC12" s="51">
        <f>SUM(AC10:AC11)</f>
        <v>486900</v>
      </c>
      <c r="AD12" s="20"/>
      <c r="AE12" s="20"/>
      <c r="AF12" s="20"/>
      <c r="AG12" s="51">
        <f>SUM(AG10:AG11)</f>
        <v>487007263916</v>
      </c>
      <c r="AH12" s="20"/>
      <c r="AI12" s="51">
        <f>SUM(AI10:AI11)</f>
        <v>486546997500</v>
      </c>
      <c r="AJ12" s="28"/>
      <c r="AK12" s="104">
        <f>SUM(AK10:AK11)</f>
        <v>0.76246614465141016</v>
      </c>
    </row>
    <row r="13" spans="1:39" ht="16.8" thickTop="1" x14ac:dyDescent="0.5"/>
    <row r="14" spans="1:39" ht="21.6" hidden="1" x14ac:dyDescent="0.5">
      <c r="O14" s="20">
        <v>486900</v>
      </c>
      <c r="P14" s="20"/>
      <c r="Q14" s="20">
        <v>487007263916</v>
      </c>
      <c r="R14" s="20"/>
      <c r="S14" s="20">
        <v>-460266416</v>
      </c>
      <c r="T14" s="20"/>
      <c r="U14" s="20"/>
      <c r="V14" s="20"/>
      <c r="W14" s="20"/>
      <c r="X14" s="20"/>
      <c r="Y14" s="20"/>
      <c r="Z14" s="20"/>
      <c r="AA14" s="20"/>
      <c r="AB14" s="20"/>
      <c r="AC14" s="20">
        <f>O12+U12+Y12</f>
        <v>486900</v>
      </c>
      <c r="AD14" s="20"/>
      <c r="AE14" s="20"/>
      <c r="AF14" s="20"/>
      <c r="AG14" s="20">
        <v>487007263916</v>
      </c>
      <c r="AH14" s="20"/>
      <c r="AI14" s="20">
        <v>-460266416</v>
      </c>
      <c r="AJ14" s="20"/>
      <c r="AK14" s="27">
        <v>0.76</v>
      </c>
    </row>
    <row r="15" spans="1:39" ht="21.6" hidden="1" x14ac:dyDescent="0.5">
      <c r="O15" s="20">
        <f>O14-O12</f>
        <v>0</v>
      </c>
      <c r="P15" s="20"/>
      <c r="Q15" s="20">
        <f>Q14-Q12</f>
        <v>0</v>
      </c>
      <c r="R15" s="20"/>
      <c r="S15" s="20">
        <f>Q14+S14</f>
        <v>486546997500</v>
      </c>
      <c r="T15" s="20"/>
      <c r="U15" s="20"/>
      <c r="V15" s="20"/>
      <c r="W15" s="20"/>
      <c r="X15" s="20"/>
      <c r="Y15" s="20"/>
      <c r="Z15" s="20"/>
      <c r="AA15" s="20"/>
      <c r="AB15" s="20"/>
      <c r="AC15" s="20">
        <f>AC14-AC12</f>
        <v>0</v>
      </c>
      <c r="AD15" s="20"/>
      <c r="AE15" s="20"/>
      <c r="AF15" s="20"/>
      <c r="AG15" s="20">
        <f>AG14-AG12</f>
        <v>0</v>
      </c>
      <c r="AH15" s="20"/>
      <c r="AI15" s="20">
        <f>AG14+AI14</f>
        <v>486546997500</v>
      </c>
      <c r="AJ15" s="20"/>
      <c r="AK15" s="27">
        <f>AK14-AK12</f>
        <v>-2.4661446514101515E-3</v>
      </c>
    </row>
    <row r="16" spans="1:39" ht="21.6" hidden="1" x14ac:dyDescent="0.5">
      <c r="O16" s="20"/>
      <c r="P16" s="20"/>
      <c r="Q16" s="20"/>
      <c r="R16" s="20"/>
      <c r="S16" s="20">
        <f>S15-S12</f>
        <v>0</v>
      </c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>
        <f>AI15-AI12</f>
        <v>0</v>
      </c>
      <c r="AJ16" s="20"/>
      <c r="AK16" s="20"/>
    </row>
    <row r="17" spans="15:37" ht="21.6" x14ac:dyDescent="0.5"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</row>
    <row r="18" spans="15:37" ht="21.6" x14ac:dyDescent="0.5"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</row>
  </sheetData>
  <mergeCells count="26">
    <mergeCell ref="AE8:AE9"/>
    <mergeCell ref="AC8:AC9"/>
    <mergeCell ref="AG8:AG9"/>
    <mergeCell ref="AI8:AI9"/>
    <mergeCell ref="AK8:AK9"/>
    <mergeCell ref="A5:AK5"/>
    <mergeCell ref="O7:S7"/>
    <mergeCell ref="U7:AA7"/>
    <mergeCell ref="AC7:AK7"/>
    <mergeCell ref="C7:M7"/>
    <mergeCell ref="A1:AK1"/>
    <mergeCell ref="A2:AK2"/>
    <mergeCell ref="A3:AK3"/>
    <mergeCell ref="C6:AK6"/>
    <mergeCell ref="U8:W8"/>
    <mergeCell ref="Y8:AA8"/>
    <mergeCell ref="O8:O9"/>
    <mergeCell ref="Q8:Q9"/>
    <mergeCell ref="S8:S9"/>
    <mergeCell ref="M8:M9"/>
    <mergeCell ref="K8:K9"/>
    <mergeCell ref="I8:I9"/>
    <mergeCell ref="G8:G9"/>
    <mergeCell ref="E8:E9"/>
    <mergeCell ref="C8:C9"/>
    <mergeCell ref="A8:A9"/>
  </mergeCells>
  <pageMargins left="0.39" right="0.39" top="0.39" bottom="0.39" header="0" footer="0"/>
  <pageSetup paperSize="9" scale="4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6"/>
  <sheetViews>
    <sheetView rightToLeft="1" view="pageBreakPreview" zoomScale="60" zoomScaleNormal="100" workbookViewId="0">
      <selection activeCell="E29" sqref="E29"/>
    </sheetView>
  </sheetViews>
  <sheetFormatPr defaultColWidth="9.109375" defaultRowHeight="16.2" x14ac:dyDescent="0.5"/>
  <cols>
    <col min="1" max="1" width="30.33203125" style="33" customWidth="1"/>
    <col min="2" max="2" width="1.44140625" style="33" customWidth="1"/>
    <col min="3" max="3" width="27.5546875" style="35" customWidth="1"/>
    <col min="4" max="4" width="1.44140625" style="35" customWidth="1"/>
    <col min="5" max="5" width="22" style="35" customWidth="1"/>
    <col min="6" max="6" width="1.44140625" style="35" customWidth="1"/>
    <col min="7" max="7" width="23.6640625" style="35" bestFit="1" customWidth="1"/>
    <col min="8" max="8" width="1.44140625" style="35" customWidth="1"/>
    <col min="9" max="9" width="21.109375" style="35" customWidth="1"/>
    <col min="10" max="10" width="1.44140625" style="33" customWidth="1"/>
    <col min="11" max="11" width="26.109375" style="33" bestFit="1" customWidth="1"/>
    <col min="12" max="12" width="1.44140625" style="33" customWidth="1"/>
    <col min="13" max="13" width="21.44140625" style="33" hidden="1" customWidth="1"/>
    <col min="14" max="16384" width="9.109375" style="33"/>
  </cols>
  <sheetData>
    <row r="1" spans="1:13" ht="39" customHeight="1" x14ac:dyDescent="0.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3" ht="39" customHeight="1" x14ac:dyDescent="0.5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3" ht="39" customHeight="1" x14ac:dyDescent="0.5">
      <c r="A3" s="128" t="str">
        <f>سهام!A3</f>
        <v>به تاریخ 29 اسفند 1404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3" ht="39" customHeight="1" x14ac:dyDescent="0.5"/>
    <row r="5" spans="1:13" ht="39" customHeight="1" x14ac:dyDescent="0.5">
      <c r="A5" s="127" t="s">
        <v>128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3" ht="39" customHeight="1" x14ac:dyDescent="0.5">
      <c r="A6" s="19"/>
      <c r="B6" s="19"/>
      <c r="C6" s="139" t="s">
        <v>123</v>
      </c>
      <c r="D6" s="139"/>
      <c r="E6" s="139"/>
      <c r="F6" s="139"/>
      <c r="G6" s="139"/>
      <c r="H6" s="139"/>
      <c r="I6" s="139"/>
      <c r="J6" s="139"/>
      <c r="K6" s="139"/>
    </row>
    <row r="7" spans="1:13" ht="39" customHeight="1" thickBot="1" x14ac:dyDescent="0.55000000000000004">
      <c r="A7" s="53"/>
      <c r="B7" s="53"/>
      <c r="C7" s="40" t="s">
        <v>184</v>
      </c>
      <c r="D7" s="57"/>
      <c r="E7" s="133" t="s">
        <v>2</v>
      </c>
      <c r="F7" s="133"/>
      <c r="G7" s="133"/>
      <c r="H7" s="57"/>
      <c r="I7" s="123" t="s">
        <v>188</v>
      </c>
      <c r="J7" s="123"/>
      <c r="K7" s="123"/>
    </row>
    <row r="8" spans="1:13" ht="39" customHeight="1" thickBot="1" x14ac:dyDescent="0.55000000000000004">
      <c r="A8" s="9" t="s">
        <v>65</v>
      </c>
      <c r="B8" s="53"/>
      <c r="C8" s="40" t="s">
        <v>66</v>
      </c>
      <c r="D8" s="57"/>
      <c r="E8" s="40" t="s">
        <v>67</v>
      </c>
      <c r="F8" s="57"/>
      <c r="G8" s="40" t="s">
        <v>68</v>
      </c>
      <c r="H8" s="57"/>
      <c r="I8" s="40" t="s">
        <v>66</v>
      </c>
      <c r="J8" s="53"/>
      <c r="K8" s="9" t="s">
        <v>11</v>
      </c>
    </row>
    <row r="9" spans="1:13" ht="39" customHeight="1" x14ac:dyDescent="0.65">
      <c r="A9" s="56" t="s">
        <v>126</v>
      </c>
      <c r="B9" s="46"/>
      <c r="C9" s="58">
        <v>32509922150</v>
      </c>
      <c r="D9" s="20"/>
      <c r="E9" s="58">
        <v>132826312</v>
      </c>
      <c r="F9" s="20"/>
      <c r="G9" s="20">
        <f>-1260000</f>
        <v>-1260000</v>
      </c>
      <c r="H9" s="20"/>
      <c r="I9" s="58">
        <f>C9+E9+G9</f>
        <v>32641488462</v>
      </c>
      <c r="J9" s="28"/>
      <c r="K9" s="43">
        <f>I9/$M$9*100</f>
        <v>5.1152365529302496E-2</v>
      </c>
      <c r="M9" s="13">
        <v>63812275589291</v>
      </c>
    </row>
    <row r="10" spans="1:13" ht="39" customHeight="1" x14ac:dyDescent="0.65">
      <c r="A10" s="12" t="s">
        <v>127</v>
      </c>
      <c r="B10" s="46"/>
      <c r="C10" s="20">
        <v>180586829944</v>
      </c>
      <c r="D10" s="20"/>
      <c r="E10" s="20">
        <v>1236230297574</v>
      </c>
      <c r="F10" s="20"/>
      <c r="G10" s="20">
        <v>-1176823731845</v>
      </c>
      <c r="H10" s="20"/>
      <c r="I10" s="20">
        <f t="shared" ref="I10:I11" si="0">C10+E10+G10</f>
        <v>239993395673</v>
      </c>
      <c r="J10" s="28"/>
      <c r="K10" s="15">
        <f t="shared" ref="K10:K11" si="1">I10/$M$9*100</f>
        <v>0.37609283395196108</v>
      </c>
    </row>
    <row r="11" spans="1:13" ht="39" customHeight="1" thickBot="1" x14ac:dyDescent="0.7">
      <c r="A11" s="12" t="s">
        <v>186</v>
      </c>
      <c r="B11" s="46"/>
      <c r="C11" s="22">
        <v>2271768</v>
      </c>
      <c r="D11" s="20"/>
      <c r="E11" s="22">
        <v>0</v>
      </c>
      <c r="F11" s="20"/>
      <c r="G11" s="22">
        <v>-52080</v>
      </c>
      <c r="H11" s="20"/>
      <c r="I11" s="22">
        <f t="shared" si="0"/>
        <v>2219688</v>
      </c>
      <c r="J11" s="28"/>
      <c r="K11" s="16">
        <f t="shared" si="1"/>
        <v>3.4784655138869692E-6</v>
      </c>
    </row>
    <row r="12" spans="1:13" ht="39" customHeight="1" thickBot="1" x14ac:dyDescent="0.55000000000000004">
      <c r="A12" s="54"/>
      <c r="C12" s="32">
        <f>SUM(C9:C11)</f>
        <v>213099023862</v>
      </c>
      <c r="D12" s="25"/>
      <c r="E12" s="32">
        <f>SUM(E9:E11)</f>
        <v>1236363123886</v>
      </c>
      <c r="F12" s="25"/>
      <c r="G12" s="32">
        <f>SUM(G9:G11)</f>
        <v>-1176825043925</v>
      </c>
      <c r="H12" s="25"/>
      <c r="I12" s="32">
        <f>SUM(I9:I11)</f>
        <v>272637103823</v>
      </c>
      <c r="J12" s="36"/>
      <c r="K12" s="30">
        <f>SUM(K9:K11)</f>
        <v>0.42724867794677751</v>
      </c>
    </row>
    <row r="13" spans="1:13" ht="16.8" thickTop="1" x14ac:dyDescent="0.5"/>
    <row r="14" spans="1:13" ht="21.6" hidden="1" x14ac:dyDescent="0.5">
      <c r="C14" s="20">
        <v>213099023862</v>
      </c>
      <c r="D14" s="20"/>
      <c r="E14" s="20">
        <v>1236363123886</v>
      </c>
      <c r="F14" s="20"/>
      <c r="G14" s="20">
        <v>-1176825043925</v>
      </c>
      <c r="H14" s="20"/>
      <c r="I14" s="20">
        <v>272637103823</v>
      </c>
      <c r="K14" s="28">
        <v>0.43</v>
      </c>
    </row>
    <row r="15" spans="1:13" ht="21.6" hidden="1" x14ac:dyDescent="0.5">
      <c r="C15" s="20">
        <f>C14-C12</f>
        <v>0</v>
      </c>
      <c r="D15" s="20"/>
      <c r="E15" s="20">
        <f>E14-E12</f>
        <v>0</v>
      </c>
      <c r="F15" s="20"/>
      <c r="G15" s="20">
        <f>G14-G12</f>
        <v>0</v>
      </c>
      <c r="H15" s="20"/>
      <c r="I15" s="20">
        <f>I14-I12</f>
        <v>0</v>
      </c>
      <c r="K15" s="15">
        <f>K14-K12</f>
        <v>2.7513220532224825E-3</v>
      </c>
    </row>
    <row r="16" spans="1:13" ht="21.6" x14ac:dyDescent="0.5">
      <c r="C16" s="20" t="s">
        <v>172</v>
      </c>
      <c r="D16" s="20"/>
      <c r="E16" s="20"/>
      <c r="F16" s="20"/>
      <c r="G16" s="20"/>
      <c r="H16" s="20"/>
      <c r="I16" s="20"/>
    </row>
  </sheetData>
  <sortState xmlns:xlrd2="http://schemas.microsoft.com/office/spreadsheetml/2017/richdata2" ref="A9:K11">
    <sortCondition descending="1" ref="I9:I11"/>
  </sortState>
  <mergeCells count="7">
    <mergeCell ref="A5:K5"/>
    <mergeCell ref="E7:G7"/>
    <mergeCell ref="I7:K7"/>
    <mergeCell ref="A1:K1"/>
    <mergeCell ref="A2:K2"/>
    <mergeCell ref="A3:K3"/>
    <mergeCell ref="C6:K6"/>
  </mergeCells>
  <pageMargins left="0.39" right="0.39" top="0.39" bottom="0.39" header="0" footer="0"/>
  <pageSetup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6"/>
  <sheetViews>
    <sheetView rightToLeft="1" tabSelected="1" view="pageBreakPreview" zoomScale="60" zoomScaleNormal="100" workbookViewId="0">
      <selection activeCell="C28" sqref="C28"/>
    </sheetView>
  </sheetViews>
  <sheetFormatPr defaultColWidth="9.109375" defaultRowHeight="16.2" x14ac:dyDescent="0.5"/>
  <cols>
    <col min="1" max="1" width="61.5546875" style="35" bestFit="1" customWidth="1"/>
    <col min="2" max="2" width="1.44140625" style="35" customWidth="1"/>
    <col min="3" max="3" width="21.5546875" style="35" customWidth="1"/>
    <col min="4" max="4" width="1.44140625" style="35" customWidth="1"/>
    <col min="5" max="5" width="25.88671875" style="35" customWidth="1"/>
    <col min="6" max="6" width="1.44140625" style="35" customWidth="1"/>
    <col min="7" max="7" width="28.6640625" style="35" customWidth="1"/>
    <col min="8" max="8" width="1.44140625" style="35" customWidth="1"/>
    <col min="9" max="9" width="26.88671875" style="35" customWidth="1"/>
    <col min="10" max="10" width="1.44140625" style="35" customWidth="1"/>
    <col min="11" max="11" width="22.5546875" style="35" hidden="1" customWidth="1"/>
    <col min="12" max="16384" width="9.109375" style="35"/>
  </cols>
  <sheetData>
    <row r="1" spans="1:11" ht="39" customHeight="1" x14ac:dyDescent="0.5">
      <c r="A1" s="132" t="s">
        <v>0</v>
      </c>
      <c r="B1" s="132"/>
      <c r="C1" s="132"/>
      <c r="D1" s="132"/>
      <c r="E1" s="132"/>
      <c r="F1" s="132"/>
      <c r="G1" s="132"/>
      <c r="H1" s="132"/>
      <c r="I1" s="132"/>
    </row>
    <row r="2" spans="1:11" ht="39" customHeight="1" x14ac:dyDescent="0.5">
      <c r="A2" s="132" t="s">
        <v>69</v>
      </c>
      <c r="B2" s="132"/>
      <c r="C2" s="132"/>
      <c r="D2" s="132"/>
      <c r="E2" s="132"/>
      <c r="F2" s="132"/>
      <c r="G2" s="132"/>
      <c r="H2" s="132"/>
      <c r="I2" s="132"/>
    </row>
    <row r="3" spans="1:11" ht="39" customHeight="1" x14ac:dyDescent="0.5">
      <c r="A3" s="132" t="s">
        <v>187</v>
      </c>
      <c r="B3" s="132"/>
      <c r="C3" s="132"/>
      <c r="D3" s="132"/>
      <c r="E3" s="132"/>
      <c r="F3" s="132"/>
      <c r="G3" s="132"/>
      <c r="H3" s="132"/>
      <c r="I3" s="132"/>
    </row>
    <row r="4" spans="1:11" ht="39" customHeight="1" x14ac:dyDescent="0.5"/>
    <row r="5" spans="1:11" ht="39" customHeight="1" x14ac:dyDescent="0.5">
      <c r="A5" s="141" t="s">
        <v>129</v>
      </c>
      <c r="B5" s="141"/>
      <c r="C5" s="141"/>
      <c r="D5" s="141"/>
      <c r="E5" s="141"/>
      <c r="F5" s="141"/>
      <c r="G5" s="141"/>
      <c r="H5" s="141"/>
      <c r="I5" s="141"/>
    </row>
    <row r="6" spans="1:11" ht="39" customHeight="1" x14ac:dyDescent="0.5">
      <c r="C6" s="140" t="s">
        <v>123</v>
      </c>
      <c r="D6" s="140"/>
      <c r="E6" s="140"/>
      <c r="F6" s="140"/>
      <c r="G6" s="140"/>
      <c r="H6" s="140"/>
      <c r="I6" s="140"/>
    </row>
    <row r="7" spans="1:11" ht="39" customHeight="1" thickBot="1" x14ac:dyDescent="0.8">
      <c r="A7" s="40" t="s">
        <v>70</v>
      </c>
      <c r="B7" s="67"/>
      <c r="C7" s="40" t="s">
        <v>71</v>
      </c>
      <c r="D7" s="67"/>
      <c r="E7" s="40" t="s">
        <v>66</v>
      </c>
      <c r="F7" s="67"/>
      <c r="G7" s="40" t="s">
        <v>72</v>
      </c>
      <c r="H7" s="67"/>
      <c r="I7" s="40" t="s">
        <v>73</v>
      </c>
    </row>
    <row r="8" spans="1:11" ht="39" customHeight="1" x14ac:dyDescent="0.65">
      <c r="A8" s="31" t="s">
        <v>74</v>
      </c>
      <c r="C8" s="88" t="s">
        <v>130</v>
      </c>
      <c r="D8" s="74"/>
      <c r="E8" s="20">
        <f>'درآمد سرمایه گذاری در سهام'!S34</f>
        <v>-2354403043864</v>
      </c>
      <c r="F8" s="20"/>
      <c r="G8" s="27">
        <f>E8/$E$13*100</f>
        <v>107.01207046438253</v>
      </c>
      <c r="H8" s="27"/>
      <c r="I8" s="27">
        <f>E8/$K$8*100</f>
        <v>-3.6895770008539186</v>
      </c>
      <c r="K8" s="20">
        <v>63812275589291</v>
      </c>
    </row>
    <row r="9" spans="1:11" ht="39" customHeight="1" x14ac:dyDescent="0.65">
      <c r="A9" s="31" t="s">
        <v>75</v>
      </c>
      <c r="C9" s="88" t="s">
        <v>76</v>
      </c>
      <c r="D9" s="74"/>
      <c r="E9" s="20">
        <f>'درآمد سرمایه گذاری در صندوق'!S18</f>
        <v>114681527711</v>
      </c>
      <c r="F9" s="20"/>
      <c r="G9" s="27">
        <f t="shared" ref="G9:G12" si="0">E9/$E$13*100</f>
        <v>-5.2124922945357293</v>
      </c>
      <c r="H9" s="27"/>
      <c r="I9" s="27">
        <f t="shared" ref="I9:I12" si="1">E9/$K$8*100</f>
        <v>0.17971703195340349</v>
      </c>
    </row>
    <row r="10" spans="1:11" ht="39" customHeight="1" x14ac:dyDescent="0.65">
      <c r="A10" s="31" t="s">
        <v>77</v>
      </c>
      <c r="C10" s="88" t="s">
        <v>131</v>
      </c>
      <c r="D10" s="74"/>
      <c r="E10" s="20">
        <f>'درآمد سرمایه گذاری در اوراق به'!S12</f>
        <v>8457918498</v>
      </c>
      <c r="F10" s="20"/>
      <c r="G10" s="27">
        <f t="shared" si="0"/>
        <v>-0.38442838945898955</v>
      </c>
      <c r="H10" s="27"/>
      <c r="I10" s="27">
        <f t="shared" si="1"/>
        <v>1.3254375306150987E-2</v>
      </c>
    </row>
    <row r="11" spans="1:11" ht="39" customHeight="1" x14ac:dyDescent="0.65">
      <c r="A11" s="31" t="s">
        <v>78</v>
      </c>
      <c r="C11" s="88" t="s">
        <v>132</v>
      </c>
      <c r="D11" s="74"/>
      <c r="E11" s="20">
        <f>'درآمد سپرده بانکی'!G12</f>
        <v>140887254</v>
      </c>
      <c r="F11" s="20"/>
      <c r="G11" s="27">
        <f t="shared" si="0"/>
        <v>-6.4035921087826483E-3</v>
      </c>
      <c r="H11" s="27"/>
      <c r="I11" s="27">
        <f t="shared" si="1"/>
        <v>2.2078393647451082E-4</v>
      </c>
    </row>
    <row r="12" spans="1:11" ht="39" customHeight="1" thickBot="1" x14ac:dyDescent="0.7">
      <c r="A12" s="31" t="s">
        <v>79</v>
      </c>
      <c r="C12" s="88" t="s">
        <v>133</v>
      </c>
      <c r="D12" s="74"/>
      <c r="E12" s="22">
        <f>'سایر درآمدها'!E9</f>
        <v>30994226159</v>
      </c>
      <c r="F12" s="20"/>
      <c r="G12" s="70">
        <f t="shared" si="0"/>
        <v>-1.4087461882790131</v>
      </c>
      <c r="H12" s="27"/>
      <c r="I12" s="70">
        <f t="shared" si="1"/>
        <v>4.857094637791206E-2</v>
      </c>
    </row>
    <row r="13" spans="1:11" ht="39" customHeight="1" thickBot="1" x14ac:dyDescent="0.7">
      <c r="A13" s="31"/>
      <c r="C13" s="84"/>
      <c r="D13" s="74"/>
      <c r="E13" s="32">
        <f>SUM(E8:E12)</f>
        <v>-2200128484242</v>
      </c>
      <c r="F13" s="25"/>
      <c r="G13" s="32">
        <f>SUM(G8:G12)</f>
        <v>100.00000000000001</v>
      </c>
      <c r="H13" s="25"/>
      <c r="I13" s="32">
        <f>SUM(I8:I12)</f>
        <v>-3.4478138632799773</v>
      </c>
    </row>
    <row r="14" spans="1:11" ht="16.8" thickTop="1" x14ac:dyDescent="0.5"/>
    <row r="15" spans="1:11" ht="21.6" hidden="1" x14ac:dyDescent="0.5">
      <c r="E15" s="20">
        <v>-2200128484242</v>
      </c>
    </row>
    <row r="16" spans="1:11" ht="21.6" hidden="1" x14ac:dyDescent="0.5">
      <c r="E16" s="20">
        <f>E15-E13</f>
        <v>0</v>
      </c>
    </row>
  </sheetData>
  <mergeCells count="5">
    <mergeCell ref="C6:I6"/>
    <mergeCell ref="A5:I5"/>
    <mergeCell ref="A1:I1"/>
    <mergeCell ref="A2:I2"/>
    <mergeCell ref="A3:I3"/>
  </mergeCells>
  <pageMargins left="0.39" right="0.39" top="0.39" bottom="0.39" header="0" footer="0"/>
  <pageSetup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8"/>
  <sheetViews>
    <sheetView rightToLeft="1" view="pageBreakPreview" topLeftCell="A16" zoomScale="60" zoomScaleNormal="100" workbookViewId="0">
      <selection activeCell="AD10" sqref="AD10"/>
    </sheetView>
  </sheetViews>
  <sheetFormatPr defaultColWidth="9.109375" defaultRowHeight="16.2" x14ac:dyDescent="0.5"/>
  <cols>
    <col min="1" max="1" width="44" style="35" bestFit="1" customWidth="1"/>
    <col min="2" max="2" width="1.44140625" style="35" customWidth="1"/>
    <col min="3" max="3" width="22.33203125" style="35" customWidth="1"/>
    <col min="4" max="4" width="1.44140625" style="35" customWidth="1"/>
    <col min="5" max="5" width="26.33203125" style="35" customWidth="1"/>
    <col min="6" max="6" width="1.44140625" style="35" customWidth="1"/>
    <col min="7" max="7" width="24.44140625" style="35" customWidth="1"/>
    <col min="8" max="8" width="1.44140625" style="35" customWidth="1"/>
    <col min="9" max="9" width="23.44140625" style="35" customWidth="1"/>
    <col min="10" max="10" width="1.44140625" style="35" customWidth="1"/>
    <col min="11" max="11" width="25.88671875" style="35" customWidth="1"/>
    <col min="12" max="12" width="1.44140625" style="35" customWidth="1"/>
    <col min="13" max="13" width="25.109375" style="35" customWidth="1"/>
    <col min="14" max="14" width="1.44140625" style="35" customWidth="1"/>
    <col min="15" max="15" width="23.6640625" style="35" customWidth="1"/>
    <col min="16" max="16" width="1.44140625" style="35" customWidth="1"/>
    <col min="17" max="17" width="24.109375" style="35" customWidth="1"/>
    <col min="18" max="18" width="1.44140625" style="35" customWidth="1"/>
    <col min="19" max="19" width="24.44140625" style="35" bestFit="1" customWidth="1"/>
    <col min="20" max="20" width="1.44140625" style="35" customWidth="1"/>
    <col min="21" max="21" width="24.6640625" style="35" bestFit="1" customWidth="1"/>
    <col min="22" max="22" width="1.44140625" style="35" customWidth="1"/>
    <col min="23" max="23" width="30.44140625" style="35" customWidth="1"/>
    <col min="24" max="16384" width="9.109375" style="35"/>
  </cols>
  <sheetData>
    <row r="1" spans="1:23" ht="40.5" customHeight="1" x14ac:dyDescent="0.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3" ht="40.5" customHeight="1" x14ac:dyDescent="0.5">
      <c r="A2" s="132" t="s">
        <v>69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</row>
    <row r="3" spans="1:23" ht="40.5" customHeight="1" x14ac:dyDescent="0.5">
      <c r="A3" s="132" t="str">
        <f>درآمد!A3</f>
        <v>دوره یک ماهه منتهی به 29 اسفند 1404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</row>
    <row r="4" spans="1:23" ht="40.5" customHeight="1" x14ac:dyDescent="0.5"/>
    <row r="5" spans="1:23" ht="40.5" customHeight="1" x14ac:dyDescent="0.5">
      <c r="A5" s="141" t="s">
        <v>134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</row>
    <row r="6" spans="1:23" ht="40.5" customHeight="1" x14ac:dyDescent="0.5">
      <c r="A6" s="60"/>
      <c r="B6" s="60"/>
      <c r="C6" s="142" t="s">
        <v>123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</row>
    <row r="7" spans="1:23" ht="40.5" customHeight="1" thickBot="1" x14ac:dyDescent="0.85">
      <c r="C7" s="129" t="s">
        <v>190</v>
      </c>
      <c r="D7" s="129"/>
      <c r="E7" s="129"/>
      <c r="F7" s="129"/>
      <c r="G7" s="129"/>
      <c r="H7" s="129"/>
      <c r="I7" s="129"/>
      <c r="J7" s="129"/>
      <c r="K7" s="129"/>
      <c r="L7" s="61"/>
      <c r="M7" s="129" t="s">
        <v>191</v>
      </c>
      <c r="N7" s="129"/>
      <c r="O7" s="129"/>
      <c r="P7" s="129"/>
      <c r="Q7" s="129"/>
      <c r="R7" s="129"/>
      <c r="S7" s="129"/>
      <c r="T7" s="129"/>
      <c r="U7" s="129"/>
    </row>
    <row r="8" spans="1:23" ht="40.5" customHeight="1" thickBot="1" x14ac:dyDescent="0.9">
      <c r="A8" s="134" t="s">
        <v>80</v>
      </c>
      <c r="B8" s="62"/>
      <c r="C8" s="38" t="s">
        <v>81</v>
      </c>
      <c r="D8" s="38"/>
      <c r="E8" s="38" t="s">
        <v>82</v>
      </c>
      <c r="F8" s="38"/>
      <c r="G8" s="38" t="s">
        <v>83</v>
      </c>
      <c r="H8" s="62"/>
      <c r="I8" s="133" t="s">
        <v>29</v>
      </c>
      <c r="J8" s="133"/>
      <c r="K8" s="133"/>
      <c r="L8" s="62"/>
      <c r="M8" s="38" t="s">
        <v>81</v>
      </c>
      <c r="N8" s="38"/>
      <c r="O8" s="38" t="s">
        <v>82</v>
      </c>
      <c r="P8" s="38"/>
      <c r="Q8" s="38" t="s">
        <v>83</v>
      </c>
      <c r="R8" s="62"/>
      <c r="S8" s="133" t="s">
        <v>29</v>
      </c>
      <c r="T8" s="133"/>
      <c r="U8" s="133"/>
    </row>
    <row r="9" spans="1:23" ht="40.5" customHeight="1" thickBot="1" x14ac:dyDescent="0.9">
      <c r="A9" s="133"/>
      <c r="B9" s="62"/>
      <c r="C9" s="40" t="s">
        <v>135</v>
      </c>
      <c r="D9" s="38"/>
      <c r="E9" s="40" t="s">
        <v>136</v>
      </c>
      <c r="F9" s="38"/>
      <c r="G9" s="40" t="s">
        <v>137</v>
      </c>
      <c r="H9" s="62"/>
      <c r="I9" s="40" t="s">
        <v>66</v>
      </c>
      <c r="J9" s="62"/>
      <c r="K9" s="40" t="s">
        <v>72</v>
      </c>
      <c r="L9" s="62"/>
      <c r="M9" s="40" t="s">
        <v>135</v>
      </c>
      <c r="N9" s="38"/>
      <c r="O9" s="40" t="s">
        <v>136</v>
      </c>
      <c r="P9" s="38"/>
      <c r="Q9" s="40" t="s">
        <v>137</v>
      </c>
      <c r="R9" s="62"/>
      <c r="S9" s="40" t="s">
        <v>66</v>
      </c>
      <c r="T9" s="62"/>
      <c r="U9" s="40" t="s">
        <v>72</v>
      </c>
    </row>
    <row r="10" spans="1:23" ht="40.5" customHeight="1" x14ac:dyDescent="0.5">
      <c r="A10" s="31" t="s">
        <v>12</v>
      </c>
      <c r="C10" s="63">
        <v>0</v>
      </c>
      <c r="D10" s="64"/>
      <c r="E10" s="63">
        <v>37030083618</v>
      </c>
      <c r="F10" s="64"/>
      <c r="G10" s="63">
        <v>0</v>
      </c>
      <c r="H10" s="64"/>
      <c r="I10" s="63">
        <f t="shared" ref="I10:I33" si="0">C10+E10+G10</f>
        <v>37030083618</v>
      </c>
      <c r="J10" s="64"/>
      <c r="K10" s="66">
        <f t="shared" ref="K10:K33" si="1">I10/$I$34*100</f>
        <v>-1.5728013822657549</v>
      </c>
      <c r="L10" s="64"/>
      <c r="M10" s="63">
        <v>0</v>
      </c>
      <c r="N10" s="64"/>
      <c r="O10" s="63">
        <v>37030083618</v>
      </c>
      <c r="P10" s="64"/>
      <c r="Q10" s="63">
        <v>0</v>
      </c>
      <c r="R10" s="64"/>
      <c r="S10" s="63">
        <f t="shared" ref="S10:S33" si="2">M10+O10+Q10</f>
        <v>37030083618</v>
      </c>
      <c r="T10" s="64"/>
      <c r="U10" s="66">
        <f t="shared" ref="U10:U33" si="3">S10/$S$34*100</f>
        <v>-1.5728013822657549</v>
      </c>
      <c r="W10" s="64"/>
    </row>
    <row r="11" spans="1:23" ht="40.5" customHeight="1" x14ac:dyDescent="0.5">
      <c r="A11" s="31" t="s">
        <v>25</v>
      </c>
      <c r="C11" s="63">
        <v>128110500000</v>
      </c>
      <c r="D11" s="64"/>
      <c r="E11" s="63">
        <v>-118727955030</v>
      </c>
      <c r="F11" s="64"/>
      <c r="G11" s="63">
        <v>-1359106801</v>
      </c>
      <c r="H11" s="64"/>
      <c r="I11" s="63">
        <f t="shared" si="0"/>
        <v>8023438169</v>
      </c>
      <c r="J11" s="64"/>
      <c r="K11" s="66">
        <f t="shared" si="1"/>
        <v>-0.34078439500452273</v>
      </c>
      <c r="L11" s="64"/>
      <c r="M11" s="63">
        <v>128110500000</v>
      </c>
      <c r="N11" s="64"/>
      <c r="O11" s="63">
        <v>-118727955030</v>
      </c>
      <c r="P11" s="64"/>
      <c r="Q11" s="63">
        <v>-1359106801</v>
      </c>
      <c r="R11" s="64"/>
      <c r="S11" s="63">
        <f t="shared" si="2"/>
        <v>8023438169</v>
      </c>
      <c r="T11" s="64"/>
      <c r="U11" s="66">
        <f t="shared" si="3"/>
        <v>-0.34078439500452273</v>
      </c>
      <c r="W11" s="64"/>
    </row>
    <row r="12" spans="1:23" ht="40.5" customHeight="1" x14ac:dyDescent="0.5">
      <c r="A12" s="31" t="s">
        <v>16</v>
      </c>
      <c r="C12" s="63">
        <v>0</v>
      </c>
      <c r="D12" s="64"/>
      <c r="E12" s="63">
        <v>2381747417</v>
      </c>
      <c r="F12" s="64"/>
      <c r="G12" s="63">
        <v>61488886</v>
      </c>
      <c r="H12" s="64"/>
      <c r="I12" s="63">
        <f t="shared" si="0"/>
        <v>2443236303</v>
      </c>
      <c r="J12" s="64"/>
      <c r="K12" s="66">
        <f t="shared" si="1"/>
        <v>-0.10377306932929413</v>
      </c>
      <c r="L12" s="64"/>
      <c r="M12" s="63">
        <v>0</v>
      </c>
      <c r="N12" s="64"/>
      <c r="O12" s="63">
        <v>2381747417</v>
      </c>
      <c r="P12" s="64"/>
      <c r="Q12" s="63">
        <v>61488886</v>
      </c>
      <c r="R12" s="64"/>
      <c r="S12" s="63">
        <f t="shared" si="2"/>
        <v>2443236303</v>
      </c>
      <c r="T12" s="64"/>
      <c r="U12" s="66">
        <f t="shared" si="3"/>
        <v>-0.10377306932929413</v>
      </c>
      <c r="W12" s="64"/>
    </row>
    <row r="13" spans="1:23" ht="40.5" customHeight="1" x14ac:dyDescent="0.5">
      <c r="A13" s="31" t="s">
        <v>183</v>
      </c>
      <c r="C13" s="63">
        <v>0</v>
      </c>
      <c r="D13" s="64"/>
      <c r="E13" s="63">
        <v>0</v>
      </c>
      <c r="F13" s="64"/>
      <c r="G13" s="63">
        <v>2211972504</v>
      </c>
      <c r="H13" s="64"/>
      <c r="I13" s="63">
        <f t="shared" si="0"/>
        <v>2211972504</v>
      </c>
      <c r="J13" s="64"/>
      <c r="K13" s="66">
        <f t="shared" si="1"/>
        <v>-9.3950460596149851E-2</v>
      </c>
      <c r="L13" s="64"/>
      <c r="M13" s="63">
        <v>0</v>
      </c>
      <c r="N13" s="64"/>
      <c r="O13" s="63">
        <v>0</v>
      </c>
      <c r="P13" s="64"/>
      <c r="Q13" s="63">
        <v>2211972504</v>
      </c>
      <c r="R13" s="64"/>
      <c r="S13" s="63">
        <f t="shared" si="2"/>
        <v>2211972504</v>
      </c>
      <c r="T13" s="64"/>
      <c r="U13" s="66">
        <f t="shared" si="3"/>
        <v>-9.3950460596149851E-2</v>
      </c>
      <c r="W13" s="64"/>
    </row>
    <row r="14" spans="1:23" ht="40.5" customHeight="1" x14ac:dyDescent="0.5">
      <c r="A14" s="31" t="s">
        <v>181</v>
      </c>
      <c r="C14" s="63">
        <v>0</v>
      </c>
      <c r="D14" s="64"/>
      <c r="E14" s="63">
        <v>0</v>
      </c>
      <c r="F14" s="64"/>
      <c r="G14" s="63">
        <v>1771729379</v>
      </c>
      <c r="H14" s="64"/>
      <c r="I14" s="63">
        <f t="shared" si="0"/>
        <v>1771729379</v>
      </c>
      <c r="J14" s="64"/>
      <c r="K14" s="66">
        <f t="shared" si="1"/>
        <v>-7.5251745176657295E-2</v>
      </c>
      <c r="L14" s="64"/>
      <c r="M14" s="63">
        <v>0</v>
      </c>
      <c r="N14" s="64"/>
      <c r="O14" s="63">
        <v>0</v>
      </c>
      <c r="P14" s="64"/>
      <c r="Q14" s="63">
        <v>1771729379</v>
      </c>
      <c r="R14" s="64"/>
      <c r="S14" s="63">
        <f t="shared" si="2"/>
        <v>1771729379</v>
      </c>
      <c r="T14" s="64"/>
      <c r="U14" s="66">
        <f t="shared" si="3"/>
        <v>-7.5251745176657295E-2</v>
      </c>
      <c r="W14" s="64"/>
    </row>
    <row r="15" spans="1:23" ht="40.5" customHeight="1" x14ac:dyDescent="0.5">
      <c r="A15" s="31" t="s">
        <v>180</v>
      </c>
      <c r="C15" s="63">
        <v>0</v>
      </c>
      <c r="D15" s="64"/>
      <c r="E15" s="63">
        <v>0</v>
      </c>
      <c r="F15" s="64"/>
      <c r="G15" s="63">
        <v>448433437</v>
      </c>
      <c r="H15" s="64"/>
      <c r="I15" s="63">
        <f t="shared" si="0"/>
        <v>448433437</v>
      </c>
      <c r="J15" s="64"/>
      <c r="K15" s="66">
        <f t="shared" si="1"/>
        <v>-1.9046587548750354E-2</v>
      </c>
      <c r="L15" s="64"/>
      <c r="M15" s="63">
        <v>0</v>
      </c>
      <c r="N15" s="64"/>
      <c r="O15" s="63">
        <v>0</v>
      </c>
      <c r="P15" s="64"/>
      <c r="Q15" s="63">
        <v>448433437</v>
      </c>
      <c r="R15" s="64"/>
      <c r="S15" s="63">
        <f t="shared" si="2"/>
        <v>448433437</v>
      </c>
      <c r="T15" s="64"/>
      <c r="U15" s="66">
        <f t="shared" si="3"/>
        <v>-1.9046587548750354E-2</v>
      </c>
      <c r="W15" s="64"/>
    </row>
    <row r="16" spans="1:23" ht="40.5" customHeight="1" x14ac:dyDescent="0.5">
      <c r="A16" s="31" t="s">
        <v>176</v>
      </c>
      <c r="C16" s="63">
        <v>0</v>
      </c>
      <c r="D16" s="64"/>
      <c r="E16" s="63">
        <v>0</v>
      </c>
      <c r="F16" s="64"/>
      <c r="G16" s="63">
        <v>116429954</v>
      </c>
      <c r="H16" s="64"/>
      <c r="I16" s="63">
        <f t="shared" si="0"/>
        <v>116429954</v>
      </c>
      <c r="J16" s="64"/>
      <c r="K16" s="66">
        <f t="shared" si="1"/>
        <v>-4.9452006232933443E-3</v>
      </c>
      <c r="L16" s="64"/>
      <c r="M16" s="63">
        <v>0</v>
      </c>
      <c r="N16" s="64"/>
      <c r="O16" s="63">
        <v>0</v>
      </c>
      <c r="P16" s="64"/>
      <c r="Q16" s="63">
        <v>116429954</v>
      </c>
      <c r="R16" s="64"/>
      <c r="S16" s="63">
        <f t="shared" si="2"/>
        <v>116429954</v>
      </c>
      <c r="T16" s="64"/>
      <c r="U16" s="66">
        <f t="shared" si="3"/>
        <v>-4.9452006232933443E-3</v>
      </c>
      <c r="W16" s="64"/>
    </row>
    <row r="17" spans="1:23" ht="40.5" customHeight="1" x14ac:dyDescent="0.5">
      <c r="A17" s="31" t="s">
        <v>182</v>
      </c>
      <c r="C17" s="63">
        <v>0</v>
      </c>
      <c r="D17" s="64"/>
      <c r="E17" s="63">
        <v>0</v>
      </c>
      <c r="F17" s="64"/>
      <c r="G17" s="63">
        <v>20555312</v>
      </c>
      <c r="H17" s="64"/>
      <c r="I17" s="63">
        <f t="shared" si="0"/>
        <v>20555312</v>
      </c>
      <c r="J17" s="64"/>
      <c r="K17" s="66">
        <f t="shared" si="1"/>
        <v>-8.7305833440756275E-4</v>
      </c>
      <c r="L17" s="64"/>
      <c r="M17" s="63">
        <v>0</v>
      </c>
      <c r="N17" s="64"/>
      <c r="O17" s="63">
        <v>0</v>
      </c>
      <c r="P17" s="64"/>
      <c r="Q17" s="63">
        <v>20555312</v>
      </c>
      <c r="R17" s="64"/>
      <c r="S17" s="63">
        <f t="shared" si="2"/>
        <v>20555312</v>
      </c>
      <c r="T17" s="64"/>
      <c r="U17" s="66">
        <f t="shared" si="3"/>
        <v>-8.7305833440756275E-4</v>
      </c>
      <c r="W17" s="64"/>
    </row>
    <row r="18" spans="1:23" ht="40.5" customHeight="1" x14ac:dyDescent="0.5">
      <c r="A18" s="31" t="s">
        <v>26</v>
      </c>
      <c r="C18" s="63">
        <v>0</v>
      </c>
      <c r="D18" s="64"/>
      <c r="E18" s="63">
        <v>-5015964</v>
      </c>
      <c r="F18" s="64"/>
      <c r="G18" s="63">
        <v>0</v>
      </c>
      <c r="H18" s="64"/>
      <c r="I18" s="63">
        <f t="shared" si="0"/>
        <v>-5015964</v>
      </c>
      <c r="J18" s="64"/>
      <c r="K18" s="66">
        <f t="shared" si="1"/>
        <v>2.1304610580896542E-4</v>
      </c>
      <c r="L18" s="64"/>
      <c r="M18" s="63">
        <v>0</v>
      </c>
      <c r="N18" s="64"/>
      <c r="O18" s="63">
        <v>-5015964</v>
      </c>
      <c r="P18" s="64"/>
      <c r="Q18" s="63">
        <v>0</v>
      </c>
      <c r="R18" s="64"/>
      <c r="S18" s="63">
        <f t="shared" si="2"/>
        <v>-5015964</v>
      </c>
      <c r="T18" s="64"/>
      <c r="U18" s="66">
        <f t="shared" si="3"/>
        <v>2.1304610580896542E-4</v>
      </c>
      <c r="W18" s="64"/>
    </row>
    <row r="19" spans="1:23" ht="40.5" customHeight="1" x14ac:dyDescent="0.5">
      <c r="A19" s="31" t="s">
        <v>20</v>
      </c>
      <c r="C19" s="63">
        <v>0</v>
      </c>
      <c r="D19" s="64"/>
      <c r="E19" s="63">
        <v>-474105007</v>
      </c>
      <c r="F19" s="64"/>
      <c r="G19" s="63">
        <v>0</v>
      </c>
      <c r="H19" s="64"/>
      <c r="I19" s="63">
        <f t="shared" si="0"/>
        <v>-474105007</v>
      </c>
      <c r="J19" s="64"/>
      <c r="K19" s="66">
        <f t="shared" si="1"/>
        <v>2.0136951837350165E-2</v>
      </c>
      <c r="L19" s="64"/>
      <c r="M19" s="63">
        <v>0</v>
      </c>
      <c r="N19" s="64"/>
      <c r="O19" s="63">
        <v>-474105007</v>
      </c>
      <c r="P19" s="64"/>
      <c r="Q19" s="63">
        <v>0</v>
      </c>
      <c r="R19" s="64"/>
      <c r="S19" s="63">
        <f t="shared" si="2"/>
        <v>-474105007</v>
      </c>
      <c r="T19" s="64"/>
      <c r="U19" s="66">
        <f t="shared" si="3"/>
        <v>2.0136951837350165E-2</v>
      </c>
      <c r="W19" s="64"/>
    </row>
    <row r="20" spans="1:23" ht="40.5" customHeight="1" x14ac:dyDescent="0.5">
      <c r="A20" s="31" t="s">
        <v>19</v>
      </c>
      <c r="C20" s="63">
        <v>0</v>
      </c>
      <c r="D20" s="64"/>
      <c r="E20" s="63">
        <v>-1596138444</v>
      </c>
      <c r="F20" s="64"/>
      <c r="G20" s="63">
        <v>0</v>
      </c>
      <c r="H20" s="64"/>
      <c r="I20" s="63">
        <f t="shared" si="0"/>
        <v>-1596138444</v>
      </c>
      <c r="J20" s="64"/>
      <c r="K20" s="66">
        <f t="shared" si="1"/>
        <v>6.779376403542399E-2</v>
      </c>
      <c r="L20" s="64"/>
      <c r="M20" s="63">
        <v>0</v>
      </c>
      <c r="N20" s="64"/>
      <c r="O20" s="63">
        <v>-1596138444</v>
      </c>
      <c r="P20" s="64"/>
      <c r="Q20" s="63">
        <v>0</v>
      </c>
      <c r="R20" s="64"/>
      <c r="S20" s="63">
        <f t="shared" si="2"/>
        <v>-1596138444</v>
      </c>
      <c r="T20" s="64"/>
      <c r="U20" s="66">
        <f t="shared" si="3"/>
        <v>6.779376403542399E-2</v>
      </c>
      <c r="W20" s="64"/>
    </row>
    <row r="21" spans="1:23" ht="40.5" customHeight="1" x14ac:dyDescent="0.5">
      <c r="A21" s="31" t="s">
        <v>22</v>
      </c>
      <c r="C21" s="63">
        <v>0</v>
      </c>
      <c r="D21" s="64"/>
      <c r="E21" s="63">
        <v>0</v>
      </c>
      <c r="F21" s="64"/>
      <c r="G21" s="63">
        <v>-4102446480</v>
      </c>
      <c r="H21" s="64"/>
      <c r="I21" s="63">
        <f t="shared" si="0"/>
        <v>-4102446480</v>
      </c>
      <c r="J21" s="64"/>
      <c r="K21" s="66">
        <f t="shared" si="1"/>
        <v>0.17424571764344754</v>
      </c>
      <c r="L21" s="64"/>
      <c r="M21" s="63">
        <v>0</v>
      </c>
      <c r="N21" s="64"/>
      <c r="O21" s="63">
        <v>0</v>
      </c>
      <c r="P21" s="64"/>
      <c r="Q21" s="63">
        <v>-4102446480</v>
      </c>
      <c r="R21" s="64"/>
      <c r="S21" s="63">
        <f t="shared" si="2"/>
        <v>-4102446480</v>
      </c>
      <c r="T21" s="64"/>
      <c r="U21" s="66">
        <f t="shared" si="3"/>
        <v>0.17424571764344754</v>
      </c>
      <c r="W21" s="64"/>
    </row>
    <row r="22" spans="1:23" ht="40.5" customHeight="1" x14ac:dyDescent="0.5">
      <c r="A22" s="31" t="s">
        <v>14</v>
      </c>
      <c r="C22" s="63">
        <v>0</v>
      </c>
      <c r="D22" s="64"/>
      <c r="E22" s="63">
        <v>-10467923537</v>
      </c>
      <c r="F22" s="64"/>
      <c r="G22" s="63">
        <v>0</v>
      </c>
      <c r="H22" s="64"/>
      <c r="I22" s="63">
        <f t="shared" si="0"/>
        <v>-10467923537</v>
      </c>
      <c r="J22" s="64"/>
      <c r="K22" s="66">
        <f t="shared" si="1"/>
        <v>0.4446105166352593</v>
      </c>
      <c r="L22" s="64"/>
      <c r="M22" s="63">
        <v>0</v>
      </c>
      <c r="N22" s="64"/>
      <c r="O22" s="63">
        <v>-10467923537</v>
      </c>
      <c r="P22" s="64"/>
      <c r="Q22" s="63">
        <v>0</v>
      </c>
      <c r="R22" s="64"/>
      <c r="S22" s="63">
        <f t="shared" si="2"/>
        <v>-10467923537</v>
      </c>
      <c r="T22" s="64"/>
      <c r="U22" s="66">
        <f t="shared" si="3"/>
        <v>0.4446105166352593</v>
      </c>
      <c r="W22" s="64"/>
    </row>
    <row r="23" spans="1:23" ht="40.5" customHeight="1" x14ac:dyDescent="0.5">
      <c r="A23" s="31" t="s">
        <v>18</v>
      </c>
      <c r="C23" s="63">
        <v>0</v>
      </c>
      <c r="D23" s="64"/>
      <c r="E23" s="63">
        <v>-11073593116</v>
      </c>
      <c r="F23" s="64"/>
      <c r="G23" s="63">
        <v>0</v>
      </c>
      <c r="H23" s="64"/>
      <c r="I23" s="63">
        <f t="shared" si="0"/>
        <v>-11073593116</v>
      </c>
      <c r="J23" s="64"/>
      <c r="K23" s="66">
        <f t="shared" si="1"/>
        <v>0.47033549097975325</v>
      </c>
      <c r="L23" s="64"/>
      <c r="M23" s="63">
        <v>0</v>
      </c>
      <c r="N23" s="64"/>
      <c r="O23" s="63">
        <v>-11073593116</v>
      </c>
      <c r="P23" s="64"/>
      <c r="Q23" s="63">
        <v>0</v>
      </c>
      <c r="R23" s="64"/>
      <c r="S23" s="63">
        <f t="shared" si="2"/>
        <v>-11073593116</v>
      </c>
      <c r="T23" s="64"/>
      <c r="U23" s="66">
        <f t="shared" si="3"/>
        <v>0.47033549097975325</v>
      </c>
      <c r="W23" s="64"/>
    </row>
    <row r="24" spans="1:23" ht="40.5" customHeight="1" x14ac:dyDescent="0.5">
      <c r="A24" s="31" t="s">
        <v>23</v>
      </c>
      <c r="C24" s="63">
        <v>0</v>
      </c>
      <c r="D24" s="64"/>
      <c r="E24" s="63">
        <v>-14947931740</v>
      </c>
      <c r="F24" s="64"/>
      <c r="G24" s="63">
        <v>0</v>
      </c>
      <c r="H24" s="64"/>
      <c r="I24" s="63">
        <f t="shared" si="0"/>
        <v>-14947931740</v>
      </c>
      <c r="J24" s="64"/>
      <c r="K24" s="66">
        <f t="shared" si="1"/>
        <v>0.63489264418668723</v>
      </c>
      <c r="L24" s="64"/>
      <c r="M24" s="63">
        <v>0</v>
      </c>
      <c r="N24" s="64"/>
      <c r="O24" s="63">
        <v>-14947931740</v>
      </c>
      <c r="P24" s="64"/>
      <c r="Q24" s="63">
        <v>0</v>
      </c>
      <c r="R24" s="64"/>
      <c r="S24" s="63">
        <f t="shared" si="2"/>
        <v>-14947931740</v>
      </c>
      <c r="T24" s="64"/>
      <c r="U24" s="66">
        <f t="shared" si="3"/>
        <v>0.63489264418668723</v>
      </c>
      <c r="W24" s="64"/>
    </row>
    <row r="25" spans="1:23" ht="40.5" customHeight="1" x14ac:dyDescent="0.5">
      <c r="A25" s="31" t="s">
        <v>28</v>
      </c>
      <c r="C25" s="63">
        <v>0</v>
      </c>
      <c r="D25" s="64"/>
      <c r="E25" s="63">
        <v>-66859490077</v>
      </c>
      <c r="F25" s="64"/>
      <c r="G25" s="63">
        <v>0</v>
      </c>
      <c r="H25" s="64"/>
      <c r="I25" s="63">
        <f t="shared" si="0"/>
        <v>-66859490077</v>
      </c>
      <c r="J25" s="64"/>
      <c r="K25" s="66">
        <f t="shared" si="1"/>
        <v>2.8397640009533589</v>
      </c>
      <c r="L25" s="64"/>
      <c r="M25" s="63">
        <v>0</v>
      </c>
      <c r="N25" s="64"/>
      <c r="O25" s="63">
        <v>-66859490077</v>
      </c>
      <c r="P25" s="64"/>
      <c r="Q25" s="63">
        <v>0</v>
      </c>
      <c r="R25" s="64"/>
      <c r="S25" s="63">
        <f t="shared" si="2"/>
        <v>-66859490077</v>
      </c>
      <c r="T25" s="64"/>
      <c r="U25" s="66">
        <f t="shared" si="3"/>
        <v>2.8397640009533589</v>
      </c>
      <c r="W25" s="64"/>
    </row>
    <row r="26" spans="1:23" ht="40.5" customHeight="1" x14ac:dyDescent="0.5">
      <c r="A26" s="31" t="s">
        <v>13</v>
      </c>
      <c r="C26" s="63">
        <v>0</v>
      </c>
      <c r="D26" s="64"/>
      <c r="E26" s="63">
        <v>-90712280067</v>
      </c>
      <c r="F26" s="64"/>
      <c r="G26" s="63">
        <v>0</v>
      </c>
      <c r="H26" s="64"/>
      <c r="I26" s="63">
        <f t="shared" si="0"/>
        <v>-90712280067</v>
      </c>
      <c r="J26" s="64"/>
      <c r="K26" s="66">
        <f t="shared" si="1"/>
        <v>3.8528781341585758</v>
      </c>
      <c r="L26" s="64"/>
      <c r="M26" s="63">
        <v>0</v>
      </c>
      <c r="N26" s="64"/>
      <c r="O26" s="63">
        <v>-90712280067</v>
      </c>
      <c r="P26" s="64"/>
      <c r="Q26" s="63">
        <v>0</v>
      </c>
      <c r="R26" s="64"/>
      <c r="S26" s="63">
        <f t="shared" si="2"/>
        <v>-90712280067</v>
      </c>
      <c r="T26" s="64"/>
      <c r="U26" s="66">
        <f t="shared" si="3"/>
        <v>3.8528781341585758</v>
      </c>
      <c r="W26" s="64"/>
    </row>
    <row r="27" spans="1:23" ht="40.5" customHeight="1" x14ac:dyDescent="0.5">
      <c r="A27" s="31" t="s">
        <v>167</v>
      </c>
      <c r="C27" s="63">
        <v>0</v>
      </c>
      <c r="D27" s="64"/>
      <c r="E27" s="63">
        <v>-95175979183</v>
      </c>
      <c r="F27" s="64"/>
      <c r="G27" s="63">
        <v>-469644152</v>
      </c>
      <c r="H27" s="64"/>
      <c r="I27" s="63">
        <f t="shared" si="0"/>
        <v>-95645623335</v>
      </c>
      <c r="J27" s="64"/>
      <c r="K27" s="66">
        <f t="shared" si="1"/>
        <v>4.0624150391017286</v>
      </c>
      <c r="L27" s="64"/>
      <c r="M27" s="63">
        <v>0</v>
      </c>
      <c r="N27" s="64"/>
      <c r="O27" s="63">
        <v>-95175979183</v>
      </c>
      <c r="P27" s="64"/>
      <c r="Q27" s="63">
        <v>-469644152</v>
      </c>
      <c r="R27" s="64"/>
      <c r="S27" s="63">
        <f t="shared" si="2"/>
        <v>-95645623335</v>
      </c>
      <c r="T27" s="64"/>
      <c r="U27" s="66">
        <f t="shared" si="3"/>
        <v>4.0624150391017286</v>
      </c>
      <c r="W27" s="64"/>
    </row>
    <row r="28" spans="1:23" ht="40.5" customHeight="1" x14ac:dyDescent="0.5">
      <c r="A28" s="31" t="s">
        <v>21</v>
      </c>
      <c r="C28" s="63">
        <v>0</v>
      </c>
      <c r="D28" s="64"/>
      <c r="E28" s="63">
        <v>-138727769053</v>
      </c>
      <c r="F28" s="64"/>
      <c r="G28" s="63">
        <v>0</v>
      </c>
      <c r="H28" s="64"/>
      <c r="I28" s="63">
        <f t="shared" si="0"/>
        <v>-138727769053</v>
      </c>
      <c r="J28" s="64"/>
      <c r="K28" s="66">
        <f t="shared" si="1"/>
        <v>5.8922693552639442</v>
      </c>
      <c r="L28" s="64"/>
      <c r="M28" s="63">
        <v>0</v>
      </c>
      <c r="N28" s="64"/>
      <c r="O28" s="63">
        <v>-138727769053</v>
      </c>
      <c r="P28" s="64"/>
      <c r="Q28" s="63">
        <v>0</v>
      </c>
      <c r="R28" s="64"/>
      <c r="S28" s="63">
        <f t="shared" si="2"/>
        <v>-138727769053</v>
      </c>
      <c r="T28" s="64"/>
      <c r="U28" s="66">
        <f t="shared" si="3"/>
        <v>5.8922693552639442</v>
      </c>
      <c r="W28" s="64"/>
    </row>
    <row r="29" spans="1:23" ht="40.5" customHeight="1" x14ac:dyDescent="0.5">
      <c r="A29" s="31" t="s">
        <v>168</v>
      </c>
      <c r="C29" s="63">
        <v>0</v>
      </c>
      <c r="D29" s="64"/>
      <c r="E29" s="63">
        <v>-148693926293</v>
      </c>
      <c r="F29" s="64"/>
      <c r="G29" s="63">
        <v>0</v>
      </c>
      <c r="H29" s="64"/>
      <c r="I29" s="63">
        <f t="shared" si="0"/>
        <v>-148693926293</v>
      </c>
      <c r="J29" s="64"/>
      <c r="K29" s="66">
        <f t="shared" si="1"/>
        <v>6.3155680451791483</v>
      </c>
      <c r="L29" s="64"/>
      <c r="M29" s="63">
        <v>0</v>
      </c>
      <c r="N29" s="64"/>
      <c r="O29" s="63">
        <v>-148693926293</v>
      </c>
      <c r="P29" s="64"/>
      <c r="Q29" s="63">
        <v>0</v>
      </c>
      <c r="R29" s="64"/>
      <c r="S29" s="63">
        <f t="shared" si="2"/>
        <v>-148693926293</v>
      </c>
      <c r="T29" s="64"/>
      <c r="U29" s="66">
        <f t="shared" si="3"/>
        <v>6.3155680451791483</v>
      </c>
      <c r="W29" s="64"/>
    </row>
    <row r="30" spans="1:23" ht="40.5" customHeight="1" x14ac:dyDescent="0.5">
      <c r="A30" s="31" t="s">
        <v>15</v>
      </c>
      <c r="C30" s="63">
        <v>0</v>
      </c>
      <c r="D30" s="64"/>
      <c r="E30" s="63">
        <v>-166324925289</v>
      </c>
      <c r="F30" s="64"/>
      <c r="G30" s="63">
        <v>0</v>
      </c>
      <c r="H30" s="64"/>
      <c r="I30" s="63">
        <f t="shared" si="0"/>
        <v>-166324925289</v>
      </c>
      <c r="J30" s="64"/>
      <c r="K30" s="66">
        <f t="shared" si="1"/>
        <v>7.064420245398205</v>
      </c>
      <c r="L30" s="64"/>
      <c r="M30" s="63">
        <v>0</v>
      </c>
      <c r="N30" s="64"/>
      <c r="O30" s="63">
        <v>-166324925289</v>
      </c>
      <c r="P30" s="64"/>
      <c r="Q30" s="63">
        <v>0</v>
      </c>
      <c r="R30" s="64"/>
      <c r="S30" s="63">
        <f t="shared" si="2"/>
        <v>-166324925289</v>
      </c>
      <c r="T30" s="64"/>
      <c r="U30" s="66">
        <f t="shared" si="3"/>
        <v>7.064420245398205</v>
      </c>
      <c r="W30" s="64"/>
    </row>
    <row r="31" spans="1:23" ht="40.5" customHeight="1" x14ac:dyDescent="0.5">
      <c r="A31" s="31" t="s">
        <v>24</v>
      </c>
      <c r="C31" s="63">
        <v>0</v>
      </c>
      <c r="D31" s="64"/>
      <c r="E31" s="63">
        <v>-186508979452</v>
      </c>
      <c r="F31" s="64"/>
      <c r="G31" s="63">
        <v>0</v>
      </c>
      <c r="H31" s="64"/>
      <c r="I31" s="63">
        <f t="shared" si="0"/>
        <v>-186508979452</v>
      </c>
      <c r="J31" s="64"/>
      <c r="K31" s="66">
        <f t="shared" si="1"/>
        <v>7.9217099187021578</v>
      </c>
      <c r="L31" s="64"/>
      <c r="M31" s="63">
        <v>0</v>
      </c>
      <c r="N31" s="64"/>
      <c r="O31" s="63">
        <v>-186508979452</v>
      </c>
      <c r="P31" s="64"/>
      <c r="Q31" s="63">
        <v>0</v>
      </c>
      <c r="R31" s="64"/>
      <c r="S31" s="63">
        <f t="shared" si="2"/>
        <v>-186508979452</v>
      </c>
      <c r="T31" s="64"/>
      <c r="U31" s="66">
        <f t="shared" si="3"/>
        <v>7.9217099187021578</v>
      </c>
      <c r="W31" s="64"/>
    </row>
    <row r="32" spans="1:23" ht="40.5" customHeight="1" x14ac:dyDescent="0.5">
      <c r="A32" s="31" t="s">
        <v>27</v>
      </c>
      <c r="C32" s="63">
        <v>0</v>
      </c>
      <c r="D32" s="64"/>
      <c r="E32" s="63">
        <v>-315005736576</v>
      </c>
      <c r="F32" s="64"/>
      <c r="G32" s="63">
        <v>0</v>
      </c>
      <c r="H32" s="64"/>
      <c r="I32" s="63">
        <f t="shared" si="0"/>
        <v>-315005736576</v>
      </c>
      <c r="J32" s="64"/>
      <c r="K32" s="66">
        <f t="shared" si="1"/>
        <v>13.379431248908801</v>
      </c>
      <c r="L32" s="64"/>
      <c r="M32" s="63">
        <v>0</v>
      </c>
      <c r="N32" s="64"/>
      <c r="O32" s="63">
        <v>-315005736576</v>
      </c>
      <c r="P32" s="64"/>
      <c r="Q32" s="63">
        <v>0</v>
      </c>
      <c r="R32" s="64"/>
      <c r="S32" s="63">
        <f t="shared" si="2"/>
        <v>-315005736576</v>
      </c>
      <c r="T32" s="64"/>
      <c r="U32" s="66">
        <f t="shared" si="3"/>
        <v>13.379431248908801</v>
      </c>
      <c r="W32" s="64"/>
    </row>
    <row r="33" spans="1:23" ht="40.5" customHeight="1" thickBot="1" x14ac:dyDescent="0.55000000000000004">
      <c r="A33" s="31" t="s">
        <v>17</v>
      </c>
      <c r="C33" s="63">
        <v>0</v>
      </c>
      <c r="D33" s="64"/>
      <c r="E33" s="63">
        <v>-1155323038110</v>
      </c>
      <c r="F33" s="64"/>
      <c r="G33" s="63">
        <v>0</v>
      </c>
      <c r="H33" s="64"/>
      <c r="I33" s="63">
        <f t="shared" si="0"/>
        <v>-1155323038110</v>
      </c>
      <c r="J33" s="64"/>
      <c r="K33" s="66">
        <f t="shared" si="1"/>
        <v>49.070741779789181</v>
      </c>
      <c r="L33" s="64"/>
      <c r="M33" s="63">
        <v>0</v>
      </c>
      <c r="N33" s="64"/>
      <c r="O33" s="63">
        <v>-1155323038110</v>
      </c>
      <c r="P33" s="64"/>
      <c r="Q33" s="63">
        <v>0</v>
      </c>
      <c r="R33" s="64"/>
      <c r="S33" s="63">
        <f t="shared" si="2"/>
        <v>-1155323038110</v>
      </c>
      <c r="T33" s="64"/>
      <c r="U33" s="66">
        <f t="shared" si="3"/>
        <v>49.070741779789181</v>
      </c>
      <c r="W33" s="64"/>
    </row>
    <row r="34" spans="1:23" ht="40.5" customHeight="1" thickBot="1" x14ac:dyDescent="0.55000000000000004">
      <c r="A34" s="65"/>
      <c r="C34" s="23">
        <f>SUM(C10:C33)</f>
        <v>128110500000</v>
      </c>
      <c r="D34" s="25"/>
      <c r="E34" s="23">
        <f>SUM(E10:E33)</f>
        <v>-2481212955903</v>
      </c>
      <c r="F34" s="25"/>
      <c r="G34" s="23">
        <f>SUM(G10:G33)</f>
        <v>-1300587961</v>
      </c>
      <c r="H34" s="25"/>
      <c r="I34" s="23">
        <f>SUM(I10:I33)</f>
        <v>-2354403043864</v>
      </c>
      <c r="J34" s="25"/>
      <c r="K34" s="23">
        <f>SUM(K10:K33)</f>
        <v>100</v>
      </c>
      <c r="L34" s="25"/>
      <c r="M34" s="23">
        <f>SUM(M10:M33)</f>
        <v>128110500000</v>
      </c>
      <c r="N34" s="25"/>
      <c r="O34" s="23">
        <f>SUM(O10:O33)</f>
        <v>-2481212955903</v>
      </c>
      <c r="P34" s="25"/>
      <c r="Q34" s="23">
        <f>SUM(Q10:Q33)</f>
        <v>-1300587961</v>
      </c>
      <c r="R34" s="25"/>
      <c r="S34" s="23">
        <f>SUM(S10:S33)</f>
        <v>-2354403043864</v>
      </c>
      <c r="T34" s="25"/>
      <c r="U34" s="23">
        <f>SUM(U10:U33)</f>
        <v>100</v>
      </c>
    </row>
    <row r="35" spans="1:23" ht="16.8" thickTop="1" x14ac:dyDescent="0.5"/>
    <row r="36" spans="1:23" ht="18.600000000000001" hidden="1" x14ac:dyDescent="0.5">
      <c r="C36" s="63">
        <f>'درآمد سود سهام'!C10</f>
        <v>128110500000</v>
      </c>
      <c r="D36" s="63"/>
      <c r="E36" s="63">
        <f>'درآمد ناشی از تغییر قیمت اوراق'!I27</f>
        <v>-2481212955903</v>
      </c>
      <c r="F36" s="63"/>
      <c r="G36" s="63">
        <f>'درآمد ناشی از فروش'!I13</f>
        <v>-5869708547</v>
      </c>
      <c r="H36" s="63"/>
      <c r="I36" s="63">
        <f>C36+E36+G38</f>
        <v>-2354403043864</v>
      </c>
      <c r="J36" s="63"/>
      <c r="K36" s="63"/>
      <c r="L36" s="63"/>
      <c r="M36" s="63">
        <f>'درآمد سود سهام'!I10</f>
        <v>128110500000</v>
      </c>
      <c r="N36" s="63"/>
      <c r="O36" s="63">
        <f>'درآمد ناشی از تغییر قیمت اوراق'!Q27</f>
        <v>-2481212955903</v>
      </c>
      <c r="P36" s="63"/>
      <c r="Q36" s="63">
        <f>'درآمد ناشی از فروش'!Q13</f>
        <v>-5869708547</v>
      </c>
      <c r="R36" s="63"/>
      <c r="S36" s="63">
        <f>M36+O36+Q38</f>
        <v>-2354403043864</v>
      </c>
      <c r="T36" s="63"/>
      <c r="U36" s="63"/>
    </row>
    <row r="37" spans="1:23" ht="18.600000000000001" hidden="1" x14ac:dyDescent="0.5">
      <c r="C37" s="63">
        <f>C36-C34</f>
        <v>0</v>
      </c>
      <c r="D37" s="63"/>
      <c r="E37" s="63">
        <f>E36-E34</f>
        <v>0</v>
      </c>
      <c r="F37" s="63"/>
      <c r="G37" s="63">
        <f>'درآمد اعمال اختیار'!K14</f>
        <v>4569120586</v>
      </c>
      <c r="H37" s="63"/>
      <c r="I37" s="63">
        <f>I36-I34</f>
        <v>0</v>
      </c>
      <c r="J37" s="63"/>
      <c r="K37" s="63"/>
      <c r="L37" s="63"/>
      <c r="M37" s="63">
        <f>M36-M34</f>
        <v>0</v>
      </c>
      <c r="N37" s="63"/>
      <c r="O37" s="63">
        <f>O36-O34</f>
        <v>0</v>
      </c>
      <c r="P37" s="63"/>
      <c r="Q37" s="63">
        <f>'درآمد اعمال اختیار'!Q14</f>
        <v>4569120586</v>
      </c>
      <c r="R37" s="63"/>
      <c r="S37" s="63">
        <f>S36-S34</f>
        <v>0</v>
      </c>
      <c r="T37" s="63"/>
      <c r="U37" s="63"/>
    </row>
    <row r="38" spans="1:23" ht="18.600000000000001" hidden="1" x14ac:dyDescent="0.5">
      <c r="C38" s="63"/>
      <c r="D38" s="63"/>
      <c r="E38" s="63"/>
      <c r="F38" s="63"/>
      <c r="G38" s="63">
        <f>SUM(G36:G37)</f>
        <v>-1300587961</v>
      </c>
      <c r="H38" s="63"/>
      <c r="I38" s="63"/>
      <c r="J38" s="63"/>
      <c r="K38" s="63"/>
      <c r="L38" s="63"/>
      <c r="M38" s="63"/>
      <c r="N38" s="63"/>
      <c r="O38" s="63"/>
      <c r="P38" s="63"/>
      <c r="Q38" s="63">
        <f>Q36+Q37</f>
        <v>-1300587961</v>
      </c>
      <c r="R38" s="63"/>
      <c r="S38" s="63"/>
      <c r="T38" s="63"/>
      <c r="U38" s="63"/>
    </row>
    <row r="39" spans="1:23" ht="18.600000000000001" hidden="1" x14ac:dyDescent="0.5">
      <c r="G39" s="63">
        <f>G38-G34</f>
        <v>0</v>
      </c>
      <c r="Q39" s="63">
        <f>Q38-Q34</f>
        <v>0</v>
      </c>
    </row>
    <row r="42" spans="1:23" ht="21.6" x14ac:dyDescent="0.5">
      <c r="A42" s="31"/>
      <c r="B42" s="77"/>
      <c r="C42" s="63"/>
      <c r="D42" s="99"/>
      <c r="E42" s="63"/>
      <c r="F42" s="99"/>
      <c r="G42" s="63"/>
      <c r="H42" s="99"/>
      <c r="I42" s="63"/>
      <c r="J42" s="99"/>
      <c r="K42" s="63"/>
      <c r="L42" s="99"/>
      <c r="M42" s="63"/>
      <c r="N42" s="99"/>
      <c r="O42" s="63"/>
      <c r="P42" s="99"/>
      <c r="Q42" s="63"/>
    </row>
    <row r="43" spans="1:23" ht="21.6" x14ac:dyDescent="0.65">
      <c r="A43" s="31"/>
      <c r="B43" s="74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63"/>
    </row>
    <row r="44" spans="1:23" ht="21.6" x14ac:dyDescent="0.65">
      <c r="A44" s="31"/>
      <c r="B44" s="74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63"/>
    </row>
    <row r="45" spans="1:23" ht="21.6" x14ac:dyDescent="0.65">
      <c r="A45" s="31"/>
      <c r="B45" s="74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63"/>
    </row>
    <row r="46" spans="1:23" ht="21.6" x14ac:dyDescent="0.5">
      <c r="A46" s="31"/>
      <c r="B46" s="77"/>
      <c r="C46" s="63"/>
      <c r="D46" s="63"/>
      <c r="E46" s="63"/>
      <c r="F46" s="99"/>
      <c r="G46" s="63"/>
      <c r="H46" s="99"/>
      <c r="I46" s="63"/>
      <c r="J46" s="99"/>
      <c r="K46" s="63"/>
      <c r="L46" s="99"/>
      <c r="M46" s="63"/>
      <c r="N46" s="99"/>
      <c r="O46" s="63"/>
      <c r="P46" s="99"/>
      <c r="Q46" s="63"/>
    </row>
    <row r="47" spans="1:23" ht="21.6" x14ac:dyDescent="0.65">
      <c r="A47" s="31"/>
      <c r="B47" s="74"/>
      <c r="C47" s="63"/>
      <c r="D47" s="63"/>
      <c r="E47" s="63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63"/>
    </row>
    <row r="48" spans="1:23" ht="21.6" x14ac:dyDescent="0.65">
      <c r="A48" s="31"/>
      <c r="B48" s="74"/>
      <c r="C48" s="63"/>
      <c r="D48" s="63"/>
      <c r="E48" s="63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63"/>
    </row>
    <row r="49" spans="1:5" ht="21.6" x14ac:dyDescent="0.5">
      <c r="A49" s="31"/>
      <c r="C49" s="63"/>
      <c r="D49" s="63"/>
      <c r="E49" s="63"/>
    </row>
    <row r="50" spans="1:5" ht="21.6" x14ac:dyDescent="0.5">
      <c r="A50" s="31"/>
      <c r="C50" s="63"/>
      <c r="D50" s="63"/>
      <c r="E50" s="63"/>
    </row>
    <row r="51" spans="1:5" ht="21.6" x14ac:dyDescent="0.5">
      <c r="A51" s="31"/>
      <c r="C51" s="63"/>
      <c r="D51" s="63"/>
      <c r="E51" s="63"/>
    </row>
    <row r="52" spans="1:5" ht="21.6" x14ac:dyDescent="0.5">
      <c r="A52" s="31"/>
      <c r="C52" s="63"/>
      <c r="D52" s="63"/>
      <c r="E52" s="63"/>
    </row>
    <row r="53" spans="1:5" ht="21.6" x14ac:dyDescent="0.5">
      <c r="A53" s="31"/>
      <c r="C53" s="63"/>
      <c r="D53" s="63"/>
      <c r="E53" s="63"/>
    </row>
    <row r="54" spans="1:5" ht="21.6" x14ac:dyDescent="0.5">
      <c r="A54" s="31"/>
      <c r="C54" s="63"/>
      <c r="D54" s="63"/>
      <c r="E54" s="63"/>
    </row>
    <row r="55" spans="1:5" ht="21.6" x14ac:dyDescent="0.5">
      <c r="A55" s="31"/>
      <c r="C55" s="63"/>
      <c r="D55" s="63"/>
      <c r="E55" s="63"/>
    </row>
    <row r="56" spans="1:5" ht="21.6" x14ac:dyDescent="0.5">
      <c r="A56" s="31"/>
      <c r="C56" s="63"/>
      <c r="D56" s="63"/>
      <c r="E56" s="63"/>
    </row>
    <row r="57" spans="1:5" ht="21.6" x14ac:dyDescent="0.5">
      <c r="A57" s="31"/>
      <c r="C57" s="63"/>
      <c r="D57" s="63"/>
      <c r="E57" s="63"/>
    </row>
    <row r="58" spans="1:5" ht="21.6" x14ac:dyDescent="0.5">
      <c r="A58" s="31"/>
      <c r="C58" s="63"/>
      <c r="D58" s="63"/>
      <c r="E58" s="63"/>
    </row>
  </sheetData>
  <sortState xmlns:xlrd2="http://schemas.microsoft.com/office/spreadsheetml/2017/richdata2" ref="A10:U33">
    <sortCondition descending="1" ref="S10:S33"/>
  </sortState>
  <mergeCells count="10">
    <mergeCell ref="A8:A9"/>
    <mergeCell ref="A1:U1"/>
    <mergeCell ref="A2:U2"/>
    <mergeCell ref="A3:U3"/>
    <mergeCell ref="C6:U6"/>
    <mergeCell ref="A5:U5"/>
    <mergeCell ref="C7:K7"/>
    <mergeCell ref="M7:U7"/>
    <mergeCell ref="I8:K8"/>
    <mergeCell ref="S8:U8"/>
  </mergeCells>
  <pageMargins left="0.39" right="0.39" top="0.39" bottom="0.39" header="0" footer="0"/>
  <pageSetup scale="4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43"/>
  <sheetViews>
    <sheetView rightToLeft="1" view="pageBreakPreview" zoomScale="56" zoomScaleNormal="100" zoomScaleSheetLayoutView="56" workbookViewId="0">
      <selection activeCell="A20" sqref="A20:XFD22"/>
    </sheetView>
  </sheetViews>
  <sheetFormatPr defaultColWidth="9.109375" defaultRowHeight="16.2" x14ac:dyDescent="0.5"/>
  <cols>
    <col min="1" max="1" width="36.88671875" style="35" bestFit="1" customWidth="1"/>
    <col min="2" max="2" width="1.33203125" style="35" customWidth="1"/>
    <col min="3" max="3" width="22.6640625" style="35" customWidth="1"/>
    <col min="4" max="4" width="1.33203125" style="35" customWidth="1"/>
    <col min="5" max="5" width="23" style="35" customWidth="1"/>
    <col min="6" max="6" width="1.33203125" style="35" customWidth="1"/>
    <col min="7" max="7" width="22.88671875" style="35" customWidth="1"/>
    <col min="8" max="8" width="1.33203125" style="35" customWidth="1"/>
    <col min="9" max="9" width="24.33203125" style="35" customWidth="1"/>
    <col min="10" max="10" width="1.33203125" style="35" customWidth="1"/>
    <col min="11" max="11" width="24.44140625" style="68" bestFit="1" customWidth="1"/>
    <col min="12" max="12" width="1.33203125" style="35" customWidth="1"/>
    <col min="13" max="13" width="21.88671875" style="35" customWidth="1"/>
    <col min="14" max="14" width="1.33203125" style="35" customWidth="1"/>
    <col min="15" max="15" width="21.5546875" style="35" bestFit="1" customWidth="1"/>
    <col min="16" max="16" width="1.33203125" style="35" customWidth="1"/>
    <col min="17" max="17" width="23.33203125" style="35" customWidth="1"/>
    <col min="18" max="18" width="1.33203125" style="35" customWidth="1"/>
    <col min="19" max="19" width="20.88671875" style="35" customWidth="1"/>
    <col min="20" max="20" width="1.33203125" style="35" customWidth="1"/>
    <col min="21" max="21" width="22.6640625" style="68" customWidth="1"/>
    <col min="22" max="22" width="1.44140625" style="35" customWidth="1"/>
    <col min="23" max="23" width="14.44140625" style="35" bestFit="1" customWidth="1"/>
    <col min="24" max="16384" width="9.109375" style="35"/>
  </cols>
  <sheetData>
    <row r="1" spans="1:21" ht="40.5" customHeight="1" x14ac:dyDescent="0.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</row>
    <row r="2" spans="1:21" ht="40.5" customHeight="1" x14ac:dyDescent="0.5">
      <c r="A2" s="143" t="s">
        <v>69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</row>
    <row r="3" spans="1:21" ht="40.5" customHeight="1" x14ac:dyDescent="0.5">
      <c r="A3" s="143" t="str">
        <f>درآمد!A3</f>
        <v>دوره یک ماهه منتهی به 29 اسفند 1404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</row>
    <row r="4" spans="1:21" ht="40.5" customHeight="1" x14ac:dyDescent="0.5"/>
    <row r="5" spans="1:21" ht="40.5" customHeight="1" x14ac:dyDescent="0.5">
      <c r="A5" s="141" t="s">
        <v>138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</row>
    <row r="6" spans="1:21" ht="40.5" customHeight="1" x14ac:dyDescent="0.5">
      <c r="A6" s="60"/>
      <c r="B6" s="60"/>
      <c r="C6" s="142" t="s">
        <v>123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</row>
    <row r="7" spans="1:21" ht="40.5" customHeight="1" thickBot="1" x14ac:dyDescent="0.8">
      <c r="A7" s="39"/>
      <c r="B7" s="39"/>
      <c r="C7" s="129" t="s">
        <v>190</v>
      </c>
      <c r="D7" s="129"/>
      <c r="E7" s="129"/>
      <c r="F7" s="129"/>
      <c r="G7" s="129"/>
      <c r="H7" s="129"/>
      <c r="I7" s="129"/>
      <c r="J7" s="129"/>
      <c r="K7" s="129"/>
      <c r="L7" s="39"/>
      <c r="M7" s="129" t="s">
        <v>191</v>
      </c>
      <c r="N7" s="129"/>
      <c r="O7" s="129"/>
      <c r="P7" s="129"/>
      <c r="Q7" s="129"/>
      <c r="R7" s="129"/>
      <c r="S7" s="129"/>
      <c r="T7" s="129"/>
      <c r="U7" s="129"/>
    </row>
    <row r="8" spans="1:21" ht="40.5" customHeight="1" thickBot="1" x14ac:dyDescent="0.8">
      <c r="A8" s="134" t="s">
        <v>43</v>
      </c>
      <c r="B8" s="39"/>
      <c r="C8" s="38" t="s">
        <v>84</v>
      </c>
      <c r="D8" s="67"/>
      <c r="E8" s="38" t="s">
        <v>82</v>
      </c>
      <c r="F8" s="67"/>
      <c r="G8" s="38" t="s">
        <v>83</v>
      </c>
      <c r="H8" s="39"/>
      <c r="I8" s="133" t="s">
        <v>29</v>
      </c>
      <c r="J8" s="133"/>
      <c r="K8" s="133"/>
      <c r="L8" s="39"/>
      <c r="M8" s="38" t="s">
        <v>84</v>
      </c>
      <c r="N8" s="67"/>
      <c r="O8" s="38" t="s">
        <v>82</v>
      </c>
      <c r="P8" s="67"/>
      <c r="Q8" s="38" t="s">
        <v>83</v>
      </c>
      <c r="R8" s="39"/>
      <c r="S8" s="133" t="s">
        <v>29</v>
      </c>
      <c r="T8" s="133"/>
      <c r="U8" s="133"/>
    </row>
    <row r="9" spans="1:21" ht="40.5" customHeight="1" thickBot="1" x14ac:dyDescent="0.8">
      <c r="A9" s="133"/>
      <c r="B9" s="39"/>
      <c r="C9" s="40" t="s">
        <v>139</v>
      </c>
      <c r="D9" s="67"/>
      <c r="E9" s="40" t="s">
        <v>140</v>
      </c>
      <c r="F9" s="67"/>
      <c r="G9" s="40" t="s">
        <v>141</v>
      </c>
      <c r="H9" s="39"/>
      <c r="I9" s="40" t="s">
        <v>66</v>
      </c>
      <c r="J9" s="39"/>
      <c r="K9" s="69" t="s">
        <v>72</v>
      </c>
      <c r="L9" s="39"/>
      <c r="M9" s="40" t="s">
        <v>139</v>
      </c>
      <c r="N9" s="67"/>
      <c r="O9" s="40" t="s">
        <v>140</v>
      </c>
      <c r="P9" s="67"/>
      <c r="Q9" s="40" t="s">
        <v>141</v>
      </c>
      <c r="R9" s="39"/>
      <c r="S9" s="40" t="s">
        <v>66</v>
      </c>
      <c r="T9" s="39"/>
      <c r="U9" s="69" t="s">
        <v>72</v>
      </c>
    </row>
    <row r="10" spans="1:21" ht="40.5" customHeight="1" x14ac:dyDescent="0.5">
      <c r="A10" s="31" t="s">
        <v>47</v>
      </c>
      <c r="C10" s="20">
        <v>0</v>
      </c>
      <c r="D10" s="20"/>
      <c r="E10" s="20">
        <v>75243563691</v>
      </c>
      <c r="F10" s="20"/>
      <c r="G10" s="20">
        <v>2268223241</v>
      </c>
      <c r="H10" s="20"/>
      <c r="I10" s="20">
        <f t="shared" ref="I10:I17" si="0">C10+E10+G10</f>
        <v>77511786932</v>
      </c>
      <c r="J10" s="20"/>
      <c r="K10" s="27">
        <f t="shared" ref="K10:K17" si="1">I10/$I$18*100</f>
        <v>67.588728960196121</v>
      </c>
      <c r="L10" s="20"/>
      <c r="M10" s="20">
        <v>0</v>
      </c>
      <c r="N10" s="20"/>
      <c r="O10" s="20">
        <v>75243563691</v>
      </c>
      <c r="P10" s="20"/>
      <c r="Q10" s="20">
        <v>2268223241</v>
      </c>
      <c r="R10" s="20"/>
      <c r="S10" s="20">
        <f t="shared" ref="S10:S17" si="2">M10+O10+Q10</f>
        <v>77511786932</v>
      </c>
      <c r="T10" s="20"/>
      <c r="U10" s="27">
        <f t="shared" ref="U10:U17" si="3">S10/$S$18*100</f>
        <v>67.588728960196121</v>
      </c>
    </row>
    <row r="11" spans="1:21" ht="40.5" customHeight="1" x14ac:dyDescent="0.5">
      <c r="A11" s="31" t="s">
        <v>49</v>
      </c>
      <c r="C11" s="20">
        <v>0</v>
      </c>
      <c r="D11" s="20"/>
      <c r="E11" s="20">
        <v>13788913462</v>
      </c>
      <c r="F11" s="20"/>
      <c r="G11" s="20">
        <v>372632800</v>
      </c>
      <c r="H11" s="20"/>
      <c r="I11" s="20">
        <f t="shared" si="0"/>
        <v>14161546262</v>
      </c>
      <c r="J11" s="20"/>
      <c r="K11" s="27">
        <f t="shared" si="1"/>
        <v>12.348585290638447</v>
      </c>
      <c r="L11" s="20"/>
      <c r="M11" s="20">
        <v>0</v>
      </c>
      <c r="N11" s="20"/>
      <c r="O11" s="20">
        <v>13788913462</v>
      </c>
      <c r="P11" s="20"/>
      <c r="Q11" s="20">
        <v>372632800</v>
      </c>
      <c r="R11" s="20"/>
      <c r="S11" s="20">
        <f t="shared" si="2"/>
        <v>14161546262</v>
      </c>
      <c r="T11" s="20"/>
      <c r="U11" s="27">
        <f t="shared" si="3"/>
        <v>12.348585290638447</v>
      </c>
    </row>
    <row r="12" spans="1:21" ht="40.5" customHeight="1" x14ac:dyDescent="0.5">
      <c r="A12" s="31" t="s">
        <v>85</v>
      </c>
      <c r="C12" s="20">
        <v>0</v>
      </c>
      <c r="D12" s="20"/>
      <c r="E12" s="20">
        <v>8614822114</v>
      </c>
      <c r="F12" s="20"/>
      <c r="G12" s="20">
        <v>0</v>
      </c>
      <c r="H12" s="20"/>
      <c r="I12" s="20">
        <f t="shared" si="0"/>
        <v>8614822114</v>
      </c>
      <c r="J12" s="20"/>
      <c r="K12" s="27">
        <f t="shared" si="1"/>
        <v>7.5119526971331796</v>
      </c>
      <c r="L12" s="20"/>
      <c r="M12" s="20">
        <v>0</v>
      </c>
      <c r="N12" s="20"/>
      <c r="O12" s="20">
        <v>8614822114</v>
      </c>
      <c r="P12" s="20"/>
      <c r="Q12" s="20">
        <v>0</v>
      </c>
      <c r="R12" s="20"/>
      <c r="S12" s="20">
        <f t="shared" si="2"/>
        <v>8614822114</v>
      </c>
      <c r="T12" s="20"/>
      <c r="U12" s="27">
        <f t="shared" si="3"/>
        <v>7.5119526971331796</v>
      </c>
    </row>
    <row r="13" spans="1:21" ht="40.5" customHeight="1" x14ac:dyDescent="0.5">
      <c r="A13" s="31" t="s">
        <v>46</v>
      </c>
      <c r="C13" s="20">
        <v>0</v>
      </c>
      <c r="D13" s="20"/>
      <c r="E13" s="20">
        <v>7032345866</v>
      </c>
      <c r="F13" s="20"/>
      <c r="G13" s="20">
        <v>44110315</v>
      </c>
      <c r="H13" s="20"/>
      <c r="I13" s="20">
        <f t="shared" si="0"/>
        <v>7076456181</v>
      </c>
      <c r="J13" s="20"/>
      <c r="K13" s="27">
        <f t="shared" si="1"/>
        <v>6.1705283512030178</v>
      </c>
      <c r="L13" s="20"/>
      <c r="M13" s="20">
        <v>0</v>
      </c>
      <c r="N13" s="20"/>
      <c r="O13" s="20">
        <v>7032345866</v>
      </c>
      <c r="P13" s="20"/>
      <c r="Q13" s="20">
        <v>44110315</v>
      </c>
      <c r="R13" s="20"/>
      <c r="S13" s="20">
        <f t="shared" si="2"/>
        <v>7076456181</v>
      </c>
      <c r="T13" s="20"/>
      <c r="U13" s="27">
        <f t="shared" si="3"/>
        <v>6.1705283512030178</v>
      </c>
    </row>
    <row r="14" spans="1:21" ht="40.5" customHeight="1" x14ac:dyDescent="0.5">
      <c r="A14" s="31" t="s">
        <v>48</v>
      </c>
      <c r="C14" s="20">
        <v>0</v>
      </c>
      <c r="D14" s="20"/>
      <c r="E14" s="20">
        <v>1090683132</v>
      </c>
      <c r="F14" s="20"/>
      <c r="G14" s="20">
        <v>4232720120</v>
      </c>
      <c r="H14" s="20"/>
      <c r="I14" s="20">
        <f t="shared" si="0"/>
        <v>5323403252</v>
      </c>
      <c r="J14" s="20"/>
      <c r="K14" s="27">
        <f t="shared" si="1"/>
        <v>4.6419012357553298</v>
      </c>
      <c r="L14" s="20"/>
      <c r="M14" s="20">
        <v>0</v>
      </c>
      <c r="N14" s="20"/>
      <c r="O14" s="20">
        <v>1090683132</v>
      </c>
      <c r="P14" s="20"/>
      <c r="Q14" s="20">
        <v>4232720120</v>
      </c>
      <c r="R14" s="20"/>
      <c r="S14" s="20">
        <f t="shared" si="2"/>
        <v>5323403252</v>
      </c>
      <c r="T14" s="20"/>
      <c r="U14" s="27">
        <f t="shared" si="3"/>
        <v>4.6419012357553298</v>
      </c>
    </row>
    <row r="15" spans="1:21" ht="40.5" customHeight="1" x14ac:dyDescent="0.5">
      <c r="A15" s="31" t="s">
        <v>175</v>
      </c>
      <c r="C15" s="20">
        <v>0</v>
      </c>
      <c r="D15" s="20"/>
      <c r="E15" s="20">
        <v>1823327400</v>
      </c>
      <c r="F15" s="20"/>
      <c r="G15" s="20">
        <v>0</v>
      </c>
      <c r="H15" s="20"/>
      <c r="I15" s="20">
        <f t="shared" si="0"/>
        <v>1823327400</v>
      </c>
      <c r="J15" s="20"/>
      <c r="K15" s="27">
        <f t="shared" si="1"/>
        <v>1.5899050495689466</v>
      </c>
      <c r="L15" s="20"/>
      <c r="M15" s="20">
        <v>0</v>
      </c>
      <c r="N15" s="20"/>
      <c r="O15" s="20">
        <v>1823327400</v>
      </c>
      <c r="P15" s="20"/>
      <c r="Q15" s="20">
        <v>0</v>
      </c>
      <c r="R15" s="20"/>
      <c r="S15" s="20">
        <f t="shared" si="2"/>
        <v>1823327400</v>
      </c>
      <c r="T15" s="20"/>
      <c r="U15" s="27">
        <f t="shared" si="3"/>
        <v>1.5899050495689466</v>
      </c>
    </row>
    <row r="16" spans="1:21" ht="40.5" customHeight="1" x14ac:dyDescent="0.5">
      <c r="A16" s="31" t="s">
        <v>50</v>
      </c>
      <c r="C16" s="20">
        <v>218000000</v>
      </c>
      <c r="D16" s="20"/>
      <c r="E16" s="20">
        <v>17996625</v>
      </c>
      <c r="F16" s="20"/>
      <c r="G16" s="20">
        <v>0</v>
      </c>
      <c r="H16" s="20"/>
      <c r="I16" s="20">
        <f t="shared" si="0"/>
        <v>235996625</v>
      </c>
      <c r="J16" s="20"/>
      <c r="K16" s="27">
        <f t="shared" si="1"/>
        <v>0.20578434008545538</v>
      </c>
      <c r="L16" s="20"/>
      <c r="M16" s="20">
        <v>218000000</v>
      </c>
      <c r="N16" s="20"/>
      <c r="O16" s="20">
        <v>17996625</v>
      </c>
      <c r="P16" s="20"/>
      <c r="Q16" s="20">
        <v>0</v>
      </c>
      <c r="R16" s="20"/>
      <c r="S16" s="20">
        <f t="shared" si="2"/>
        <v>235996625</v>
      </c>
      <c r="T16" s="20"/>
      <c r="U16" s="27">
        <f t="shared" si="3"/>
        <v>0.20578434008545538</v>
      </c>
    </row>
    <row r="17" spans="1:21" ht="40.5" customHeight="1" thickBot="1" x14ac:dyDescent="0.55000000000000004">
      <c r="A17" s="31" t="s">
        <v>185</v>
      </c>
      <c r="C17" s="22">
        <v>0</v>
      </c>
      <c r="D17" s="20"/>
      <c r="E17" s="22">
        <v>-65848454</v>
      </c>
      <c r="F17" s="20"/>
      <c r="G17" s="22">
        <v>37399</v>
      </c>
      <c r="H17" s="20"/>
      <c r="I17" s="22">
        <f t="shared" si="0"/>
        <v>-65811055</v>
      </c>
      <c r="J17" s="20"/>
      <c r="K17" s="70">
        <f t="shared" si="1"/>
        <v>-5.7385924580500292E-2</v>
      </c>
      <c r="L17" s="20"/>
      <c r="M17" s="22">
        <v>0</v>
      </c>
      <c r="N17" s="20"/>
      <c r="O17" s="22">
        <v>-65848454</v>
      </c>
      <c r="P17" s="20"/>
      <c r="Q17" s="22">
        <v>37399</v>
      </c>
      <c r="R17" s="20"/>
      <c r="S17" s="22">
        <f t="shared" si="2"/>
        <v>-65811055</v>
      </c>
      <c r="T17" s="20"/>
      <c r="U17" s="70">
        <f t="shared" si="3"/>
        <v>-5.7385924580500292E-2</v>
      </c>
    </row>
    <row r="18" spans="1:21" ht="40.5" customHeight="1" thickBot="1" x14ac:dyDescent="0.55000000000000004">
      <c r="A18" s="31"/>
      <c r="C18" s="32">
        <f>SUM(C10:C17)</f>
        <v>218000000</v>
      </c>
      <c r="D18" s="25"/>
      <c r="E18" s="32">
        <f>SUM(E10:E17)</f>
        <v>107545803836</v>
      </c>
      <c r="F18" s="25"/>
      <c r="G18" s="32">
        <f>SUM(G10:G17)</f>
        <v>6917723875</v>
      </c>
      <c r="H18" s="25"/>
      <c r="I18" s="32">
        <f>SUM(I10:I17)</f>
        <v>114681527711</v>
      </c>
      <c r="J18" s="25"/>
      <c r="K18" s="32">
        <f>SUM(K10:K17)</f>
        <v>99.999999999999986</v>
      </c>
      <c r="L18" s="25"/>
      <c r="M18" s="32">
        <f>SUM(M10:M17)</f>
        <v>218000000</v>
      </c>
      <c r="N18" s="25"/>
      <c r="O18" s="32">
        <f>SUM(O10:O17)</f>
        <v>107545803836</v>
      </c>
      <c r="P18" s="25"/>
      <c r="Q18" s="32">
        <f>SUM(Q10:Q17)</f>
        <v>6917723875</v>
      </c>
      <c r="R18" s="25"/>
      <c r="S18" s="32">
        <f>SUM(S10:S17)</f>
        <v>114681527711</v>
      </c>
      <c r="T18" s="25"/>
      <c r="U18" s="32">
        <f>SUM(U10:U17)</f>
        <v>99.999999999999986</v>
      </c>
    </row>
    <row r="19" spans="1:21" ht="16.8" thickTop="1" x14ac:dyDescent="0.5"/>
    <row r="20" spans="1:21" ht="21.6" hidden="1" x14ac:dyDescent="0.5">
      <c r="C20" s="20">
        <f>'درآمد سود صندوق'!I10</f>
        <v>218000000</v>
      </c>
      <c r="D20" s="20"/>
      <c r="E20" s="20">
        <f>'درآمد ناشی از تغییر قیمت اوراق'!I46</f>
        <v>107545803836</v>
      </c>
      <c r="F20" s="20"/>
      <c r="G20" s="20">
        <f>'درآمد ناشی از فروش'!I29</f>
        <v>6917723875</v>
      </c>
      <c r="H20" s="20"/>
      <c r="I20" s="20">
        <f>C20+E20+G20</f>
        <v>114681527711</v>
      </c>
      <c r="J20" s="20"/>
      <c r="K20" s="20"/>
      <c r="L20" s="20"/>
      <c r="M20" s="20">
        <f>'درآمد سود صندوق'!K10</f>
        <v>218000000</v>
      </c>
      <c r="N20" s="20"/>
      <c r="O20" s="20">
        <f>'درآمد ناشی از تغییر قیمت اوراق'!Q46</f>
        <v>107545803836</v>
      </c>
      <c r="P20" s="20"/>
      <c r="Q20" s="20">
        <f>'درآمد ناشی از فروش'!Q29</f>
        <v>6917723875</v>
      </c>
      <c r="R20" s="20"/>
      <c r="S20" s="20">
        <f>M20+O20+Q20</f>
        <v>114681527711</v>
      </c>
      <c r="T20" s="20"/>
      <c r="U20" s="20"/>
    </row>
    <row r="21" spans="1:21" ht="21.6" hidden="1" x14ac:dyDescent="0.5">
      <c r="C21" s="20">
        <f>C20-C18</f>
        <v>0</v>
      </c>
      <c r="D21" s="20"/>
      <c r="E21" s="20">
        <f>E20-E18</f>
        <v>0</v>
      </c>
      <c r="F21" s="20"/>
      <c r="G21" s="20">
        <f>G20-G18</f>
        <v>0</v>
      </c>
      <c r="H21" s="20"/>
      <c r="I21" s="20">
        <f>I20-I18</f>
        <v>0</v>
      </c>
      <c r="J21" s="20"/>
      <c r="K21" s="20"/>
      <c r="L21" s="20"/>
      <c r="M21" s="20">
        <f>M20-M18</f>
        <v>0</v>
      </c>
      <c r="N21" s="20"/>
      <c r="O21" s="20">
        <f>O20-O18</f>
        <v>0</v>
      </c>
      <c r="P21" s="20"/>
      <c r="Q21" s="20">
        <f>Q20-Q18</f>
        <v>0</v>
      </c>
      <c r="R21" s="20"/>
      <c r="S21" s="20">
        <f>S20-S18</f>
        <v>0</v>
      </c>
      <c r="T21" s="20"/>
      <c r="U21" s="20"/>
    </row>
    <row r="22" spans="1:21" hidden="1" x14ac:dyDescent="0.5"/>
    <row r="26" spans="1:21" ht="21.6" x14ac:dyDescent="0.5">
      <c r="A26" s="31"/>
    </row>
    <row r="27" spans="1:21" ht="21.6" x14ac:dyDescent="0.5">
      <c r="A27" s="31"/>
    </row>
    <row r="28" spans="1:21" ht="21.6" x14ac:dyDescent="0.5">
      <c r="A28" s="31"/>
    </row>
    <row r="29" spans="1:21" ht="21.6" x14ac:dyDescent="0.5">
      <c r="A29" s="31"/>
    </row>
    <row r="30" spans="1:21" ht="21.6" x14ac:dyDescent="0.5">
      <c r="A30" s="31"/>
    </row>
    <row r="31" spans="1:21" ht="21.6" x14ac:dyDescent="0.5">
      <c r="A31" s="31"/>
    </row>
    <row r="32" spans="1:21" ht="21.6" x14ac:dyDescent="0.5">
      <c r="A32" s="31"/>
    </row>
    <row r="33" spans="1:5" ht="21.6" x14ac:dyDescent="0.5">
      <c r="A33" s="31"/>
    </row>
    <row r="34" spans="1:5" ht="21.6" x14ac:dyDescent="0.5">
      <c r="A34" s="31"/>
    </row>
    <row r="35" spans="1:5" ht="21.6" x14ac:dyDescent="0.5">
      <c r="A35" s="31"/>
    </row>
    <row r="36" spans="1:5" ht="21.6" x14ac:dyDescent="0.5">
      <c r="A36" s="31"/>
    </row>
    <row r="37" spans="1:5" ht="21.6" x14ac:dyDescent="0.5">
      <c r="A37" s="31"/>
    </row>
    <row r="38" spans="1:5" ht="21.6" x14ac:dyDescent="0.5">
      <c r="A38" s="31"/>
    </row>
    <row r="39" spans="1:5" ht="21.6" x14ac:dyDescent="0.5">
      <c r="A39" s="31"/>
    </row>
    <row r="40" spans="1:5" ht="21.6" x14ac:dyDescent="0.5">
      <c r="A40" s="31"/>
    </row>
    <row r="41" spans="1:5" ht="21.6" x14ac:dyDescent="0.5">
      <c r="A41" s="31"/>
    </row>
    <row r="42" spans="1:5" ht="21.6" x14ac:dyDescent="0.5">
      <c r="A42" s="31"/>
    </row>
    <row r="43" spans="1:5" ht="25.2" x14ac:dyDescent="0.75">
      <c r="E43" s="39"/>
    </row>
  </sheetData>
  <sortState xmlns:xlrd2="http://schemas.microsoft.com/office/spreadsheetml/2017/richdata2" ref="A10:U17">
    <sortCondition descending="1" ref="S10:S17"/>
  </sortState>
  <mergeCells count="10">
    <mergeCell ref="A1:U1"/>
    <mergeCell ref="A2:U2"/>
    <mergeCell ref="A3:U3"/>
    <mergeCell ref="I8:K8"/>
    <mergeCell ref="S8:U8"/>
    <mergeCell ref="A8:A9"/>
    <mergeCell ref="C6:U6"/>
    <mergeCell ref="A5:U5"/>
    <mergeCell ref="C7:K7"/>
    <mergeCell ref="M7:U7"/>
  </mergeCells>
  <pageMargins left="0.39" right="0.39" top="0.39" bottom="0.39" header="0" footer="0"/>
  <pageSetup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کاور</vt:lpstr>
      <vt:lpstr>سهام</vt:lpstr>
      <vt:lpstr>اوراق مشتقه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مبالغ تخصیصی اوراق</vt:lpstr>
      <vt:lpstr>درآمد سود سهام</vt:lpstr>
      <vt:lpstr>درآمد سود صندوق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Hamidreza Mousazadeh</cp:lastModifiedBy>
  <cp:lastPrinted>2026-01-21T13:39:15Z</cp:lastPrinted>
  <dcterms:created xsi:type="dcterms:W3CDTF">2025-11-22T11:31:26Z</dcterms:created>
  <dcterms:modified xsi:type="dcterms:W3CDTF">2026-03-29T05:35:25Z</dcterms:modified>
</cp:coreProperties>
</file>