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musazadeh\Desktop\صورت وضعیت پرتفوی\لاجورد\1404.11.30\"/>
    </mc:Choice>
  </mc:AlternateContent>
  <xr:revisionPtr revIDLastSave="0" documentId="13_ncr:1_{6DE75F43-AEBB-450C-8751-91EF5C98928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9" hidden="1">'درآمد اعمال اختیار'!$A$8:$V$8</definedName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مشتقه'!$A$1:$V$24</definedName>
    <definedName name="_xlnm.Print_Area" localSheetId="6">درآمد!$A$1:$J$14</definedName>
    <definedName name="_xlnm.Print_Area" localSheetId="19">'درآمد اعمال اختیار'!$A$1:$R$33</definedName>
    <definedName name="_xlnm.Print_Area" localSheetId="10">'درآمد سپرده بانکی'!$A$1:$J$13</definedName>
    <definedName name="_xlnm.Print_Area" localSheetId="9">'درآمد سرمایه گذاری در اوراق به'!$A$1:$V$16</definedName>
    <definedName name="_xlnm.Print_Area" localSheetId="7">'درآمد سرمایه گذاری در سهام'!$A$1:$V$63</definedName>
    <definedName name="_xlnm.Print_Area" localSheetId="8">'درآمد سرمایه گذاری در صندوق'!$A$1:$V$30</definedName>
    <definedName name="_xlnm.Print_Area" localSheetId="13">'درآمد سود سهام'!$A$1:$N$28</definedName>
    <definedName name="_xlnm.Print_Area" localSheetId="14">'درآمد سود صندوق'!$A$1:$L$12</definedName>
    <definedName name="_xlnm.Print_Area" localSheetId="17">'درآمد ناشی از تغییر قیمت اوراق'!$A$1:$R$76</definedName>
    <definedName name="_xlnm.Print_Area" localSheetId="18">'درآمد ناشی از فروش'!$A$1:$R$71</definedName>
    <definedName name="_xlnm.Print_Area" localSheetId="11">'سایر درآمدها'!$A$1:$F$10</definedName>
    <definedName name="_xlnm.Print_Area" localSheetId="5">سپرده!$A$1:$L$13</definedName>
    <definedName name="_xlnm.Print_Area" localSheetId="1">سهام!$A$1:$Z$31</definedName>
    <definedName name="_xlnm.Print_Area" localSheetId="15">'سود اوراق بهادار'!$A$1:$N$15</definedName>
    <definedName name="_xlnm.Print_Area" localSheetId="16">'سود سپرده بانکی'!$A$1:$N$12</definedName>
    <definedName name="_xlnm.Print_Area" localSheetId="12">'مبالغ تخصیصی اوراق'!$A$1:$T$10</definedName>
    <definedName name="_xlnm.Print_Area" localSheetId="3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9" l="1"/>
  <c r="I57" i="9"/>
  <c r="E62" i="9"/>
  <c r="E64" i="9"/>
  <c r="S18" i="9"/>
  <c r="S19" i="9"/>
  <c r="S21" i="9"/>
  <c r="S27" i="9"/>
  <c r="S34" i="9"/>
  <c r="S41" i="9"/>
  <c r="S44" i="9"/>
  <c r="S46" i="9"/>
  <c r="I18" i="9"/>
  <c r="I19" i="9"/>
  <c r="I21" i="9"/>
  <c r="I27" i="9"/>
  <c r="I34" i="9"/>
  <c r="I41" i="9"/>
  <c r="I44" i="9"/>
  <c r="I46" i="9"/>
  <c r="Q62" i="9"/>
  <c r="G32" i="23"/>
  <c r="I32" i="23"/>
  <c r="K32" i="23"/>
  <c r="M64" i="9"/>
  <c r="M62" i="9"/>
  <c r="C11" i="11"/>
  <c r="I11" i="11" s="1"/>
  <c r="M11" i="11"/>
  <c r="S11" i="11" s="1"/>
  <c r="M10" i="11"/>
  <c r="S10" i="11" s="1"/>
  <c r="C10" i="11"/>
  <c r="I10" i="11" s="1"/>
  <c r="M14" i="11"/>
  <c r="S14" i="11" s="1"/>
  <c r="C14" i="11"/>
  <c r="I14" i="11" s="1"/>
  <c r="M13" i="11"/>
  <c r="S13" i="11" s="1"/>
  <c r="C13" i="11"/>
  <c r="I13" i="11" s="1"/>
  <c r="M12" i="11"/>
  <c r="S12" i="11" s="1"/>
  <c r="C12" i="11"/>
  <c r="I12" i="11" s="1"/>
  <c r="S20" i="10"/>
  <c r="O31" i="10"/>
  <c r="I27" i="10"/>
  <c r="S27" i="10"/>
  <c r="I62" i="21"/>
  <c r="O29" i="10"/>
  <c r="M32" i="23"/>
  <c r="O36" i="23"/>
  <c r="O32" i="23"/>
  <c r="Q32" i="23"/>
  <c r="Q67" i="19"/>
  <c r="Q68" i="19"/>
  <c r="Q69" i="19"/>
  <c r="Q66" i="19"/>
  <c r="I69" i="19"/>
  <c r="I68" i="19"/>
  <c r="I66" i="19"/>
  <c r="I67" i="19"/>
  <c r="M70" i="19"/>
  <c r="O70" i="19"/>
  <c r="Q54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39" i="19"/>
  <c r="Q38" i="19"/>
  <c r="I40" i="19"/>
  <c r="I41" i="19"/>
  <c r="I39" i="19"/>
  <c r="I38" i="19"/>
  <c r="M55" i="19"/>
  <c r="I45" i="19"/>
  <c r="I51" i="19"/>
  <c r="I49" i="19"/>
  <c r="I52" i="19"/>
  <c r="I44" i="19"/>
  <c r="I50" i="19"/>
  <c r="I42" i="19"/>
  <c r="I48" i="19"/>
  <c r="I47" i="19"/>
  <c r="I53" i="19"/>
  <c r="I54" i="19"/>
  <c r="I43" i="19"/>
  <c r="I46" i="19"/>
  <c r="S28" i="19"/>
  <c r="S27" i="19"/>
  <c r="Q26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10" i="19"/>
  <c r="Q9" i="19"/>
  <c r="Q74" i="21"/>
  <c r="Q73" i="21"/>
  <c r="I74" i="21"/>
  <c r="I73" i="21"/>
  <c r="I61" i="21"/>
  <c r="I54" i="21"/>
  <c r="I59" i="21"/>
  <c r="I60" i="21"/>
  <c r="I56" i="21"/>
  <c r="I57" i="21"/>
  <c r="I55" i="21"/>
  <c r="I58" i="21"/>
  <c r="Q54" i="21"/>
  <c r="Q59" i="21"/>
  <c r="Q60" i="21"/>
  <c r="Q56" i="21"/>
  <c r="Q57" i="21"/>
  <c r="Q61" i="21"/>
  <c r="Q55" i="21"/>
  <c r="Q58" i="21"/>
  <c r="V43" i="21"/>
  <c r="M43" i="21"/>
  <c r="K43" i="21"/>
  <c r="I43" i="21"/>
  <c r="E43" i="21"/>
  <c r="C43" i="21"/>
  <c r="I37" i="21"/>
  <c r="I38" i="21"/>
  <c r="I39" i="21"/>
  <c r="I40" i="21"/>
  <c r="I41" i="21"/>
  <c r="I42" i="21"/>
  <c r="I36" i="21"/>
  <c r="Q26" i="21"/>
  <c r="Q28" i="21"/>
  <c r="Q25" i="21"/>
  <c r="Q27" i="21"/>
  <c r="Q24" i="21"/>
  <c r="Q13" i="21"/>
  <c r="Q16" i="21"/>
  <c r="Q12" i="21"/>
  <c r="Q31" i="21"/>
  <c r="Q43" i="21" s="1"/>
  <c r="Q35" i="21"/>
  <c r="Q21" i="21"/>
  <c r="Q33" i="21"/>
  <c r="Q10" i="21"/>
  <c r="Q30" i="21"/>
  <c r="Q34" i="21"/>
  <c r="Q9" i="21"/>
  <c r="Q32" i="21"/>
  <c r="Q29" i="21"/>
  <c r="Q11" i="21"/>
  <c r="I26" i="21"/>
  <c r="I28" i="21"/>
  <c r="I25" i="21"/>
  <c r="I27" i="21"/>
  <c r="I24" i="21"/>
  <c r="I13" i="21"/>
  <c r="I16" i="21"/>
  <c r="I12" i="21"/>
  <c r="I31" i="21"/>
  <c r="I35" i="21"/>
  <c r="I21" i="21"/>
  <c r="I33" i="21"/>
  <c r="I10" i="21"/>
  <c r="I30" i="21"/>
  <c r="I34" i="21"/>
  <c r="I9" i="21"/>
  <c r="I32" i="21"/>
  <c r="I29" i="21"/>
  <c r="I11" i="21"/>
  <c r="M9" i="17"/>
  <c r="M11" i="17"/>
  <c r="M10" i="17"/>
  <c r="M13" i="17"/>
  <c r="M12" i="17"/>
  <c r="G9" i="17"/>
  <c r="G11" i="17"/>
  <c r="G10" i="17"/>
  <c r="G13" i="17"/>
  <c r="G12" i="17"/>
  <c r="I11" i="16"/>
  <c r="Q70" i="19" l="1"/>
  <c r="G43" i="21"/>
  <c r="O43" i="21"/>
  <c r="K11" i="16"/>
  <c r="M27" i="15" l="1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9" i="15"/>
  <c r="E9" i="14" l="1"/>
  <c r="C9" i="14"/>
  <c r="M10" i="18"/>
  <c r="G10" i="18"/>
  <c r="G9" i="18"/>
  <c r="M9" i="18"/>
  <c r="I10" i="7"/>
  <c r="I11" i="7"/>
  <c r="I9" i="7"/>
  <c r="Y30" i="2"/>
  <c r="AK10" i="5"/>
  <c r="G18" i="4"/>
  <c r="I18" i="4"/>
  <c r="K18" i="4"/>
  <c r="M18" i="4"/>
  <c r="O18" i="4"/>
  <c r="Q18" i="4"/>
  <c r="U18" i="4"/>
  <c r="W18" i="4"/>
  <c r="C18" i="4"/>
  <c r="E18" i="4"/>
  <c r="Y15" i="4"/>
  <c r="Y12" i="4"/>
  <c r="Y11" i="4"/>
  <c r="Y14" i="4"/>
  <c r="Y16" i="4"/>
  <c r="Y17" i="4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11" i="2"/>
  <c r="W36" i="2"/>
  <c r="W35" i="2"/>
  <c r="W34" i="2"/>
  <c r="Y11" i="2"/>
  <c r="E34" i="2"/>
  <c r="E35" i="2" s="1"/>
  <c r="U34" i="2"/>
  <c r="U35" i="2" s="1"/>
  <c r="A3" i="7"/>
  <c r="A3" i="5"/>
  <c r="A3" i="4"/>
  <c r="A3" i="3"/>
  <c r="A3" i="21"/>
  <c r="A67" i="21" s="1"/>
  <c r="A3" i="23"/>
  <c r="S42" i="9"/>
  <c r="S43" i="9"/>
  <c r="S47" i="9"/>
  <c r="S48" i="9"/>
  <c r="S50" i="9"/>
  <c r="S51" i="9"/>
  <c r="S52" i="9"/>
  <c r="I43" i="9"/>
  <c r="I47" i="9"/>
  <c r="I48" i="9"/>
  <c r="I50" i="9"/>
  <c r="I51" i="9"/>
  <c r="I52" i="9"/>
  <c r="I42" i="9"/>
  <c r="I27" i="19"/>
  <c r="T28" i="19" s="1"/>
  <c r="Q29" i="10"/>
  <c r="I18" i="10"/>
  <c r="A48" i="21" l="1"/>
  <c r="S18" i="10"/>
  <c r="E29" i="10"/>
  <c r="I55" i="9"/>
  <c r="I17" i="9"/>
  <c r="I22" i="9"/>
  <c r="I23" i="9"/>
  <c r="I24" i="9"/>
  <c r="I25" i="9"/>
  <c r="I26" i="9"/>
  <c r="I28" i="9"/>
  <c r="I29" i="9"/>
  <c r="I30" i="9"/>
  <c r="I31" i="9"/>
  <c r="I33" i="9"/>
  <c r="I35" i="9"/>
  <c r="I36" i="9"/>
  <c r="I37" i="9"/>
  <c r="I38" i="9"/>
  <c r="V44" i="21"/>
  <c r="E27" i="15"/>
  <c r="E30" i="15" s="1"/>
  <c r="K27" i="15"/>
  <c r="K30" i="15" s="1"/>
  <c r="I27" i="15"/>
  <c r="C27" i="15"/>
  <c r="C30" i="15" s="1"/>
  <c r="G27" i="15"/>
  <c r="S15" i="5"/>
  <c r="AK11" i="5"/>
  <c r="AI12" i="5"/>
  <c r="G21" i="4"/>
  <c r="G34" i="2"/>
  <c r="W30" i="2"/>
  <c r="S28" i="10"/>
  <c r="G62" i="9"/>
  <c r="O62" i="9"/>
  <c r="E12" i="8"/>
  <c r="I12" i="8" s="1"/>
  <c r="I15" i="9"/>
  <c r="I54" i="9"/>
  <c r="I58" i="9"/>
  <c r="I53" i="9"/>
  <c r="I61" i="9"/>
  <c r="I60" i="9"/>
  <c r="S15" i="9"/>
  <c r="S54" i="9"/>
  <c r="S58" i="9"/>
  <c r="S53" i="9"/>
  <c r="S61" i="9"/>
  <c r="S60" i="9"/>
  <c r="S55" i="9"/>
  <c r="S24" i="9"/>
  <c r="S31" i="9"/>
  <c r="S38" i="9"/>
  <c r="I12" i="9"/>
  <c r="I39" i="9"/>
  <c r="I56" i="9"/>
  <c r="S14" i="9"/>
  <c r="S11" i="9"/>
  <c r="S13" i="9"/>
  <c r="S32" i="9"/>
  <c r="S45" i="9"/>
  <c r="S16" i="9"/>
  <c r="S36" i="9"/>
  <c r="S59" i="9"/>
  <c r="S28" i="9"/>
  <c r="S17" i="9"/>
  <c r="S22" i="9"/>
  <c r="S29" i="9"/>
  <c r="S30" i="9"/>
  <c r="S33" i="9"/>
  <c r="S26" i="9"/>
  <c r="S37" i="9"/>
  <c r="S20" i="9"/>
  <c r="S12" i="9"/>
  <c r="S35" i="9"/>
  <c r="S25" i="9"/>
  <c r="S23" i="9"/>
  <c r="S39" i="9"/>
  <c r="S56" i="9"/>
  <c r="S40" i="9"/>
  <c r="S49" i="9"/>
  <c r="C62" i="9"/>
  <c r="Q36" i="23"/>
  <c r="G65" i="9"/>
  <c r="M27" i="19"/>
  <c r="G27" i="19"/>
  <c r="C70" i="19"/>
  <c r="E70" i="19"/>
  <c r="G70" i="19"/>
  <c r="K70" i="19"/>
  <c r="K55" i="19"/>
  <c r="C55" i="19"/>
  <c r="E55" i="19"/>
  <c r="G62" i="21"/>
  <c r="E62" i="21"/>
  <c r="O62" i="21"/>
  <c r="M62" i="21"/>
  <c r="G29" i="15"/>
  <c r="M29" i="15"/>
  <c r="K10" i="7"/>
  <c r="K11" i="7"/>
  <c r="K9" i="7"/>
  <c r="O12" i="5"/>
  <c r="O15" i="5" s="1"/>
  <c r="Q12" i="5"/>
  <c r="Q15" i="5" s="1"/>
  <c r="S12" i="5"/>
  <c r="S16" i="5" s="1"/>
  <c r="W12" i="5"/>
  <c r="U12" i="5"/>
  <c r="AA12" i="5"/>
  <c r="Y12" i="5"/>
  <c r="AI15" i="5"/>
  <c r="W21" i="4"/>
  <c r="G22" i="4"/>
  <c r="Q37" i="23" l="1"/>
  <c r="K35" i="23"/>
  <c r="W43" i="21"/>
  <c r="I30" i="15"/>
  <c r="C64" i="9"/>
  <c r="AK12" i="5"/>
  <c r="AK15" i="5" s="1"/>
  <c r="Q73" i="19"/>
  <c r="I70" i="19"/>
  <c r="I73" i="19" s="1"/>
  <c r="I55" i="19"/>
  <c r="T56" i="19" s="1"/>
  <c r="G55" i="19"/>
  <c r="W44" i="21"/>
  <c r="M30" i="15"/>
  <c r="G30" i="15"/>
  <c r="AC14" i="5"/>
  <c r="W22" i="4" l="1"/>
  <c r="U21" i="4"/>
  <c r="O21" i="4"/>
  <c r="M21" i="4"/>
  <c r="K21" i="4"/>
  <c r="I21" i="4"/>
  <c r="E21" i="4"/>
  <c r="C21" i="4"/>
  <c r="Y13" i="4"/>
  <c r="Y10" i="4"/>
  <c r="I30" i="2"/>
  <c r="I33" i="2" s="1"/>
  <c r="Y28" i="2"/>
  <c r="Y29" i="2"/>
  <c r="Y24" i="2"/>
  <c r="Y15" i="2"/>
  <c r="Y20" i="2"/>
  <c r="Y18" i="2"/>
  <c r="Y21" i="2"/>
  <c r="Y19" i="2"/>
  <c r="Y13" i="2"/>
  <c r="Y16" i="2"/>
  <c r="Y22" i="2"/>
  <c r="Y26" i="2"/>
  <c r="Y23" i="2"/>
  <c r="Y12" i="2"/>
  <c r="Y27" i="2"/>
  <c r="Y17" i="2"/>
  <c r="Y14" i="2"/>
  <c r="Y25" i="2"/>
  <c r="U30" i="2"/>
  <c r="M30" i="2"/>
  <c r="M33" i="2" s="1"/>
  <c r="C30" i="2"/>
  <c r="C33" i="2" s="1"/>
  <c r="C75" i="21"/>
  <c r="E75" i="21"/>
  <c r="G75" i="21"/>
  <c r="O75" i="21"/>
  <c r="M75" i="21"/>
  <c r="K75" i="21"/>
  <c r="Q65" i="9"/>
  <c r="C15" i="11"/>
  <c r="E15" i="11"/>
  <c r="G15" i="11"/>
  <c r="Q15" i="11"/>
  <c r="M15" i="11"/>
  <c r="O15" i="11"/>
  <c r="I59" i="9"/>
  <c r="E12" i="14"/>
  <c r="C62" i="21"/>
  <c r="K62" i="21"/>
  <c r="Y18" i="4" l="1"/>
  <c r="M11" i="18"/>
  <c r="Q62" i="21"/>
  <c r="T62" i="21" s="1"/>
  <c r="Q20" i="4"/>
  <c r="Q21" i="4" s="1"/>
  <c r="I15" i="11"/>
  <c r="K12" i="11" s="1"/>
  <c r="S15" i="11"/>
  <c r="T63" i="21"/>
  <c r="I75" i="21"/>
  <c r="Q75" i="21"/>
  <c r="Y21" i="4"/>
  <c r="Q32" i="2"/>
  <c r="Y33" i="2"/>
  <c r="K27" i="19"/>
  <c r="E27" i="19"/>
  <c r="C27" i="19"/>
  <c r="A3" i="19"/>
  <c r="C11" i="18"/>
  <c r="C14" i="18" s="1"/>
  <c r="E11" i="18"/>
  <c r="G11" i="18"/>
  <c r="G14" i="18" s="1"/>
  <c r="K11" i="18"/>
  <c r="I11" i="18"/>
  <c r="M14" i="18"/>
  <c r="A3" i="18"/>
  <c r="K14" i="17"/>
  <c r="E14" i="17"/>
  <c r="G14" i="17"/>
  <c r="I14" i="17"/>
  <c r="I17" i="17" s="1"/>
  <c r="M14" i="17"/>
  <c r="C14" i="17"/>
  <c r="C17" i="17" s="1"/>
  <c r="A3" i="17"/>
  <c r="A3" i="16"/>
  <c r="C65" i="9"/>
  <c r="A3" i="15"/>
  <c r="Q9" i="12"/>
  <c r="A3" i="12"/>
  <c r="A3" i="14"/>
  <c r="G12" i="13"/>
  <c r="C12" i="13"/>
  <c r="A3" i="13"/>
  <c r="A3" i="11"/>
  <c r="I13" i="10"/>
  <c r="I10" i="10"/>
  <c r="I11" i="10"/>
  <c r="I14" i="10"/>
  <c r="I17" i="10"/>
  <c r="I15" i="10"/>
  <c r="I19" i="10"/>
  <c r="I21" i="10"/>
  <c r="I22" i="10"/>
  <c r="I23" i="10"/>
  <c r="I25" i="10"/>
  <c r="I16" i="10"/>
  <c r="I24" i="10"/>
  <c r="I28" i="10"/>
  <c r="I26" i="10"/>
  <c r="I12" i="10"/>
  <c r="S13" i="10"/>
  <c r="S10" i="10"/>
  <c r="S11" i="10"/>
  <c r="S14" i="10"/>
  <c r="S17" i="10"/>
  <c r="S15" i="10"/>
  <c r="S19" i="10"/>
  <c r="S21" i="10"/>
  <c r="S22" i="10"/>
  <c r="S23" i="10"/>
  <c r="S25" i="10"/>
  <c r="S16" i="10"/>
  <c r="S24" i="10"/>
  <c r="S26" i="10"/>
  <c r="S12" i="10"/>
  <c r="A3" i="10"/>
  <c r="C29" i="10"/>
  <c r="G29" i="10"/>
  <c r="M29" i="10"/>
  <c r="I14" i="9"/>
  <c r="I11" i="9"/>
  <c r="I13" i="9"/>
  <c r="I32" i="9"/>
  <c r="I45" i="9"/>
  <c r="I16" i="9"/>
  <c r="I20" i="9"/>
  <c r="I40" i="9"/>
  <c r="I49" i="9"/>
  <c r="I10" i="9"/>
  <c r="S10" i="9"/>
  <c r="S62" i="9" s="1"/>
  <c r="U57" i="9" s="1"/>
  <c r="U27" i="9" l="1"/>
  <c r="U34" i="9"/>
  <c r="U44" i="9"/>
  <c r="U46" i="9"/>
  <c r="U21" i="9"/>
  <c r="U18" i="9"/>
  <c r="U41" i="9"/>
  <c r="U19" i="9"/>
  <c r="A32" i="19"/>
  <c r="A60" i="19"/>
  <c r="E31" i="10"/>
  <c r="I14" i="18"/>
  <c r="C31" i="10"/>
  <c r="C32" i="10" s="1"/>
  <c r="I14" i="16"/>
  <c r="E11" i="8"/>
  <c r="I11" i="8" s="1"/>
  <c r="G15" i="13"/>
  <c r="E11" i="13"/>
  <c r="C15" i="13"/>
  <c r="S29" i="10"/>
  <c r="U42" i="9"/>
  <c r="U43" i="9"/>
  <c r="U47" i="9"/>
  <c r="U48" i="9"/>
  <c r="U50" i="9"/>
  <c r="U51" i="9"/>
  <c r="U52" i="9"/>
  <c r="K11" i="11"/>
  <c r="K10" i="11"/>
  <c r="K14" i="11"/>
  <c r="U13" i="11"/>
  <c r="E10" i="8"/>
  <c r="I10" i="8" s="1"/>
  <c r="E8" i="8"/>
  <c r="I8" i="8" s="1"/>
  <c r="I11" i="13"/>
  <c r="I10" i="13"/>
  <c r="E10" i="13"/>
  <c r="E12" i="13" s="1"/>
  <c r="I62" i="9"/>
  <c r="K57" i="9" s="1"/>
  <c r="U12" i="11"/>
  <c r="U11" i="11"/>
  <c r="U14" i="11"/>
  <c r="K13" i="11"/>
  <c r="U10" i="11"/>
  <c r="C17" i="11"/>
  <c r="C18" i="11" s="1"/>
  <c r="G17" i="17"/>
  <c r="G17" i="11"/>
  <c r="G18" i="11" s="1"/>
  <c r="E17" i="11"/>
  <c r="E18" i="11" s="1"/>
  <c r="I78" i="21"/>
  <c r="O17" i="11"/>
  <c r="O18" i="11" s="1"/>
  <c r="Q78" i="21"/>
  <c r="E65" i="9"/>
  <c r="M17" i="17"/>
  <c r="M17" i="11"/>
  <c r="M18" i="11" s="1"/>
  <c r="Q17" i="11"/>
  <c r="K14" i="16"/>
  <c r="M31" i="10"/>
  <c r="M32" i="10" s="1"/>
  <c r="M65" i="9"/>
  <c r="I29" i="10"/>
  <c r="K44" i="9" l="1"/>
  <c r="K46" i="9"/>
  <c r="K27" i="9"/>
  <c r="K34" i="9"/>
  <c r="K18" i="9"/>
  <c r="K19" i="9"/>
  <c r="K21" i="9"/>
  <c r="K41" i="9"/>
  <c r="U27" i="10"/>
  <c r="U20" i="10"/>
  <c r="K20" i="10"/>
  <c r="K27" i="10"/>
  <c r="K24" i="10"/>
  <c r="K18" i="10"/>
  <c r="I12" i="13"/>
  <c r="K42" i="9"/>
  <c r="K52" i="9"/>
  <c r="K51" i="9"/>
  <c r="K43" i="9"/>
  <c r="K48" i="9"/>
  <c r="K50" i="9"/>
  <c r="K47" i="9"/>
  <c r="K15" i="11"/>
  <c r="E9" i="8"/>
  <c r="I9" i="8" s="1"/>
  <c r="I13" i="8" s="1"/>
  <c r="U18" i="10"/>
  <c r="U13" i="10"/>
  <c r="K24" i="9"/>
  <c r="K31" i="9"/>
  <c r="K25" i="9"/>
  <c r="K33" i="9"/>
  <c r="K30" i="9"/>
  <c r="K29" i="9"/>
  <c r="K28" i="9"/>
  <c r="K26" i="9"/>
  <c r="K38" i="9"/>
  <c r="K22" i="9"/>
  <c r="K35" i="9"/>
  <c r="K37" i="9"/>
  <c r="K23" i="9"/>
  <c r="K17" i="9"/>
  <c r="K36" i="9"/>
  <c r="K55" i="9"/>
  <c r="K58" i="9"/>
  <c r="K61" i="9"/>
  <c r="K54" i="9"/>
  <c r="K53" i="9"/>
  <c r="K60" i="9"/>
  <c r="K15" i="9"/>
  <c r="U38" i="9"/>
  <c r="U24" i="9"/>
  <c r="U55" i="9"/>
  <c r="U61" i="9"/>
  <c r="U60" i="9"/>
  <c r="U15" i="9"/>
  <c r="U31" i="9"/>
  <c r="U53" i="9"/>
  <c r="U58" i="9"/>
  <c r="U54" i="9"/>
  <c r="K39" i="9"/>
  <c r="K56" i="9"/>
  <c r="K40" i="9"/>
  <c r="K12" i="9"/>
  <c r="U39" i="9"/>
  <c r="U56" i="9"/>
  <c r="U12" i="9"/>
  <c r="U35" i="9"/>
  <c r="U25" i="9"/>
  <c r="U23" i="9"/>
  <c r="U15" i="11"/>
  <c r="I17" i="11"/>
  <c r="I18" i="11" s="1"/>
  <c r="S17" i="11"/>
  <c r="S18" i="11" s="1"/>
  <c r="Q18" i="11"/>
  <c r="G31" i="10"/>
  <c r="G32" i="10" s="1"/>
  <c r="U49" i="9"/>
  <c r="E32" i="10"/>
  <c r="O32" i="10"/>
  <c r="K17" i="10"/>
  <c r="U23" i="10"/>
  <c r="U11" i="10"/>
  <c r="U21" i="10"/>
  <c r="U19" i="10"/>
  <c r="U22" i="10"/>
  <c r="U16" i="10"/>
  <c r="U22" i="9"/>
  <c r="K10" i="10"/>
  <c r="K22" i="10"/>
  <c r="K23" i="10"/>
  <c r="K16" i="10"/>
  <c r="K13" i="10"/>
  <c r="K14" i="10"/>
  <c r="K28" i="10"/>
  <c r="K15" i="10"/>
  <c r="K25" i="10"/>
  <c r="K12" i="10"/>
  <c r="K21" i="10"/>
  <c r="K19" i="10"/>
  <c r="K11" i="10"/>
  <c r="K26" i="10"/>
  <c r="U10" i="10"/>
  <c r="U14" i="10"/>
  <c r="U25" i="10"/>
  <c r="U17" i="10"/>
  <c r="U24" i="10"/>
  <c r="U28" i="10"/>
  <c r="U26" i="10"/>
  <c r="U15" i="10"/>
  <c r="U12" i="10"/>
  <c r="K14" i="9"/>
  <c r="K45" i="9"/>
  <c r="K20" i="9"/>
  <c r="K49" i="9"/>
  <c r="U32" i="9"/>
  <c r="K10" i="9"/>
  <c r="K11" i="9"/>
  <c r="K32" i="9"/>
  <c r="K13" i="9"/>
  <c r="K59" i="9"/>
  <c r="U36" i="9"/>
  <c r="U28" i="9"/>
  <c r="U33" i="9"/>
  <c r="U29" i="9"/>
  <c r="U17" i="9"/>
  <c r="U59" i="9"/>
  <c r="K16" i="9"/>
  <c r="U40" i="9"/>
  <c r="U45" i="9"/>
  <c r="U30" i="9"/>
  <c r="U20" i="9"/>
  <c r="U37" i="9"/>
  <c r="U14" i="9"/>
  <c r="U10" i="9"/>
  <c r="U11" i="9"/>
  <c r="U26" i="9"/>
  <c r="U16" i="9"/>
  <c r="U13" i="9"/>
  <c r="E13" i="8" l="1"/>
  <c r="G11" i="8" s="1"/>
  <c r="U62" i="9"/>
  <c r="K62" i="9"/>
  <c r="K29" i="10"/>
  <c r="I31" i="10"/>
  <c r="I32" i="10" s="1"/>
  <c r="U29" i="10"/>
  <c r="A3" i="9"/>
  <c r="I12" i="7"/>
  <c r="I15" i="7" s="1"/>
  <c r="G12" i="7"/>
  <c r="G15" i="7" s="1"/>
  <c r="E12" i="7"/>
  <c r="E15" i="7" s="1"/>
  <c r="C12" i="7"/>
  <c r="C15" i="7" s="1"/>
  <c r="K12" i="7"/>
  <c r="K15" i="7" s="1"/>
  <c r="AC12" i="5"/>
  <c r="AC15" i="5" s="1"/>
  <c r="AG12" i="5"/>
  <c r="AG15" i="5" s="1"/>
  <c r="AI16" i="5"/>
  <c r="E16" i="8" l="1"/>
  <c r="G12" i="8"/>
  <c r="G10" i="8"/>
  <c r="G9" i="8"/>
  <c r="G8" i="8"/>
  <c r="E30" i="2"/>
  <c r="G30" i="2"/>
  <c r="G35" i="2" s="1"/>
  <c r="K30" i="2"/>
  <c r="K33" i="2" s="1"/>
  <c r="O30" i="2"/>
  <c r="O33" i="2" s="1"/>
  <c r="Q30" i="2"/>
  <c r="Q33" i="2" s="1"/>
  <c r="G13" i="8" l="1"/>
  <c r="G64" i="9" l="1"/>
  <c r="G66" i="9" s="1"/>
  <c r="O64" i="9"/>
  <c r="G67" i="9" l="1"/>
  <c r="I64" i="9"/>
  <c r="I65" i="9" s="1"/>
  <c r="O65" i="9"/>
  <c r="Q27" i="19"/>
  <c r="T27" i="19" s="1"/>
  <c r="O27" i="19"/>
  <c r="Q64" i="9" l="1"/>
  <c r="Q66" i="9" s="1"/>
  <c r="Q67" i="9" s="1"/>
  <c r="S64" i="9" l="1"/>
  <c r="S65" i="9" s="1"/>
  <c r="Q55" i="19"/>
  <c r="Q31" i="10" s="1"/>
  <c r="O55" i="19"/>
  <c r="S31" i="10" l="1"/>
  <c r="S32" i="10" s="1"/>
  <c r="Q32" i="10"/>
  <c r="T55" i="19"/>
</calcChain>
</file>

<file path=xl/sharedStrings.xml><?xml version="1.0" encoding="utf-8"?>
<sst xmlns="http://schemas.openxmlformats.org/spreadsheetml/2006/main" count="799" uniqueCount="254">
  <si>
    <t>صندوق سرمایه‌گذاری اختصاصی بازارگردانی لاجورد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</si>
  <si>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</si>
  <si>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</si>
  <si>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</si>
  <si>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</si>
  <si>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</si>
  <si>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</si>
  <si>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</si>
  <si>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</si>
  <si>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</si>
  <si>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</si>
  <si>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</si>
  <si>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</si>
  <si>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</si>
  <si>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</si>
  <si>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</si>
  <si>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</si>
  <si>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</si>
  <si>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</si>
  <si>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</si>
  <si>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</si>
  <si>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</si>
  <si>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</si>
  <si>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</si>
  <si>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</si>
  <si>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</si>
  <si>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</si>
  <si>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</si>
  <si>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</si>
  <si>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</si>
  <si>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</si>
  <si>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</si>
  <si>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</si>
  <si>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</si>
  <si>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</si>
  <si>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</si>
  <si>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</si>
  <si>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</si>
  <si>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</si>
  <si>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</si>
  <si>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</si>
  <si>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1404/09/09</t>
  </si>
  <si>
    <t>اختیارخ فصبا-2400-14041105</t>
  </si>
  <si>
    <t>1404/11/05</t>
  </si>
  <si>
    <t>اختیارخ فصبا-3200-14041105</t>
  </si>
  <si>
    <t>اختیارخ فصبا-3000-14041105</t>
  </si>
  <si>
    <t>اختیارخ فصبا-3400-14041105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</si>
  <si>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</si>
  <si>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</si>
  <si>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</si>
  <si>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</si>
  <si>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</si>
  <si>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</si>
  <si>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</si>
  <si>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</si>
  <si>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</si>
  <si>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</si>
  <si>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</si>
  <si>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</si>
  <si>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</si>
  <si>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</si>
  <si>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</si>
  <si>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</si>
  <si>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</si>
  <si>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</si>
  <si>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</si>
  <si>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</si>
  <si>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</si>
  <si>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</si>
  <si>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</si>
  <si>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</si>
  <si>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</si>
  <si>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</si>
  <si>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</si>
  <si>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</si>
  <si>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</si>
  <si>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</si>
  <si>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</si>
  <si>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</si>
  <si>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</si>
  <si>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</si>
  <si>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</si>
  <si>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</si>
  <si>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</si>
  <si>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</si>
  <si>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</si>
  <si>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</si>
  <si>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</si>
  <si>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</si>
  <si>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</si>
  <si>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داروسازی‌ کوثر</t>
  </si>
  <si>
    <t>درآمد سود صندوق</t>
  </si>
  <si>
    <t>صندوق ص.س.درآمد ثابت اطمینان هیوا-د</t>
  </si>
  <si>
    <t>عنوان</t>
  </si>
  <si>
    <t>درآمد سود اوراق</t>
  </si>
  <si>
    <t>صکوک اجاره وکغدیر707-بدون ضامن</t>
  </si>
  <si>
    <t>مشارکت ش شیراز0602-3ماهه20.5%</t>
  </si>
  <si>
    <t>مشارکت ش تبریز52-3ماهه18%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</si>
  <si>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</si>
  <si>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</si>
  <si>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</si>
  <si>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</si>
  <si>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</si>
  <si>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</si>
  <si>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</si>
  <si>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</si>
  <si>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</si>
  <si>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</si>
  <si>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</si>
  <si>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</si>
  <si>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</si>
  <si>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</si>
  <si>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</si>
  <si>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</si>
  <si>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</si>
  <si>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</si>
  <si>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</si>
  <si>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1404/08/17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</si>
  <si>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</si>
  <si>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</si>
  <si>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</si>
  <si>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</si>
  <si>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</si>
  <si>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</si>
  <si>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</si>
  <si>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</si>
  <si>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</si>
  <si>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</si>
  <si>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</si>
  <si>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</si>
  <si>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</si>
  <si>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1- سرمایه گذاری ها</t>
  </si>
  <si>
    <t>1-1- سرمایه گذاری در سهام و حق تقدم سهام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</si>
  <si>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</si>
  <si>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</si>
  <si>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</si>
  <si>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</si>
  <si>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تجارت</t>
  </si>
  <si>
    <t>1-4- سرمایه‌گذاری در سپرده‌ بانکی</t>
  </si>
  <si>
    <t>2- درآمد حاصل از سرمایه گذاری ها</t>
  </si>
  <si>
    <t>2-1</t>
  </si>
  <si>
    <t>2-3</t>
  </si>
  <si>
    <t>2-4</t>
  </si>
  <si>
    <t>2-5</t>
  </si>
  <si>
    <t>2-1- درآمد حاصل از سرمایه گذاری در سهام و حق تقدم سهام</t>
  </si>
  <si>
    <t>یادداشت1-1-2</t>
  </si>
  <si>
    <t>یادداشت2-1-2</t>
  </si>
  <si>
    <t>یادداشت3-1-2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</si>
  <si>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</si>
  <si>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</si>
  <si>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</si>
  <si>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</si>
  <si>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ثابت:</t>
  </si>
  <si>
    <t>یادداشت1-3-2</t>
  </si>
  <si>
    <t>یادداشت2-3-2</t>
  </si>
  <si>
    <t>یادداشت3-3-2</t>
  </si>
  <si>
    <t>2-4- درآمد حاصل از سرمایه گذاری در سپرده بانکی و گواهی سپرده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</si>
  <si>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</si>
  <si>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</si>
  <si>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</si>
  <si>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</si>
  <si>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</si>
  <si>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</si>
  <si>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</si>
  <si>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>شرکت تامین سرمایه دماوند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</si>
  <si>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</si>
  <si>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</si>
  <si>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</si>
  <si>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</si>
  <si>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صندوق سرمایه گذاری گنجینه مهر آسان</t>
  </si>
  <si>
    <t>فروخته شده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</si>
  <si>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</si>
  <si>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</si>
  <si>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</si>
  <si>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</si>
  <si>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2-1-3- سود(زیان) حاصل از فروش سهام</t>
  </si>
  <si>
    <t>2-2-3- سود(زیان) حاصل از فروش واحد صندوق</t>
  </si>
  <si>
    <t>2-3-3- سود(زیان) حاصل از فروش اوراق بهادار با درآمد ثابت</t>
  </si>
  <si>
    <t>2-2-3- درآمد ناشی از تغییر قیمت اوراق بهادار با درآمد ثابت</t>
  </si>
  <si>
    <t>2-2-2- درآمد ناشی از تغییر قیمت واحد صندوق</t>
  </si>
  <si>
    <t>اختیارخ فصبا-3200-14040909(ضفصبا9261)</t>
  </si>
  <si>
    <t>اختیارخ فصبا-2400-14040909(ضفصبا9221)</t>
  </si>
  <si>
    <t>1404/07/06</t>
  </si>
  <si>
    <t>1404/05/05</t>
  </si>
  <si>
    <t xml:space="preserve"> اختیارخ وکغدیر-14000-03/05/10</t>
  </si>
  <si>
    <t>2-1-2- درآمد ناشی از تغییر قیمت سهام، حق تقدم و اختیار معاملات سهام</t>
  </si>
  <si>
    <t>گروه مالی نماد غدیر(سهامی عام)</t>
  </si>
  <si>
    <t>ح.فولاد سیرجان ایرانیان</t>
  </si>
  <si>
    <t>اختیارخ فصبا-2800-14041105</t>
  </si>
  <si>
    <t>اختیارخ فصبا-3800-14041105</t>
  </si>
  <si>
    <t>اختیارخ فصبا-3600-14041105</t>
  </si>
  <si>
    <t>ص.س.درآمد ثابت اطمینان هیوا-د</t>
  </si>
  <si>
    <t xml:space="preserve"> </t>
  </si>
  <si>
    <t xml:space="preserve">   </t>
  </si>
  <si>
    <t xml:space="preserve">  </t>
  </si>
  <si>
    <t>اختیارخ فصبا-2600-14040909(ضفصبا9231)</t>
  </si>
  <si>
    <t>اختیارخ فصبا-2800-14040909(ضفصبا9241)</t>
  </si>
  <si>
    <t>03/0/3//05/10</t>
  </si>
  <si>
    <t>اختیارخ فصبا-2600-14040706(ضفصبا7131)</t>
  </si>
  <si>
    <t>اختیارخ فصبا-2400-14040706(ضفصبا7121)</t>
  </si>
  <si>
    <t>اختیارخ فصبا-2800-14040706(ضفصبا7141)</t>
  </si>
  <si>
    <t>اختیارخ فصبا-3000-14040706(ضفصبا7151)</t>
  </si>
  <si>
    <t>اختیارخ فصبا-3400-14040706(ضفصبا7171)</t>
  </si>
  <si>
    <t>اختیارخ فصبا-2600-14040505(ضفصبا5131)</t>
  </si>
  <si>
    <t>اختیارخ فصبا-2400-14040505(ضفصبا5121)</t>
  </si>
  <si>
    <t>اختیارخ فصبا-1900-14040706(ضفصبا7231)</t>
  </si>
  <si>
    <t>اختیارخ فصبا-2000-14040706(ضفصبا7241)</t>
  </si>
  <si>
    <t>اختیارخ فصبا-2200-14040706(ضفصبا7111)</t>
  </si>
  <si>
    <t>اختیارخ فصبا-2200-14040505(ضفصبا5111)</t>
  </si>
  <si>
    <t>1404/10/30</t>
  </si>
  <si>
    <t>اختیارخ وغدیر-13000-1404/12/06</t>
  </si>
  <si>
    <t>اختیارخ وغدیر-15000-1404/12/06</t>
  </si>
  <si>
    <t>اختیارخ وغدیر-14000-1404/12/06</t>
  </si>
  <si>
    <t>اختیارخ وغدیر-18000-1404/12/06</t>
  </si>
  <si>
    <t>اختیارخ وغدیر-18000-1405/02/02</t>
  </si>
  <si>
    <t>اختیارخ وغدیر-16000-1405/02/02</t>
  </si>
  <si>
    <t>اختیارخ وغدیر-16000-1404/12/06</t>
  </si>
  <si>
    <t>اختیارخ وغدیر-15000-1405/02/02</t>
  </si>
  <si>
    <t>1404/12/06</t>
  </si>
  <si>
    <t>1405/02/02</t>
  </si>
  <si>
    <t>صندوق س. ارزش پاداش-د</t>
  </si>
  <si>
    <t>اختیارخ وغدیر-18000-1404/12/06(ضغدر12081)</t>
  </si>
  <si>
    <t>اختیارخ وغدیر-16000-1405/02/02(ضغدر20351)</t>
  </si>
  <si>
    <t>اختیارخ وغدیر-18000-1405/02/02(ضغدر20361)</t>
  </si>
  <si>
    <t>اختیارخ وغدیر-15000-1405/02/02(ضغدر20341)</t>
  </si>
  <si>
    <t>اختیارخ وغدیر-13000-1404/12/06(ضغدر12041)</t>
  </si>
  <si>
    <t>اختیارخ وغدیر-14000-1404/12/06(ضغدر12051)</t>
  </si>
  <si>
    <t>اختیارخ وغدیر-16000-1404/12/06(ضغدر12071)</t>
  </si>
  <si>
    <t>اختیارخ وغدیر-15000-1404/12/06(ضغدر12061)</t>
  </si>
  <si>
    <t>1404/11/30</t>
  </si>
  <si>
    <t>طی بهمن ماه</t>
  </si>
  <si>
    <t>از ابتدای سال مالی تا پایان بهمن ماه</t>
  </si>
  <si>
    <t>دوره یک ماهه منتهی به 30 بهمن 1404</t>
  </si>
  <si>
    <t>به تاریخ 30 بهمن 1404</t>
  </si>
  <si>
    <t>صندوق س. جام سبز سهند-س</t>
  </si>
  <si>
    <t>بانک رسالت</t>
  </si>
  <si>
    <t>ح . بیمه اتکایی امین</t>
  </si>
  <si>
    <t>صندوق س یاقوت آگاه-ثابت</t>
  </si>
  <si>
    <t>صندوق س اعتماد هامرز-ثابت</t>
  </si>
  <si>
    <t>صندوق س.ثروت افزون فاخر-د</t>
  </si>
  <si>
    <t>صندوق تداوم اطمینان تمدن-ثابت</t>
  </si>
  <si>
    <t>صندوق س.درآمد ثابت کیهان-د</t>
  </si>
  <si>
    <t>صندوق سرمایه گذاری آرامش-ثابت</t>
  </si>
  <si>
    <t>صندوق س.درآمد ثابت پاسارگاد-د</t>
  </si>
  <si>
    <t>صندوق س توسعه سرمایه نیکی-ثابت</t>
  </si>
  <si>
    <t>صندوق س. آریا-د</t>
  </si>
  <si>
    <t>صندوق س.مشترک گنجینه مهر-د</t>
  </si>
  <si>
    <t>صندوق س.اعتماد داریک-د</t>
  </si>
  <si>
    <t>اختیارخ فصبا-3000-14041105 (ضفصبا11381)</t>
  </si>
  <si>
    <t>اختیارخ فصبا-3200-14041105 (ضفصبا11391)</t>
  </si>
  <si>
    <t>اختیارخ فصبا-2800-14041105 (ضفصبا11371)</t>
  </si>
  <si>
    <t>اختیارخ فصبا-3400-14041105 (ضفصبا11401)</t>
  </si>
  <si>
    <t>اختیارخ فصبا-3800-14041105 (ضفصبا11421)</t>
  </si>
  <si>
    <t>اختیارخ فصبا-3600-14041105 (ضفصبا11411)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</si>
</sst>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Arial"/>
      <family val="2"/>
    </font>
    <font>
      <b/>
      <sz val="20"/>
      <color rgb="FF000000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38" fontId="16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12" fillId="0" borderId="5" xfId="0" applyNumberFormat="1" applyFont="1" applyBorder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40" fontId="16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" fontId="12" fillId="0" borderId="4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right" vertical="center"/>
    </xf>
    <xf numFmtId="38" fontId="12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38" fontId="1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left"/>
    </xf>
    <xf numFmtId="38" fontId="8" fillId="0" borderId="3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3" fontId="16" fillId="0" borderId="4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8" fontId="16" fillId="0" borderId="4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12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38" fontId="19" fillId="0" borderId="0" xfId="0" applyNumberFormat="1" applyFont="1" applyAlignment="1">
      <alignment horizontal="center" vertical="center"/>
    </xf>
    <xf numFmtId="38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8" fontId="11" fillId="0" borderId="0" xfId="0" applyNumberFormat="1" applyFont="1" applyAlignment="1">
      <alignment horizontal="right" vertical="center" readingOrder="2"/>
    </xf>
    <xf numFmtId="38" fontId="21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38" fontId="4" fillId="0" borderId="0" xfId="0" applyNumberFormat="1" applyFont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top"/>
    </xf>
    <xf numFmtId="40" fontId="4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center"/>
    </xf>
    <xf numFmtId="40" fontId="18" fillId="0" borderId="0" xfId="0" applyNumberFormat="1" applyFont="1" applyAlignment="1">
      <alignment horizontal="left"/>
    </xf>
    <xf numFmtId="40" fontId="8" fillId="0" borderId="3" xfId="0" applyNumberFormat="1" applyFont="1" applyBorder="1" applyAlignment="1">
      <alignment horizontal="center" vertical="center"/>
    </xf>
    <xf numFmtId="40" fontId="16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22" fillId="0" borderId="0" xfId="0" applyNumberFormat="1" applyFont="1" applyAlignment="1">
      <alignment horizontal="left"/>
    </xf>
    <xf numFmtId="0" fontId="12" fillId="0" borderId="0" xfId="0" applyFont="1" applyAlignment="1">
      <alignment horizontal="right" vertical="center"/>
    </xf>
    <xf numFmtId="38" fontId="16" fillId="0" borderId="0" xfId="0" applyNumberFormat="1" applyFont="1" applyAlignment="1">
      <alignment vertical="center"/>
    </xf>
    <xf numFmtId="38" fontId="16" fillId="0" borderId="0" xfId="0" applyNumberFormat="1" applyFont="1" applyAlignment="1">
      <alignment horizontal="left"/>
    </xf>
    <xf numFmtId="38" fontId="19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Alignment="1">
      <alignment vertical="center"/>
    </xf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 wrapText="1"/>
    </xf>
    <xf numFmtId="38" fontId="3" fillId="0" borderId="0" xfId="0" applyNumberFormat="1" applyFont="1" applyAlignment="1">
      <alignment horizontal="right" vertical="center"/>
    </xf>
    <xf numFmtId="38" fontId="16" fillId="0" borderId="0" xfId="0" applyNumberFormat="1" applyFont="1" applyAlignment="1">
      <alignment horizontal="right" vertical="top"/>
    </xf>
    <xf numFmtId="38" fontId="14" fillId="0" borderId="0" xfId="0" applyNumberFormat="1" applyFont="1" applyAlignment="1">
      <alignment horizontal="left"/>
    </xf>
    <xf numFmtId="38" fontId="12" fillId="0" borderId="6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left" vertical="center"/>
    </xf>
    <xf numFmtId="38" fontId="16" fillId="0" borderId="0" xfId="0" quotePrefix="1" applyNumberFormat="1" applyFont="1" applyAlignment="1">
      <alignment horizontal="center" vertical="center"/>
    </xf>
    <xf numFmtId="38" fontId="16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38" fontId="19" fillId="0" borderId="3" xfId="0" applyNumberFormat="1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38" fontId="19" fillId="0" borderId="3" xfId="0" applyNumberFormat="1" applyFont="1" applyBorder="1" applyAlignment="1">
      <alignment horizontal="center" vertical="center" wrapText="1"/>
    </xf>
    <xf numFmtId="38" fontId="12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19" fillId="0" borderId="1" xfId="0" applyNumberFormat="1" applyFont="1" applyBorder="1" applyAlignment="1">
      <alignment horizontal="right" vertical="center"/>
    </xf>
    <xf numFmtId="38" fontId="19" fillId="0" borderId="1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vertical="center"/>
    </xf>
    <xf numFmtId="38" fontId="19" fillId="0" borderId="2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center" vertical="center" wrapText="1"/>
    </xf>
    <xf numFmtId="37" fontId="25" fillId="0" borderId="0" xfId="1" applyNumberFormat="1" applyFont="1" applyAlignment="1">
      <alignment horizontal="center" vertical="center"/>
    </xf>
    <xf numFmtId="0" fontId="7" fillId="0" borderId="0" xfId="1" applyFont="1"/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readingOrder="2"/>
    </xf>
    <xf numFmtId="0" fontId="11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38" fontId="8" fillId="0" borderId="0" xfId="0" applyNumberFormat="1" applyFont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 wrapText="1"/>
    </xf>
    <xf numFmtId="38" fontId="8" fillId="0" borderId="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readingOrder="2"/>
    </xf>
    <xf numFmtId="38" fontId="9" fillId="0" borderId="0" xfId="0" applyNumberFormat="1" applyFont="1" applyAlignment="1">
      <alignment horizontal="left" vertical="center"/>
    </xf>
    <xf numFmtId="38" fontId="11" fillId="0" borderId="0" xfId="0" applyNumberFormat="1" applyFont="1" applyAlignment="1">
      <alignment horizontal="right" vertical="center" readingOrder="2"/>
    </xf>
    <xf numFmtId="38" fontId="24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left" vertical="center" readingOrder="2"/>
    </xf>
    <xf numFmtId="38" fontId="11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38" fontId="8" fillId="0" borderId="2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Relationship Id="rId1" Type="http://schemas.openxmlformats.org/officeDocument/2006/relationships/externalLinkPath" Target="/Users/h.musazadeh/Downloads/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K10">
            <v>18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view="pageBreakPreview" zoomScale="60" zoomScaleNormal="100" workbookViewId="0">
      <selection activeCell="AA20" sqref="AA20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1" spans="17:17" ht="36" customHeight="1" x14ac:dyDescent="0.45"/>
    <row r="12" spans="17:17" ht="30" customHeight="1" x14ac:dyDescent="0.45"/>
    <row r="13" spans="17:17" ht="28.5" customHeight="1" x14ac:dyDescent="0.45"/>
    <row r="14" spans="17:17" ht="32.25" customHeight="1" x14ac:dyDescent="0.45">
      <c r="Q14" s="2"/>
    </row>
    <row r="15" spans="17:17" ht="27.75" customHeight="1" x14ac:dyDescent="0.45"/>
    <row r="16" spans="17:17" ht="32.25" customHeight="1" x14ac:dyDescent="0.45"/>
    <row r="17" spans="1:9" ht="27.75" customHeight="1" x14ac:dyDescent="0.45"/>
    <row r="18" spans="1:9" ht="47.25" customHeight="1" x14ac:dyDescent="0.6">
      <c r="A18" s="122" t="s">
        <v>128</v>
      </c>
      <c r="B18" s="123"/>
      <c r="C18" s="123"/>
      <c r="D18" s="123"/>
      <c r="E18" s="123"/>
      <c r="F18" s="123"/>
      <c r="G18" s="123"/>
      <c r="H18" s="123"/>
      <c r="I18" s="123"/>
    </row>
    <row r="19" spans="1:9" ht="47.25" customHeight="1" x14ac:dyDescent="0.6">
      <c r="A19" s="122" t="s">
        <v>129</v>
      </c>
      <c r="B19" s="123"/>
      <c r="C19" s="123"/>
      <c r="D19" s="123"/>
      <c r="E19" s="123"/>
      <c r="F19" s="123"/>
      <c r="G19" s="123"/>
      <c r="H19" s="123"/>
      <c r="I19" s="123"/>
    </row>
    <row r="20" spans="1:9" ht="47.25" customHeight="1" x14ac:dyDescent="0.6">
      <c r="A20" s="122" t="s">
        <v>130</v>
      </c>
      <c r="B20" s="123"/>
      <c r="C20" s="123"/>
      <c r="D20" s="123"/>
      <c r="E20" s="123"/>
      <c r="F20" s="123"/>
      <c r="G20" s="123"/>
      <c r="H20" s="123"/>
      <c r="I20" s="123"/>
    </row>
    <row r="21" spans="1:9" ht="47.25" customHeight="1" x14ac:dyDescent="0.6">
      <c r="A21" s="122" t="s">
        <v>232</v>
      </c>
      <c r="B21" s="123"/>
      <c r="C21" s="123"/>
      <c r="D21" s="123"/>
      <c r="E21" s="123"/>
      <c r="F21" s="123"/>
      <c r="G21" s="123"/>
      <c r="H21" s="123"/>
      <c r="I21" s="123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8"/>
  <sheetViews>
    <sheetView rightToLeft="1" view="pageBreakPreview" zoomScale="60" zoomScaleNormal="100" workbookViewId="0">
      <selection activeCell="K27" sqref="K27"/>
    </sheetView>
  </sheetViews>
  <sheetFormatPr defaultRowHeight="15.75" x14ac:dyDescent="0.4"/>
  <cols>
    <col min="1" max="1" width="33.85546875" style="39" bestFit="1" customWidth="1"/>
    <col min="2" max="2" width="1.42578125" style="39" customWidth="1"/>
    <col min="3" max="3" width="21" style="39" bestFit="1" customWidth="1"/>
    <col min="4" max="4" width="1.42578125" style="39" customWidth="1"/>
    <col min="5" max="5" width="21.7109375" style="39" bestFit="1" customWidth="1"/>
    <col min="6" max="6" width="1.42578125" style="39" customWidth="1"/>
    <col min="7" max="7" width="19.42578125" style="39" customWidth="1"/>
    <col min="8" max="8" width="1.42578125" style="39" customWidth="1"/>
    <col min="9" max="9" width="21" style="39" bestFit="1" customWidth="1"/>
    <col min="10" max="10" width="1.42578125" style="39" customWidth="1"/>
    <col min="11" max="11" width="24.42578125" style="39" bestFit="1" customWidth="1"/>
    <col min="12" max="12" width="1.42578125" style="39" customWidth="1"/>
    <col min="13" max="13" width="21.85546875" style="39" bestFit="1" customWidth="1"/>
    <col min="14" max="14" width="1.42578125" style="39" customWidth="1"/>
    <col min="15" max="15" width="21.7109375" style="39" bestFit="1" customWidth="1"/>
    <col min="16" max="16" width="1.42578125" style="39" customWidth="1"/>
    <col min="17" max="17" width="18.7109375" style="39" customWidth="1"/>
    <col min="18" max="18" width="1.42578125" style="39" customWidth="1"/>
    <col min="19" max="19" width="21.28515625" style="39" bestFit="1" customWidth="1"/>
    <col min="20" max="20" width="1.42578125" style="39" customWidth="1"/>
    <col min="21" max="21" width="24.42578125" style="72" bestFit="1" customWidth="1"/>
    <col min="22" max="22" width="1.42578125" style="39" customWidth="1"/>
    <col min="23" max="23" width="28" style="39" customWidth="1"/>
    <col min="24" max="16384" width="9.140625" style="39"/>
  </cols>
  <sheetData>
    <row r="1" spans="1:21" ht="40.5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40.5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1" ht="40.5" customHeight="1" x14ac:dyDescent="0.4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1:21" ht="40.5" customHeight="1" x14ac:dyDescent="0.4"/>
    <row r="5" spans="1:21" ht="40.5" customHeight="1" x14ac:dyDescent="0.4">
      <c r="A5" s="143" t="s">
        <v>152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ht="40.5" customHeight="1" x14ac:dyDescent="0.4">
      <c r="A6" s="75"/>
      <c r="B6" s="75"/>
      <c r="C6" s="145" t="s">
        <v>133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40.5" customHeight="1" thickBot="1" x14ac:dyDescent="0.65">
      <c r="C7" s="136" t="s">
        <v>230</v>
      </c>
      <c r="D7" s="136"/>
      <c r="E7" s="136"/>
      <c r="F7" s="136"/>
      <c r="G7" s="136"/>
      <c r="H7" s="136"/>
      <c r="I7" s="136"/>
      <c r="J7" s="136"/>
      <c r="K7" s="136"/>
      <c r="L7" s="43"/>
      <c r="M7" s="136" t="s">
        <v>231</v>
      </c>
      <c r="N7" s="136"/>
      <c r="O7" s="136"/>
      <c r="P7" s="136"/>
      <c r="Q7" s="136"/>
      <c r="R7" s="136"/>
      <c r="S7" s="136"/>
      <c r="T7" s="136"/>
      <c r="U7" s="136"/>
    </row>
    <row r="8" spans="1:21" ht="40.5" customHeight="1" thickBot="1" x14ac:dyDescent="0.65">
      <c r="A8" s="134" t="s">
        <v>158</v>
      </c>
      <c r="C8" s="42" t="s">
        <v>94</v>
      </c>
      <c r="D8" s="43"/>
      <c r="E8" s="42" t="s">
        <v>88</v>
      </c>
      <c r="F8" s="43"/>
      <c r="G8" s="42" t="s">
        <v>89</v>
      </c>
      <c r="H8" s="43"/>
      <c r="I8" s="135" t="s">
        <v>29</v>
      </c>
      <c r="J8" s="135"/>
      <c r="K8" s="135"/>
      <c r="L8" s="43"/>
      <c r="M8" s="42" t="s">
        <v>94</v>
      </c>
      <c r="N8" s="43"/>
      <c r="O8" s="42" t="s">
        <v>88</v>
      </c>
      <c r="P8" s="43"/>
      <c r="Q8" s="42" t="s">
        <v>89</v>
      </c>
      <c r="R8" s="43"/>
      <c r="S8" s="135" t="s">
        <v>29</v>
      </c>
      <c r="T8" s="135"/>
      <c r="U8" s="135"/>
    </row>
    <row r="9" spans="1:21" ht="40.5" customHeight="1" thickBot="1" x14ac:dyDescent="0.65">
      <c r="A9" s="135"/>
      <c r="C9" s="44" t="s">
        <v>153</v>
      </c>
      <c r="D9" s="42"/>
      <c r="E9" s="44" t="s">
        <v>154</v>
      </c>
      <c r="F9" s="42"/>
      <c r="G9" s="44" t="s">
        <v>155</v>
      </c>
      <c r="I9" s="44" t="s">
        <v>72</v>
      </c>
      <c r="J9" s="43"/>
      <c r="K9" s="44" t="s">
        <v>78</v>
      </c>
      <c r="M9" s="44" t="s">
        <v>153</v>
      </c>
      <c r="N9" s="42"/>
      <c r="O9" s="44" t="s">
        <v>154</v>
      </c>
      <c r="P9" s="42"/>
      <c r="Q9" s="44" t="s">
        <v>155</v>
      </c>
      <c r="S9" s="44" t="s">
        <v>72</v>
      </c>
      <c r="T9" s="43"/>
      <c r="U9" s="73" t="s">
        <v>78</v>
      </c>
    </row>
    <row r="10" spans="1:21" ht="40.5" customHeight="1" x14ac:dyDescent="0.4">
      <c r="A10" s="35" t="s">
        <v>64</v>
      </c>
      <c r="C10" s="21">
        <f>'سود اوراق بهادار'!G9</f>
        <v>8649037651</v>
      </c>
      <c r="D10" s="21"/>
      <c r="E10" s="21">
        <v>0</v>
      </c>
      <c r="F10" s="21"/>
      <c r="G10" s="21">
        <v>0</v>
      </c>
      <c r="H10" s="21"/>
      <c r="I10" s="62">
        <f>C10+E10+G10</f>
        <v>8649037651</v>
      </c>
      <c r="J10" s="21"/>
      <c r="K10" s="28">
        <f>I10/$I$15*100</f>
        <v>99.978647525235715</v>
      </c>
      <c r="L10" s="21"/>
      <c r="M10" s="21">
        <f>'سود اوراق بهادار'!M9</f>
        <v>59146750727</v>
      </c>
      <c r="N10" s="21"/>
      <c r="O10" s="21">
        <v>-465125041</v>
      </c>
      <c r="P10" s="21"/>
      <c r="Q10" s="21">
        <v>-74234959</v>
      </c>
      <c r="R10" s="21"/>
      <c r="S10" s="62">
        <f>M10+O10+Q10</f>
        <v>58607390727</v>
      </c>
      <c r="U10" s="28">
        <f>S10/$S$15*100</f>
        <v>99.987409274308646</v>
      </c>
    </row>
    <row r="11" spans="1:21" ht="40.5" customHeight="1" x14ac:dyDescent="0.4">
      <c r="A11" s="35" t="s">
        <v>68</v>
      </c>
      <c r="C11" s="21">
        <f>'سود اوراق بهادار'!G10</f>
        <v>1847178</v>
      </c>
      <c r="D11" s="21"/>
      <c r="E11" s="21">
        <v>0</v>
      </c>
      <c r="F11" s="21"/>
      <c r="G11" s="21">
        <v>0</v>
      </c>
      <c r="H11" s="21"/>
      <c r="I11" s="21">
        <f>C11+E11+G11</f>
        <v>1847178</v>
      </c>
      <c r="J11" s="21"/>
      <c r="K11" s="28">
        <f>I11/$I$15*100</f>
        <v>2.1352474764289801E-2</v>
      </c>
      <c r="L11" s="21"/>
      <c r="M11" s="21">
        <f>'سود اوراق بهادار'!M10</f>
        <v>12954917</v>
      </c>
      <c r="N11" s="21"/>
      <c r="O11" s="21">
        <v>4858625</v>
      </c>
      <c r="P11" s="21"/>
      <c r="Q11" s="21">
        <v>0</v>
      </c>
      <c r="R11" s="21"/>
      <c r="S11" s="21">
        <f>M11+O11+Q11</f>
        <v>17813542</v>
      </c>
      <c r="U11" s="28">
        <f>S11/$S$15*100</f>
        <v>3.039087549343044E-2</v>
      </c>
    </row>
    <row r="12" spans="1:21" ht="40.5" customHeight="1" x14ac:dyDescent="0.4">
      <c r="A12" s="35" t="s">
        <v>97</v>
      </c>
      <c r="C12" s="21">
        <f>'سود اوراق بهادار'!G13</f>
        <v>0</v>
      </c>
      <c r="D12" s="21"/>
      <c r="E12" s="21">
        <v>0</v>
      </c>
      <c r="F12" s="21"/>
      <c r="G12" s="21">
        <v>0</v>
      </c>
      <c r="H12" s="21"/>
      <c r="I12" s="21">
        <f>C12+E12+G12</f>
        <v>0</v>
      </c>
      <c r="J12" s="21"/>
      <c r="K12" s="28">
        <f>I12/$I$15*100</f>
        <v>0</v>
      </c>
      <c r="L12" s="21"/>
      <c r="M12" s="21">
        <f>'سود اوراق بهادار'!M13</f>
        <v>48524</v>
      </c>
      <c r="N12" s="21"/>
      <c r="O12" s="21">
        <v>0</v>
      </c>
      <c r="P12" s="21"/>
      <c r="Q12" s="21">
        <v>4533007</v>
      </c>
      <c r="R12" s="21"/>
      <c r="S12" s="21">
        <f>M12+O12+Q12</f>
        <v>4581531</v>
      </c>
      <c r="U12" s="21">
        <f>S12/$S$15*100</f>
        <v>7.8163420946991812E-3</v>
      </c>
    </row>
    <row r="13" spans="1:21" ht="40.5" customHeight="1" x14ac:dyDescent="0.4">
      <c r="A13" s="35" t="s">
        <v>95</v>
      </c>
      <c r="C13" s="21">
        <f>'سود اوراق بهادار'!G11</f>
        <v>0</v>
      </c>
      <c r="D13" s="21"/>
      <c r="E13" s="21">
        <v>0</v>
      </c>
      <c r="F13" s="21"/>
      <c r="G13" s="21">
        <v>0</v>
      </c>
      <c r="H13" s="21"/>
      <c r="I13" s="21">
        <f>C13+E13+G13</f>
        <v>0</v>
      </c>
      <c r="J13" s="21"/>
      <c r="K13" s="28">
        <f>I13/$I$15*100</f>
        <v>0</v>
      </c>
      <c r="L13" s="21"/>
      <c r="M13" s="21">
        <f>'سود اوراق بهادار'!M11</f>
        <v>832258</v>
      </c>
      <c r="N13" s="21"/>
      <c r="O13" s="21">
        <v>0</v>
      </c>
      <c r="P13" s="21"/>
      <c r="Q13" s="21">
        <v>1931125</v>
      </c>
      <c r="R13" s="21"/>
      <c r="S13" s="21">
        <f>M13+O13+Q13</f>
        <v>2763383</v>
      </c>
      <c r="U13" s="28">
        <f>S13/$S$15*100</f>
        <v>4.71448231315604E-3</v>
      </c>
    </row>
    <row r="14" spans="1:21" ht="40.5" customHeight="1" thickBot="1" x14ac:dyDescent="0.45">
      <c r="A14" s="35" t="s">
        <v>96</v>
      </c>
      <c r="C14" s="23">
        <f>'سود اوراق بهادار'!G12</f>
        <v>0</v>
      </c>
      <c r="D14" s="21"/>
      <c r="E14" s="23">
        <v>0</v>
      </c>
      <c r="F14" s="21"/>
      <c r="G14" s="23">
        <v>0</v>
      </c>
      <c r="H14" s="21"/>
      <c r="I14" s="21">
        <f>C14+E14+G14</f>
        <v>0</v>
      </c>
      <c r="J14" s="21"/>
      <c r="K14" s="28">
        <f>I14/$I$15*100</f>
        <v>0</v>
      </c>
      <c r="L14" s="21"/>
      <c r="M14" s="23">
        <f>'سود اوراق بهادار'!M12</f>
        <v>396444</v>
      </c>
      <c r="N14" s="21"/>
      <c r="O14" s="23">
        <v>0</v>
      </c>
      <c r="P14" s="21"/>
      <c r="Q14" s="23">
        <v>-18174875</v>
      </c>
      <c r="R14" s="21"/>
      <c r="S14" s="21">
        <f>M14+O14+Q14</f>
        <v>-17778431</v>
      </c>
      <c r="U14" s="28">
        <f>S14/$S$15*100</f>
        <v>-3.0330974209932197E-2</v>
      </c>
    </row>
    <row r="15" spans="1:21" ht="40.5" customHeight="1" thickBot="1" x14ac:dyDescent="0.45">
      <c r="A15" s="35"/>
      <c r="C15" s="24">
        <f>SUM(C10:C14)</f>
        <v>8650884829</v>
      </c>
      <c r="D15" s="26"/>
      <c r="E15" s="24">
        <f>SUM(E10:E14)</f>
        <v>0</v>
      </c>
      <c r="F15" s="26"/>
      <c r="G15" s="24">
        <f>SUM(G10:G14)</f>
        <v>0</v>
      </c>
      <c r="H15" s="26"/>
      <c r="I15" s="24">
        <f>SUM(I10:I14)</f>
        <v>8650884829</v>
      </c>
      <c r="J15" s="26"/>
      <c r="K15" s="24">
        <f>SUM(K10:K14)</f>
        <v>100</v>
      </c>
      <c r="L15" s="26"/>
      <c r="M15" s="24">
        <f>SUM(M10:M14)</f>
        <v>59160982870</v>
      </c>
      <c r="N15" s="26"/>
      <c r="O15" s="24">
        <f>SUM(O10:O14)</f>
        <v>-460266416</v>
      </c>
      <c r="P15" s="26"/>
      <c r="Q15" s="24">
        <f>SUM(Q10:Q14)</f>
        <v>-85945702</v>
      </c>
      <c r="R15" s="26"/>
      <c r="S15" s="24">
        <f>SUM(S10:S14)</f>
        <v>58614770752</v>
      </c>
      <c r="T15" s="76"/>
      <c r="U15" s="24">
        <f>SUM(U10:U14)</f>
        <v>100</v>
      </c>
    </row>
    <row r="16" spans="1:21" ht="19.5" thickTop="1" x14ac:dyDescent="0.4">
      <c r="A16" s="69"/>
    </row>
    <row r="17" spans="1:19" ht="22.5" x14ac:dyDescent="0.4">
      <c r="C17" s="21">
        <f>'سود اوراق بهادار'!G14</f>
        <v>8650884829</v>
      </c>
      <c r="D17" s="21"/>
      <c r="E17" s="21">
        <f>'درآمد ناشی از تغییر قیمت اوراق'!I75</f>
        <v>0</v>
      </c>
      <c r="F17" s="21"/>
      <c r="G17" s="21">
        <f>'درآمد ناشی از فروش'!I70</f>
        <v>0</v>
      </c>
      <c r="H17" s="21"/>
      <c r="I17" s="21">
        <f>C17+E17+G17</f>
        <v>8650884829</v>
      </c>
      <c r="J17" s="21"/>
      <c r="K17" s="21"/>
      <c r="L17" s="21"/>
      <c r="M17" s="21">
        <f>'سود اوراق بهادار'!M14</f>
        <v>59160982870</v>
      </c>
      <c r="N17" s="21"/>
      <c r="O17" s="21">
        <f>'درآمد ناشی از تغییر قیمت اوراق'!Q75</f>
        <v>-460266416</v>
      </c>
      <c r="P17" s="21"/>
      <c r="Q17" s="21">
        <f>'درآمد ناشی از فروش'!Q70</f>
        <v>-85945702</v>
      </c>
      <c r="R17" s="21"/>
      <c r="S17" s="21">
        <f>M17+O17+Q17</f>
        <v>58614770752</v>
      </c>
    </row>
    <row r="18" spans="1:19" ht="22.5" x14ac:dyDescent="0.4">
      <c r="C18" s="21">
        <f>C17-C15</f>
        <v>0</v>
      </c>
      <c r="D18" s="21"/>
      <c r="E18" s="21">
        <f>E17-E15</f>
        <v>0</v>
      </c>
      <c r="F18" s="21"/>
      <c r="G18" s="21">
        <f>G17-G15</f>
        <v>0</v>
      </c>
      <c r="H18" s="21"/>
      <c r="I18" s="21">
        <f>I17-I15</f>
        <v>0</v>
      </c>
      <c r="J18" s="21"/>
      <c r="K18" s="21"/>
      <c r="L18" s="21"/>
      <c r="M18" s="21">
        <f>M17-M15</f>
        <v>0</v>
      </c>
      <c r="N18" s="21"/>
      <c r="O18" s="21">
        <f>O17-O15</f>
        <v>0</v>
      </c>
      <c r="P18" s="21"/>
      <c r="Q18" s="21">
        <f>Q17-Q15</f>
        <v>0</v>
      </c>
      <c r="R18" s="21"/>
      <c r="S18" s="21">
        <f>S17-S15</f>
        <v>0</v>
      </c>
    </row>
    <row r="24" spans="1:19" ht="22.5" x14ac:dyDescent="0.4">
      <c r="A24" s="13"/>
      <c r="C24" s="14"/>
      <c r="M24" s="14"/>
    </row>
    <row r="25" spans="1:19" ht="22.5" x14ac:dyDescent="0.4">
      <c r="A25" s="13"/>
      <c r="C25" s="14"/>
      <c r="M25" s="14"/>
    </row>
    <row r="26" spans="1:19" ht="22.5" x14ac:dyDescent="0.4">
      <c r="A26" s="13"/>
      <c r="C26" s="14"/>
      <c r="M26" s="14"/>
    </row>
    <row r="27" spans="1:19" ht="22.5" x14ac:dyDescent="0.4">
      <c r="A27" s="13"/>
      <c r="C27" s="14"/>
      <c r="M27" s="14"/>
    </row>
    <row r="28" spans="1:19" ht="22.5" x14ac:dyDescent="0.4">
      <c r="A28" s="13"/>
      <c r="C28" s="14"/>
      <c r="M28" s="14"/>
    </row>
  </sheetData>
  <sortState xmlns:xlrd2="http://schemas.microsoft.com/office/spreadsheetml/2017/richdata2" ref="A10:U14">
    <sortCondition descending="1" ref="S10:S14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topLeftCell="A8" zoomScale="60" zoomScaleNormal="100" workbookViewId="0">
      <selection activeCell="G29" sqref="G29"/>
    </sheetView>
  </sheetViews>
  <sheetFormatPr defaultRowHeight="15.75" x14ac:dyDescent="0.4"/>
  <cols>
    <col min="1" max="1" width="40.28515625" style="37" customWidth="1"/>
    <col min="2" max="2" width="1.42578125" style="37" customWidth="1"/>
    <col min="3" max="3" width="42.85546875" style="37" customWidth="1"/>
    <col min="4" max="4" width="1.42578125" style="37" customWidth="1"/>
    <col min="5" max="5" width="40.140625" style="37" customWidth="1"/>
    <col min="6" max="6" width="1.42578125" style="37" customWidth="1"/>
    <col min="7" max="7" width="44.42578125" style="37" customWidth="1"/>
    <col min="8" max="8" width="1.42578125" style="37" customWidth="1"/>
    <col min="9" max="9" width="39.140625" style="37" customWidth="1"/>
    <col min="10" max="10" width="1.42578125" style="37" customWidth="1"/>
    <col min="11" max="16384" width="9.140625" style="37"/>
  </cols>
  <sheetData>
    <row r="1" spans="1:9" ht="40.5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spans="1:9" ht="40.5" customHeight="1" x14ac:dyDescent="0.4">
      <c r="A2" s="131" t="s">
        <v>75</v>
      </c>
      <c r="B2" s="131"/>
      <c r="C2" s="131"/>
      <c r="D2" s="131"/>
      <c r="E2" s="131"/>
      <c r="F2" s="131"/>
      <c r="G2" s="131"/>
      <c r="H2" s="131"/>
      <c r="I2" s="131"/>
    </row>
    <row r="3" spans="1:9" ht="40.5" customHeight="1" x14ac:dyDescent="0.4">
      <c r="A3" s="131" t="str">
        <f>درآمد!A3</f>
        <v>دوره یک ماهه منتهی به 30 بهمن 1404</v>
      </c>
      <c r="B3" s="131"/>
      <c r="C3" s="131"/>
      <c r="D3" s="131"/>
      <c r="E3" s="131"/>
      <c r="F3" s="131"/>
      <c r="G3" s="131"/>
      <c r="H3" s="131"/>
      <c r="I3" s="131"/>
    </row>
    <row r="4" spans="1:9" ht="40.5" customHeight="1" x14ac:dyDescent="0.4"/>
    <row r="5" spans="1:9" ht="40.5" customHeight="1" x14ac:dyDescent="0.4">
      <c r="A5" s="130" t="s">
        <v>156</v>
      </c>
      <c r="B5" s="130"/>
      <c r="C5" s="130"/>
      <c r="D5" s="130"/>
      <c r="E5" s="130"/>
      <c r="F5" s="130"/>
      <c r="G5" s="130"/>
      <c r="H5" s="130"/>
      <c r="I5" s="130"/>
    </row>
    <row r="6" spans="1:9" ht="40.5" customHeight="1" x14ac:dyDescent="0.4">
      <c r="A6" s="33"/>
      <c r="B6" s="33"/>
      <c r="C6" s="133" t="s">
        <v>133</v>
      </c>
      <c r="D6" s="133"/>
      <c r="E6" s="133"/>
      <c r="F6" s="133"/>
      <c r="G6" s="133"/>
      <c r="H6" s="133"/>
      <c r="I6" s="133"/>
    </row>
    <row r="7" spans="1:9" ht="40.5" customHeight="1" thickBot="1" x14ac:dyDescent="0.7">
      <c r="C7" s="124" t="s">
        <v>230</v>
      </c>
      <c r="D7" s="124"/>
      <c r="E7" s="124"/>
      <c r="F7" s="52"/>
      <c r="G7" s="124" t="s">
        <v>231</v>
      </c>
      <c r="H7" s="124"/>
      <c r="I7" s="124"/>
    </row>
    <row r="8" spans="1:9" ht="46.5" customHeight="1" x14ac:dyDescent="0.6">
      <c r="A8" s="125" t="s">
        <v>106</v>
      </c>
      <c r="B8" s="38"/>
      <c r="C8" s="11" t="s">
        <v>107</v>
      </c>
      <c r="D8" s="9"/>
      <c r="E8" s="127" t="s">
        <v>108</v>
      </c>
      <c r="F8" s="38"/>
      <c r="G8" s="11" t="s">
        <v>107</v>
      </c>
      <c r="H8" s="9"/>
      <c r="I8" s="127" t="s">
        <v>108</v>
      </c>
    </row>
    <row r="9" spans="1:9" ht="36.4" customHeight="1" thickBot="1" x14ac:dyDescent="0.65">
      <c r="A9" s="126"/>
      <c r="B9" s="38"/>
      <c r="C9" s="10" t="s">
        <v>157</v>
      </c>
      <c r="D9" s="38"/>
      <c r="E9" s="128"/>
      <c r="F9" s="38"/>
      <c r="G9" s="10" t="s">
        <v>157</v>
      </c>
      <c r="H9" s="38"/>
      <c r="I9" s="128"/>
    </row>
    <row r="10" spans="1:9" ht="35.25" customHeight="1" x14ac:dyDescent="0.4">
      <c r="A10" s="13" t="s">
        <v>136</v>
      </c>
      <c r="C10" s="14">
        <v>132287715</v>
      </c>
      <c r="D10" s="32"/>
      <c r="E10" s="16">
        <f>C10/$C$12*100</f>
        <v>95.884179680764319</v>
      </c>
      <c r="F10" s="32"/>
      <c r="G10" s="14">
        <v>1097986266</v>
      </c>
      <c r="H10" s="32"/>
      <c r="I10" s="16">
        <f>G10/$G$12*100</f>
        <v>94.615912721164491</v>
      </c>
    </row>
    <row r="11" spans="1:9" ht="35.25" customHeight="1" thickBot="1" x14ac:dyDescent="0.45">
      <c r="A11" s="13" t="s">
        <v>137</v>
      </c>
      <c r="C11" s="54">
        <v>5678439</v>
      </c>
      <c r="D11" s="32"/>
      <c r="E11" s="17">
        <f>C11/$C$12*100</f>
        <v>4.115820319235687</v>
      </c>
      <c r="F11" s="32"/>
      <c r="G11" s="54">
        <v>62480546</v>
      </c>
      <c r="H11" s="32"/>
      <c r="I11" s="17">
        <f>G11/$G$12*100</f>
        <v>5.3840872788355112</v>
      </c>
    </row>
    <row r="12" spans="1:9" ht="35.25" customHeight="1" thickBot="1" x14ac:dyDescent="0.45">
      <c r="A12" s="13"/>
      <c r="C12" s="59">
        <f>SUM(C10:C11)</f>
        <v>137966154</v>
      </c>
      <c r="D12" s="40"/>
      <c r="E12" s="59">
        <f>SUM(E10:E11)</f>
        <v>100</v>
      </c>
      <c r="F12" s="40"/>
      <c r="G12" s="59">
        <f>SUM(G10:G11)</f>
        <v>1160466812</v>
      </c>
      <c r="H12" s="40"/>
      <c r="I12" s="59">
        <f>SUM(I10:I11)</f>
        <v>100</v>
      </c>
    </row>
    <row r="13" spans="1:9" ht="16.5" thickTop="1" x14ac:dyDescent="0.4"/>
    <row r="14" spans="1:9" ht="22.5" x14ac:dyDescent="0.4">
      <c r="C14" s="14">
        <v>137966154</v>
      </c>
      <c r="D14" s="14"/>
      <c r="E14" s="14"/>
      <c r="F14" s="14"/>
      <c r="G14" s="14">
        <v>1160466812</v>
      </c>
      <c r="H14" s="14"/>
      <c r="I14" s="14"/>
    </row>
    <row r="15" spans="1:9" ht="22.5" x14ac:dyDescent="0.4">
      <c r="C15" s="14">
        <f>C14-C12</f>
        <v>0</v>
      </c>
      <c r="D15" s="14"/>
      <c r="E15" s="14"/>
      <c r="F15" s="14"/>
      <c r="G15" s="14">
        <f>G14-G12</f>
        <v>0</v>
      </c>
      <c r="H15" s="14"/>
      <c r="I15" s="14"/>
    </row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2"/>
  <sheetViews>
    <sheetView rightToLeft="1" view="pageBreakPreview" zoomScale="60" zoomScaleNormal="100" workbookViewId="0">
      <selection activeCell="I33" sqref="I32:I33"/>
    </sheetView>
  </sheetViews>
  <sheetFormatPr defaultRowHeight="15.75" x14ac:dyDescent="0.4"/>
  <cols>
    <col min="1" max="1" width="49.140625" style="37" bestFit="1" customWidth="1"/>
    <col min="2" max="2" width="1.42578125" style="37" customWidth="1"/>
    <col min="3" max="3" width="39.7109375" style="37" customWidth="1"/>
    <col min="4" max="4" width="1.42578125" style="37" customWidth="1"/>
    <col min="5" max="5" width="40.5703125" style="37" bestFit="1" customWidth="1"/>
    <col min="6" max="6" width="1.42578125" style="37" customWidth="1"/>
    <col min="7" max="16384" width="9.140625" style="37"/>
  </cols>
  <sheetData>
    <row r="1" spans="1:5" ht="39" customHeight="1" x14ac:dyDescent="0.4">
      <c r="A1" s="131" t="s">
        <v>0</v>
      </c>
      <c r="B1" s="131"/>
      <c r="C1" s="131"/>
      <c r="D1" s="131"/>
      <c r="E1" s="131"/>
    </row>
    <row r="2" spans="1:5" ht="39" customHeight="1" x14ac:dyDescent="0.4">
      <c r="A2" s="131" t="s">
        <v>75</v>
      </c>
      <c r="B2" s="131"/>
      <c r="C2" s="131"/>
      <c r="D2" s="131"/>
      <c r="E2" s="131"/>
    </row>
    <row r="3" spans="1:5" ht="39" customHeight="1" x14ac:dyDescent="0.4">
      <c r="A3" s="131" t="str">
        <f>درآمد!A3</f>
        <v>دوره یک ماهه منتهی به 30 بهمن 1404</v>
      </c>
      <c r="B3" s="131"/>
      <c r="C3" s="131"/>
      <c r="D3" s="131"/>
      <c r="E3" s="131"/>
    </row>
    <row r="4" spans="1:5" ht="39" customHeight="1" x14ac:dyDescent="0.4"/>
    <row r="5" spans="1:5" ht="39" customHeight="1" x14ac:dyDescent="0.4">
      <c r="A5" s="130" t="s">
        <v>162</v>
      </c>
      <c r="B5" s="130"/>
      <c r="C5" s="130"/>
      <c r="D5" s="130"/>
      <c r="E5" s="130"/>
    </row>
    <row r="6" spans="1:5" ht="39" customHeight="1" x14ac:dyDescent="0.4">
      <c r="A6" s="1"/>
      <c r="B6" s="1"/>
      <c r="C6" s="133" t="s">
        <v>133</v>
      </c>
      <c r="D6" s="133"/>
      <c r="E6" s="133"/>
    </row>
    <row r="7" spans="1:5" ht="39" customHeight="1" thickBot="1" x14ac:dyDescent="0.45">
      <c r="A7" s="10" t="s">
        <v>93</v>
      </c>
      <c r="B7" s="9"/>
      <c r="C7" s="10" t="s">
        <v>230</v>
      </c>
      <c r="D7" s="9"/>
      <c r="E7" s="10" t="s">
        <v>231</v>
      </c>
    </row>
    <row r="8" spans="1:5" ht="39" customHeight="1" thickBot="1" x14ac:dyDescent="0.45">
      <c r="A8" s="95" t="s">
        <v>159</v>
      </c>
      <c r="B8" s="9"/>
      <c r="C8" s="117">
        <v>0</v>
      </c>
      <c r="D8" s="57"/>
      <c r="E8" s="118">
        <v>82488767011</v>
      </c>
    </row>
    <row r="9" spans="1:5" ht="39" customHeight="1" thickBot="1" x14ac:dyDescent="0.45">
      <c r="A9" s="13"/>
      <c r="C9" s="119">
        <f>SUM(C8)</f>
        <v>0</v>
      </c>
      <c r="D9" s="9"/>
      <c r="E9" s="119">
        <f>SUM(E8)</f>
        <v>82488767011</v>
      </c>
    </row>
    <row r="10" spans="1:5" ht="16.5" thickTop="1" x14ac:dyDescent="0.4"/>
    <row r="11" spans="1:5" ht="22.5" x14ac:dyDescent="0.4">
      <c r="C11" s="14">
        <v>0</v>
      </c>
      <c r="E11" s="14">
        <v>82488767011</v>
      </c>
    </row>
    <row r="12" spans="1:5" ht="22.5" x14ac:dyDescent="0.4">
      <c r="C12" s="14"/>
      <c r="E12" s="14">
        <f>E11-E9</f>
        <v>0</v>
      </c>
    </row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9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2"/>
  <sheetViews>
    <sheetView rightToLeft="1" view="pageBreakPreview" zoomScale="60" zoomScaleNormal="100" workbookViewId="0">
      <selection activeCell="K34" sqref="K33:K34"/>
    </sheetView>
  </sheetViews>
  <sheetFormatPr defaultRowHeight="15.75" x14ac:dyDescent="0.4"/>
  <cols>
    <col min="1" max="1" width="27.42578125" style="37" bestFit="1" customWidth="1"/>
    <col min="2" max="2" width="1.42578125" style="37" customWidth="1"/>
    <col min="3" max="3" width="17.42578125" style="37" customWidth="1"/>
    <col min="4" max="4" width="1.42578125" style="37" customWidth="1"/>
    <col min="5" max="5" width="34.85546875" style="37" bestFit="1" customWidth="1"/>
    <col min="6" max="6" width="1.42578125" style="37" customWidth="1"/>
    <col min="7" max="7" width="12.7109375" style="37" customWidth="1"/>
    <col min="8" max="8" width="1.42578125" style="37" customWidth="1"/>
    <col min="9" max="9" width="13.42578125" style="37" customWidth="1"/>
    <col min="10" max="10" width="1.42578125" style="37" customWidth="1"/>
    <col min="11" max="11" width="24.42578125" style="37" bestFit="1" customWidth="1"/>
    <col min="12" max="12" width="1.42578125" style="37" customWidth="1"/>
    <col min="13" max="13" width="43.28515625" style="37" customWidth="1"/>
    <col min="14" max="14" width="1.42578125" style="37" customWidth="1"/>
    <col min="15" max="15" width="15.85546875" style="37" customWidth="1"/>
    <col min="16" max="16" width="1.42578125" style="37" customWidth="1"/>
    <col min="17" max="17" width="15.7109375" style="37" customWidth="1"/>
    <col min="18" max="18" width="1.42578125" style="37" customWidth="1"/>
    <col min="19" max="19" width="40.140625" style="37" customWidth="1"/>
    <col min="20" max="20" width="1.42578125" style="37" customWidth="1"/>
    <col min="21" max="16384" width="9.140625" style="37"/>
  </cols>
  <sheetData>
    <row r="1" spans="1:19" ht="39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ht="39" customHeight="1" x14ac:dyDescent="0.4">
      <c r="A2" s="131" t="s">
        <v>75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9" customHeight="1" x14ac:dyDescent="0.4">
      <c r="A3" s="131" t="str">
        <f>درآمد!A3</f>
        <v>دوره یک ماهه منتهی به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9" customHeight="1" x14ac:dyDescent="0.4"/>
    <row r="5" spans="1:19" ht="39" customHeight="1" x14ac:dyDescent="0.4">
      <c r="A5" s="130" t="s">
        <v>163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</row>
    <row r="6" spans="1:19" ht="39" customHeight="1" x14ac:dyDescent="0.4">
      <c r="A6" s="148" t="s">
        <v>133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</row>
    <row r="7" spans="1:19" ht="39" customHeight="1" x14ac:dyDescent="0.6">
      <c r="A7" s="125" t="s">
        <v>100</v>
      </c>
      <c r="B7" s="38"/>
      <c r="C7" s="125" t="s">
        <v>101</v>
      </c>
      <c r="D7" s="38"/>
      <c r="E7" s="125" t="s">
        <v>102</v>
      </c>
      <c r="F7" s="38"/>
      <c r="G7" s="125" t="s">
        <v>160</v>
      </c>
      <c r="H7" s="38"/>
      <c r="I7" s="125" t="s">
        <v>37</v>
      </c>
      <c r="J7" s="38"/>
      <c r="K7" s="125" t="s">
        <v>103</v>
      </c>
      <c r="L7" s="38"/>
      <c r="M7" s="147" t="s">
        <v>98</v>
      </c>
      <c r="N7" s="38"/>
      <c r="O7" s="125" t="s">
        <v>104</v>
      </c>
      <c r="P7" s="38"/>
      <c r="Q7" s="9" t="s">
        <v>104</v>
      </c>
      <c r="R7" s="38"/>
      <c r="S7" s="147" t="s">
        <v>99</v>
      </c>
    </row>
    <row r="8" spans="1:19" ht="50.25" customHeight="1" thickBot="1" x14ac:dyDescent="0.65">
      <c r="A8" s="126"/>
      <c r="B8" s="38"/>
      <c r="C8" s="126"/>
      <c r="D8" s="38"/>
      <c r="E8" s="126"/>
      <c r="F8" s="38"/>
      <c r="G8" s="126"/>
      <c r="H8" s="38"/>
      <c r="I8" s="126"/>
      <c r="J8" s="38"/>
      <c r="K8" s="126"/>
      <c r="L8" s="38"/>
      <c r="M8" s="128"/>
      <c r="N8" s="38"/>
      <c r="O8" s="126"/>
      <c r="P8" s="38"/>
      <c r="Q8" s="10" t="s">
        <v>161</v>
      </c>
      <c r="R8" s="38"/>
      <c r="S8" s="128"/>
    </row>
    <row r="9" spans="1:19" ht="40.5" customHeight="1" x14ac:dyDescent="0.55000000000000004">
      <c r="A9" s="40" t="s">
        <v>164</v>
      </c>
      <c r="B9" s="63"/>
      <c r="C9" s="40" t="s">
        <v>105</v>
      </c>
      <c r="D9" s="63"/>
      <c r="E9" s="32" t="s">
        <v>165</v>
      </c>
      <c r="F9" s="21"/>
      <c r="G9" s="21" t="s">
        <v>166</v>
      </c>
      <c r="H9" s="21"/>
      <c r="I9" s="21">
        <v>486800</v>
      </c>
      <c r="J9" s="21"/>
      <c r="K9" s="21">
        <v>486912195041</v>
      </c>
      <c r="M9" s="14">
        <v>3034677678</v>
      </c>
      <c r="O9" s="21">
        <v>1000000</v>
      </c>
      <c r="P9" s="32"/>
      <c r="Q9" s="21">
        <f>[1]اوراق!K10</f>
        <v>18</v>
      </c>
      <c r="R9" s="32"/>
      <c r="S9" s="32">
        <v>23.5</v>
      </c>
    </row>
    <row r="10" spans="1:19" ht="14.45" customHeight="1" x14ac:dyDescent="0.4"/>
    <row r="11" spans="1:19" ht="14.45" customHeight="1" x14ac:dyDescent="0.4">
      <c r="K11" s="14"/>
    </row>
    <row r="12" spans="1:19" ht="14.45" customHeight="1" x14ac:dyDescent="0.4">
      <c r="K12" s="14"/>
    </row>
    <row r="13" spans="1:19" ht="14.45" customHeight="1" x14ac:dyDescent="0.4"/>
    <row r="14" spans="1:19" ht="14.45" customHeight="1" x14ac:dyDescent="0.4"/>
    <row r="15" spans="1:19" ht="14.45" customHeight="1" x14ac:dyDescent="0.4"/>
    <row r="16" spans="1:19" ht="14.45" customHeight="1" x14ac:dyDescent="0.4"/>
    <row r="17" ht="14.45" customHeight="1" x14ac:dyDescent="0.4"/>
    <row r="18" ht="14.45" customHeight="1" x14ac:dyDescent="0.4"/>
    <row r="19" ht="14.45" customHeight="1" x14ac:dyDescent="0.4"/>
    <row r="20" ht="14.45" customHeight="1" x14ac:dyDescent="0.4"/>
    <row r="21" ht="14.45" customHeight="1" x14ac:dyDescent="0.4"/>
    <row r="22" ht="14.45" customHeight="1" x14ac:dyDescent="0.4"/>
    <row r="23" ht="14.45" customHeight="1" x14ac:dyDescent="0.4"/>
    <row r="24" ht="14.45" customHeight="1" x14ac:dyDescent="0.4"/>
    <row r="25" ht="14.45" customHeight="1" x14ac:dyDescent="0.4"/>
    <row r="26" ht="14.45" customHeight="1" x14ac:dyDescent="0.4"/>
    <row r="27" ht="14.45" customHeight="1" x14ac:dyDescent="0.4"/>
    <row r="28" ht="14.45" customHeight="1" x14ac:dyDescent="0.4"/>
    <row r="29" ht="14.45" customHeight="1" x14ac:dyDescent="0.4"/>
    <row r="30" ht="14.45" customHeight="1" x14ac:dyDescent="0.4"/>
    <row r="31" ht="14.45" customHeight="1" x14ac:dyDescent="0.4"/>
    <row r="32" ht="14.45" customHeight="1" x14ac:dyDescent="0.4"/>
  </sheetData>
  <mergeCells count="14">
    <mergeCell ref="M7:M8"/>
    <mergeCell ref="O7:O8"/>
    <mergeCell ref="S7:S8"/>
    <mergeCell ref="A1:S1"/>
    <mergeCell ref="A2:S2"/>
    <mergeCell ref="A3:S3"/>
    <mergeCell ref="A5:S5"/>
    <mergeCell ref="A6:S6"/>
    <mergeCell ref="A7:A8"/>
    <mergeCell ref="C7:C8"/>
    <mergeCell ref="E7:E8"/>
    <mergeCell ref="G7:G8"/>
    <mergeCell ref="I7:I8"/>
    <mergeCell ref="K7:K8"/>
  </mergeCells>
  <pageMargins left="0.39" right="0.39" top="0.39" bottom="0.39" header="0" footer="0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0"/>
  <sheetViews>
    <sheetView rightToLeft="1" view="pageBreakPreview" topLeftCell="A10" zoomScale="60" zoomScaleNormal="100" workbookViewId="0">
      <selection activeCell="T26" sqref="T26"/>
    </sheetView>
  </sheetViews>
  <sheetFormatPr defaultRowHeight="12.75" x14ac:dyDescent="0.2"/>
  <cols>
    <col min="1" max="1" width="39" style="82" customWidth="1"/>
    <col min="2" max="2" width="1.42578125" style="82" customWidth="1"/>
    <col min="3" max="3" width="29.5703125" style="82" customWidth="1"/>
    <col min="4" max="4" width="1.42578125" style="82" customWidth="1"/>
    <col min="5" max="5" width="27.5703125" style="82" customWidth="1"/>
    <col min="6" max="6" width="1.42578125" style="82" customWidth="1"/>
    <col min="7" max="7" width="27.5703125" style="82" bestFit="1" customWidth="1"/>
    <col min="8" max="8" width="1.42578125" style="82" customWidth="1"/>
    <col min="9" max="9" width="28.140625" style="82" customWidth="1"/>
    <col min="10" max="10" width="1.42578125" style="82" customWidth="1"/>
    <col min="11" max="11" width="27.7109375" style="82" customWidth="1"/>
    <col min="12" max="12" width="1.42578125" style="82" customWidth="1"/>
    <col min="13" max="13" width="30" style="82" customWidth="1"/>
    <col min="14" max="14" width="1.42578125" style="82" customWidth="1"/>
    <col min="15" max="15" width="22.7109375" style="82" bestFit="1" customWidth="1"/>
    <col min="16" max="16384" width="9.140625" style="82"/>
  </cols>
  <sheetData>
    <row r="1" spans="1:13" ht="40.5" customHeight="1" x14ac:dyDescent="0.2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40.5" customHeight="1" x14ac:dyDescent="0.2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40.5" customHeight="1" x14ac:dyDescent="0.2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40.5" customHeight="1" x14ac:dyDescent="0.2"/>
    <row r="5" spans="1:13" ht="40.5" customHeight="1" x14ac:dyDescent="0.2">
      <c r="A5" s="143" t="s">
        <v>167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40.5" customHeight="1" x14ac:dyDescent="0.2">
      <c r="A6" s="75"/>
      <c r="B6" s="75"/>
      <c r="C6" s="150" t="s">
        <v>133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40.5" customHeight="1" thickBot="1" x14ac:dyDescent="0.35">
      <c r="A7" s="149" t="s">
        <v>30</v>
      </c>
      <c r="C7" s="135" t="s">
        <v>230</v>
      </c>
      <c r="D7" s="135"/>
      <c r="E7" s="135"/>
      <c r="F7" s="135"/>
      <c r="G7" s="135"/>
      <c r="H7" s="90"/>
      <c r="I7" s="135" t="s">
        <v>231</v>
      </c>
      <c r="J7" s="135"/>
      <c r="K7" s="135"/>
      <c r="L7" s="135"/>
      <c r="M7" s="135"/>
    </row>
    <row r="8" spans="1:13" ht="40.5" customHeight="1" thickBot="1" x14ac:dyDescent="0.35">
      <c r="A8" s="135"/>
      <c r="C8" s="45" t="s">
        <v>109</v>
      </c>
      <c r="D8" s="90"/>
      <c r="E8" s="45" t="s">
        <v>110</v>
      </c>
      <c r="F8" s="90"/>
      <c r="G8" s="45" t="s">
        <v>111</v>
      </c>
      <c r="H8" s="90"/>
      <c r="I8" s="45" t="s">
        <v>109</v>
      </c>
      <c r="J8" s="90"/>
      <c r="K8" s="45" t="s">
        <v>110</v>
      </c>
      <c r="L8" s="90"/>
      <c r="M8" s="45" t="s">
        <v>111</v>
      </c>
    </row>
    <row r="9" spans="1:13" ht="40.5" customHeight="1" x14ac:dyDescent="0.3">
      <c r="A9" s="35" t="s">
        <v>25</v>
      </c>
      <c r="C9" s="97">
        <v>0</v>
      </c>
      <c r="D9" s="90"/>
      <c r="E9" s="97">
        <v>0</v>
      </c>
      <c r="F9" s="90"/>
      <c r="G9" s="97">
        <f>C9+E9</f>
        <v>0</v>
      </c>
      <c r="H9" s="90"/>
      <c r="I9" s="97">
        <v>60451632540</v>
      </c>
      <c r="J9" s="90"/>
      <c r="K9" s="97">
        <v>0</v>
      </c>
      <c r="L9" s="90"/>
      <c r="M9" s="97">
        <f>I9+K9</f>
        <v>60451632540</v>
      </c>
    </row>
    <row r="10" spans="1:13" ht="40.5" customHeight="1" x14ac:dyDescent="0.3">
      <c r="A10" s="35" t="s">
        <v>18</v>
      </c>
      <c r="C10" s="97">
        <v>0</v>
      </c>
      <c r="D10" s="90"/>
      <c r="E10" s="97">
        <v>0</v>
      </c>
      <c r="F10" s="90"/>
      <c r="G10" s="97">
        <f t="shared" ref="G10:G26" si="0">C10+E10</f>
        <v>0</v>
      </c>
      <c r="H10" s="90"/>
      <c r="I10" s="97">
        <v>34578000000</v>
      </c>
      <c r="J10" s="90"/>
      <c r="K10" s="97">
        <v>-1538811518</v>
      </c>
      <c r="L10" s="90"/>
      <c r="M10" s="97">
        <f t="shared" ref="M10:M26" si="1">I10+K10</f>
        <v>33039188482</v>
      </c>
    </row>
    <row r="11" spans="1:13" ht="40.5" customHeight="1" x14ac:dyDescent="0.3">
      <c r="A11" s="35" t="s">
        <v>90</v>
      </c>
      <c r="C11" s="97">
        <v>0</v>
      </c>
      <c r="D11" s="90"/>
      <c r="E11" s="97">
        <v>0</v>
      </c>
      <c r="F11" s="90"/>
      <c r="G11" s="97">
        <f t="shared" si="0"/>
        <v>0</v>
      </c>
      <c r="H11" s="90"/>
      <c r="I11" s="97">
        <v>25128788</v>
      </c>
      <c r="J11" s="90"/>
      <c r="K11" s="97">
        <v>0</v>
      </c>
      <c r="L11" s="90"/>
      <c r="M11" s="97">
        <f t="shared" si="1"/>
        <v>25128788</v>
      </c>
    </row>
    <row r="12" spans="1:13" ht="40.5" customHeight="1" x14ac:dyDescent="0.3">
      <c r="A12" s="35" t="s">
        <v>23</v>
      </c>
      <c r="C12" s="97">
        <v>0</v>
      </c>
      <c r="D12" s="90"/>
      <c r="E12" s="97">
        <v>0</v>
      </c>
      <c r="F12" s="90"/>
      <c r="G12" s="97">
        <f t="shared" si="0"/>
        <v>0</v>
      </c>
      <c r="H12" s="90"/>
      <c r="I12" s="97">
        <v>37217151720</v>
      </c>
      <c r="J12" s="90"/>
      <c r="K12" s="97">
        <v>0</v>
      </c>
      <c r="L12" s="90"/>
      <c r="M12" s="97">
        <f t="shared" si="1"/>
        <v>37217151720</v>
      </c>
    </row>
    <row r="13" spans="1:13" ht="40.5" customHeight="1" x14ac:dyDescent="0.2">
      <c r="A13" s="35" t="s">
        <v>22</v>
      </c>
      <c r="C13" s="61">
        <v>0</v>
      </c>
      <c r="D13" s="113"/>
      <c r="E13" s="61">
        <v>0</v>
      </c>
      <c r="F13" s="113"/>
      <c r="G13" s="97">
        <f t="shared" si="0"/>
        <v>0</v>
      </c>
      <c r="H13" s="22"/>
      <c r="I13" s="97">
        <v>23264485500</v>
      </c>
      <c r="J13" s="22"/>
      <c r="K13" s="61">
        <v>0</v>
      </c>
      <c r="L13" s="22"/>
      <c r="M13" s="97">
        <f t="shared" si="1"/>
        <v>23264485500</v>
      </c>
    </row>
    <row r="14" spans="1:13" ht="40.5" customHeight="1" x14ac:dyDescent="0.2">
      <c r="A14" s="35" t="s">
        <v>16</v>
      </c>
      <c r="C14" s="61">
        <v>0</v>
      </c>
      <c r="D14" s="113"/>
      <c r="E14" s="61">
        <v>0</v>
      </c>
      <c r="F14" s="113"/>
      <c r="G14" s="97">
        <f t="shared" si="0"/>
        <v>0</v>
      </c>
      <c r="H14" s="22"/>
      <c r="I14" s="97">
        <v>358574324</v>
      </c>
      <c r="J14" s="22"/>
      <c r="K14" s="61">
        <v>-10721491</v>
      </c>
      <c r="L14" s="22"/>
      <c r="M14" s="97">
        <f t="shared" si="1"/>
        <v>347852833</v>
      </c>
    </row>
    <row r="15" spans="1:13" ht="40.5" customHeight="1" x14ac:dyDescent="0.2">
      <c r="A15" s="35" t="s">
        <v>19</v>
      </c>
      <c r="C15" s="61">
        <v>0</v>
      </c>
      <c r="D15" s="113"/>
      <c r="E15" s="61">
        <v>0</v>
      </c>
      <c r="F15" s="113"/>
      <c r="G15" s="97">
        <f t="shared" si="0"/>
        <v>0</v>
      </c>
      <c r="H15" s="22"/>
      <c r="I15" s="97">
        <v>10751410600</v>
      </c>
      <c r="J15" s="22"/>
      <c r="K15" s="61">
        <v>0</v>
      </c>
      <c r="L15" s="22"/>
      <c r="M15" s="97">
        <f t="shared" si="1"/>
        <v>10751410600</v>
      </c>
    </row>
    <row r="16" spans="1:13" ht="40.5" customHeight="1" x14ac:dyDescent="0.2">
      <c r="A16" s="35" t="s">
        <v>14</v>
      </c>
      <c r="C16" s="61">
        <v>0</v>
      </c>
      <c r="D16" s="113"/>
      <c r="E16" s="61">
        <v>0</v>
      </c>
      <c r="F16" s="113"/>
      <c r="G16" s="97">
        <f t="shared" si="0"/>
        <v>0</v>
      </c>
      <c r="H16" s="22"/>
      <c r="I16" s="97">
        <v>26526677350</v>
      </c>
      <c r="J16" s="22"/>
      <c r="K16" s="61">
        <v>-929222670</v>
      </c>
      <c r="L16" s="22"/>
      <c r="M16" s="97">
        <f t="shared" si="1"/>
        <v>25597454680</v>
      </c>
    </row>
    <row r="17" spans="1:13" ht="40.5" customHeight="1" x14ac:dyDescent="0.2">
      <c r="A17" s="35" t="s">
        <v>20</v>
      </c>
      <c r="C17" s="61">
        <v>0</v>
      </c>
      <c r="D17" s="113"/>
      <c r="E17" s="61">
        <v>0</v>
      </c>
      <c r="F17" s="113"/>
      <c r="G17" s="97">
        <f t="shared" si="0"/>
        <v>0</v>
      </c>
      <c r="H17" s="22"/>
      <c r="I17" s="97">
        <v>10701322500</v>
      </c>
      <c r="J17" s="22"/>
      <c r="K17" s="61">
        <v>-87239042</v>
      </c>
      <c r="L17" s="22"/>
      <c r="M17" s="97">
        <f t="shared" si="1"/>
        <v>10614083458</v>
      </c>
    </row>
    <row r="18" spans="1:13" ht="40.5" customHeight="1" x14ac:dyDescent="0.2">
      <c r="A18" s="35" t="s">
        <v>28</v>
      </c>
      <c r="C18" s="61">
        <v>0</v>
      </c>
      <c r="D18" s="113"/>
      <c r="E18" s="61">
        <v>0</v>
      </c>
      <c r="F18" s="113"/>
      <c r="G18" s="97">
        <f t="shared" si="0"/>
        <v>0</v>
      </c>
      <c r="H18" s="22"/>
      <c r="I18" s="97">
        <v>50587500000</v>
      </c>
      <c r="J18" s="22"/>
      <c r="K18" s="61">
        <v>0</v>
      </c>
      <c r="L18" s="22"/>
      <c r="M18" s="97">
        <f t="shared" si="1"/>
        <v>50587500000</v>
      </c>
    </row>
    <row r="19" spans="1:13" ht="40.5" customHeight="1" x14ac:dyDescent="0.2">
      <c r="A19" s="35" t="s">
        <v>15</v>
      </c>
      <c r="C19" s="61">
        <v>0</v>
      </c>
      <c r="D19" s="113"/>
      <c r="E19" s="61">
        <v>0</v>
      </c>
      <c r="F19" s="113"/>
      <c r="G19" s="97">
        <f t="shared" si="0"/>
        <v>0</v>
      </c>
      <c r="H19" s="22"/>
      <c r="I19" s="97">
        <v>1327425195060</v>
      </c>
      <c r="J19" s="22"/>
      <c r="K19" s="61">
        <v>-59903426069</v>
      </c>
      <c r="L19" s="22"/>
      <c r="M19" s="97">
        <f t="shared" si="1"/>
        <v>1267521768991</v>
      </c>
    </row>
    <row r="20" spans="1:13" ht="40.5" customHeight="1" x14ac:dyDescent="0.2">
      <c r="A20" s="35" t="s">
        <v>17</v>
      </c>
      <c r="C20" s="61">
        <v>0</v>
      </c>
      <c r="D20" s="113"/>
      <c r="E20" s="61">
        <v>0</v>
      </c>
      <c r="F20" s="113"/>
      <c r="G20" s="97">
        <f t="shared" si="0"/>
        <v>0</v>
      </c>
      <c r="H20" s="22"/>
      <c r="I20" s="97">
        <v>1732386651960</v>
      </c>
      <c r="J20" s="22"/>
      <c r="K20" s="61">
        <v>0</v>
      </c>
      <c r="L20" s="22"/>
      <c r="M20" s="97">
        <f t="shared" si="1"/>
        <v>1732386651960</v>
      </c>
    </row>
    <row r="21" spans="1:13" ht="40.5" customHeight="1" x14ac:dyDescent="0.2">
      <c r="A21" s="35" t="s">
        <v>21</v>
      </c>
      <c r="C21" s="61">
        <v>0</v>
      </c>
      <c r="D21" s="113"/>
      <c r="E21" s="61">
        <v>0</v>
      </c>
      <c r="F21" s="113"/>
      <c r="G21" s="97">
        <f t="shared" si="0"/>
        <v>0</v>
      </c>
      <c r="H21" s="22"/>
      <c r="I21" s="97">
        <v>552901736860</v>
      </c>
      <c r="J21" s="22"/>
      <c r="K21" s="61">
        <v>-5251441191</v>
      </c>
      <c r="L21" s="22"/>
      <c r="M21" s="97">
        <f t="shared" si="1"/>
        <v>547650295669</v>
      </c>
    </row>
    <row r="22" spans="1:13" ht="40.5" customHeight="1" x14ac:dyDescent="0.2">
      <c r="A22" s="35" t="s">
        <v>13</v>
      </c>
      <c r="C22" s="61">
        <v>0</v>
      </c>
      <c r="D22" s="113"/>
      <c r="E22" s="61">
        <v>0</v>
      </c>
      <c r="F22" s="113"/>
      <c r="G22" s="97">
        <f t="shared" si="0"/>
        <v>0</v>
      </c>
      <c r="H22" s="22"/>
      <c r="I22" s="97">
        <v>105363890904</v>
      </c>
      <c r="J22" s="22"/>
      <c r="K22" s="61">
        <v>0</v>
      </c>
      <c r="L22" s="22"/>
      <c r="M22" s="97">
        <f t="shared" si="1"/>
        <v>105363890904</v>
      </c>
    </row>
    <row r="23" spans="1:13" ht="40.5" customHeight="1" x14ac:dyDescent="0.2">
      <c r="A23" s="35" t="s">
        <v>12</v>
      </c>
      <c r="C23" s="61">
        <v>0</v>
      </c>
      <c r="D23" s="113"/>
      <c r="E23" s="61">
        <v>0</v>
      </c>
      <c r="F23" s="113"/>
      <c r="G23" s="97">
        <f t="shared" si="0"/>
        <v>0</v>
      </c>
      <c r="H23" s="22"/>
      <c r="I23" s="97">
        <v>126280976666</v>
      </c>
      <c r="J23" s="22"/>
      <c r="K23" s="61">
        <v>0</v>
      </c>
      <c r="L23" s="22"/>
      <c r="M23" s="97">
        <f t="shared" si="1"/>
        <v>126280976666</v>
      </c>
    </row>
    <row r="24" spans="1:13" ht="40.5" customHeight="1" x14ac:dyDescent="0.2">
      <c r="A24" s="35" t="s">
        <v>24</v>
      </c>
      <c r="C24" s="61">
        <v>0</v>
      </c>
      <c r="D24" s="113"/>
      <c r="E24" s="61">
        <v>0</v>
      </c>
      <c r="F24" s="113"/>
      <c r="G24" s="97">
        <f t="shared" si="0"/>
        <v>0</v>
      </c>
      <c r="H24" s="22"/>
      <c r="I24" s="97">
        <v>666554783440</v>
      </c>
      <c r="J24" s="22"/>
      <c r="K24" s="61">
        <v>0</v>
      </c>
      <c r="L24" s="22"/>
      <c r="M24" s="97">
        <f t="shared" si="1"/>
        <v>666554783440</v>
      </c>
    </row>
    <row r="25" spans="1:13" ht="40.5" customHeight="1" x14ac:dyDescent="0.2">
      <c r="A25" s="35" t="s">
        <v>186</v>
      </c>
      <c r="C25" s="61">
        <v>0</v>
      </c>
      <c r="D25" s="113"/>
      <c r="E25" s="61">
        <v>0</v>
      </c>
      <c r="F25" s="113"/>
      <c r="G25" s="97">
        <f t="shared" si="0"/>
        <v>0</v>
      </c>
      <c r="H25" s="22"/>
      <c r="I25" s="97">
        <v>1759662000000</v>
      </c>
      <c r="J25" s="22"/>
      <c r="K25" s="61">
        <v>0</v>
      </c>
      <c r="L25" s="22"/>
      <c r="M25" s="97">
        <f t="shared" si="1"/>
        <v>1759662000000</v>
      </c>
    </row>
    <row r="26" spans="1:13" ht="40.5" customHeight="1" thickBot="1" x14ac:dyDescent="0.25">
      <c r="A26" s="35" t="s">
        <v>27</v>
      </c>
      <c r="C26" s="100">
        <v>0</v>
      </c>
      <c r="D26" s="113"/>
      <c r="E26" s="100">
        <v>0</v>
      </c>
      <c r="F26" s="113"/>
      <c r="G26" s="104">
        <f t="shared" si="0"/>
        <v>0</v>
      </c>
      <c r="H26" s="22"/>
      <c r="I26" s="104">
        <v>234280231650</v>
      </c>
      <c r="J26" s="22"/>
      <c r="K26" s="100">
        <v>0</v>
      </c>
      <c r="L26" s="22"/>
      <c r="M26" s="104">
        <f t="shared" si="1"/>
        <v>234280231650</v>
      </c>
    </row>
    <row r="27" spans="1:13" ht="40.5" customHeight="1" thickBot="1" x14ac:dyDescent="0.25">
      <c r="A27" s="105"/>
      <c r="C27" s="102">
        <f>SUM(C9:C26)</f>
        <v>0</v>
      </c>
      <c r="D27" s="114"/>
      <c r="E27" s="102">
        <f>SUM(E9:E26)</f>
        <v>0</v>
      </c>
      <c r="F27" s="114"/>
      <c r="G27" s="102">
        <f>SUM(G9:G26)</f>
        <v>0</v>
      </c>
      <c r="H27" s="114"/>
      <c r="I27" s="102">
        <f>SUM(I9:I26)</f>
        <v>6759317349862</v>
      </c>
      <c r="J27" s="114"/>
      <c r="K27" s="102">
        <f>SUM(K9:K26)</f>
        <v>-67720861981</v>
      </c>
      <c r="L27" s="114"/>
      <c r="M27" s="102">
        <f>SUM(M9:M26)</f>
        <v>6691596487881</v>
      </c>
    </row>
    <row r="28" spans="1:13" ht="13.5" thickTop="1" x14ac:dyDescent="0.2"/>
    <row r="29" spans="1:13" ht="22.5" x14ac:dyDescent="0.2">
      <c r="C29" s="21">
        <v>0</v>
      </c>
      <c r="D29" s="21"/>
      <c r="E29" s="21">
        <v>0</v>
      </c>
      <c r="F29" s="21"/>
      <c r="G29" s="21">
        <f>C29+E29</f>
        <v>0</v>
      </c>
      <c r="H29" s="21"/>
      <c r="I29" s="21">
        <v>6759317349862</v>
      </c>
      <c r="J29" s="21"/>
      <c r="K29" s="21">
        <v>-67720861981</v>
      </c>
      <c r="L29" s="21"/>
      <c r="M29" s="21">
        <f>I29+K29</f>
        <v>6691596487881</v>
      </c>
    </row>
    <row r="30" spans="1:13" ht="22.5" x14ac:dyDescent="0.2">
      <c r="C30" s="21">
        <f>C29-C27</f>
        <v>0</v>
      </c>
      <c r="D30" s="21"/>
      <c r="E30" s="21">
        <f>E29-E27</f>
        <v>0</v>
      </c>
      <c r="F30" s="21"/>
      <c r="G30" s="21">
        <f>G29-G27</f>
        <v>0</v>
      </c>
      <c r="H30" s="21"/>
      <c r="I30" s="21">
        <f>I29-I27</f>
        <v>0</v>
      </c>
      <c r="J30" s="21"/>
      <c r="K30" s="21">
        <f>K29-K27</f>
        <v>0</v>
      </c>
      <c r="L30" s="21"/>
      <c r="M30" s="21">
        <f>M29-M27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5"/>
  <sheetViews>
    <sheetView rightToLeft="1" view="pageBreakPreview" zoomScale="60" zoomScaleNormal="100" workbookViewId="0">
      <selection activeCell="K10" sqref="K10"/>
    </sheetView>
  </sheetViews>
  <sheetFormatPr defaultRowHeight="15.75" x14ac:dyDescent="0.4"/>
  <cols>
    <col min="1" max="1" width="43" style="39" bestFit="1" customWidth="1"/>
    <col min="2" max="2" width="1.42578125" style="39" customWidth="1"/>
    <col min="3" max="3" width="21.5703125" style="39" customWidth="1"/>
    <col min="4" max="4" width="1.42578125" style="39" customWidth="1"/>
    <col min="5" max="5" width="32.7109375" style="39" bestFit="1" customWidth="1"/>
    <col min="6" max="6" width="1.42578125" style="39" customWidth="1"/>
    <col min="7" max="7" width="24.7109375" style="39" customWidth="1"/>
    <col min="8" max="8" width="1.42578125" style="39" customWidth="1"/>
    <col min="9" max="9" width="36.140625" style="39" customWidth="1"/>
    <col min="10" max="10" width="1.42578125" style="39" customWidth="1"/>
    <col min="11" max="11" width="40.5703125" style="39" bestFit="1" customWidth="1"/>
    <col min="12" max="12" width="1.42578125" style="39" customWidth="1"/>
    <col min="13" max="16384" width="9.140625" style="39"/>
  </cols>
  <sheetData>
    <row r="1" spans="1:11" ht="39.75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39.75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39.75" customHeight="1" x14ac:dyDescent="0.4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1" ht="39.75" customHeight="1" x14ac:dyDescent="0.4"/>
    <row r="5" spans="1:11" ht="39.75" customHeight="1" x14ac:dyDescent="0.4">
      <c r="A5" s="143" t="s">
        <v>171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ht="39.75" customHeight="1" x14ac:dyDescent="0.4">
      <c r="A6" s="64"/>
      <c r="B6" s="64"/>
      <c r="C6" s="64"/>
      <c r="D6" s="64"/>
      <c r="E6" s="64"/>
      <c r="F6" s="64"/>
      <c r="G6" s="64"/>
      <c r="H6" s="64"/>
      <c r="I6" s="145" t="s">
        <v>133</v>
      </c>
      <c r="J6" s="145"/>
      <c r="K6" s="145"/>
    </row>
    <row r="7" spans="1:11" ht="39.75" customHeight="1" thickBot="1" x14ac:dyDescent="0.7">
      <c r="C7" s="66"/>
      <c r="D7" s="66"/>
      <c r="E7" s="66"/>
      <c r="F7" s="66"/>
      <c r="G7" s="66"/>
      <c r="H7" s="66"/>
      <c r="I7" s="44" t="s">
        <v>230</v>
      </c>
      <c r="J7" s="66"/>
      <c r="K7" s="44" t="s">
        <v>231</v>
      </c>
    </row>
    <row r="8" spans="1:11" ht="54.75" customHeight="1" thickBot="1" x14ac:dyDescent="0.65">
      <c r="A8" s="44" t="s">
        <v>112</v>
      </c>
      <c r="B8" s="43"/>
      <c r="C8" s="45" t="s">
        <v>113</v>
      </c>
      <c r="D8" s="43"/>
      <c r="E8" s="45" t="s">
        <v>114</v>
      </c>
      <c r="F8" s="43"/>
      <c r="G8" s="45" t="s">
        <v>115</v>
      </c>
      <c r="H8" s="43"/>
      <c r="I8" s="45" t="s">
        <v>116</v>
      </c>
      <c r="J8" s="43"/>
      <c r="K8" s="45" t="s">
        <v>116</v>
      </c>
    </row>
    <row r="9" spans="1:11" ht="39.75" customHeight="1" x14ac:dyDescent="0.4">
      <c r="A9" s="35" t="s">
        <v>168</v>
      </c>
      <c r="C9" s="21" t="s">
        <v>117</v>
      </c>
      <c r="D9" s="21"/>
      <c r="E9" s="21">
        <v>1000000</v>
      </c>
      <c r="F9" s="21"/>
      <c r="G9" s="21">
        <v>218</v>
      </c>
      <c r="H9" s="21"/>
      <c r="I9" s="21">
        <v>218000000</v>
      </c>
      <c r="J9" s="21"/>
      <c r="K9" s="21">
        <v>22285478084</v>
      </c>
    </row>
    <row r="10" spans="1:11" ht="39" customHeight="1" thickBot="1" x14ac:dyDescent="0.45">
      <c r="A10" s="78" t="s">
        <v>169</v>
      </c>
      <c r="C10" s="21" t="s">
        <v>40</v>
      </c>
      <c r="D10" s="21"/>
      <c r="E10" s="21" t="s">
        <v>170</v>
      </c>
      <c r="F10" s="21"/>
      <c r="G10" s="21">
        <v>0</v>
      </c>
      <c r="H10" s="21"/>
      <c r="I10" s="23">
        <v>0</v>
      </c>
      <c r="J10" s="21"/>
      <c r="K10" s="23">
        <v>2871000000</v>
      </c>
    </row>
    <row r="11" spans="1:11" ht="38.25" customHeight="1" thickBot="1" x14ac:dyDescent="0.45">
      <c r="I11" s="120">
        <f>SUM(I9:I10)</f>
        <v>218000000</v>
      </c>
      <c r="J11" s="26"/>
      <c r="K11" s="24">
        <f>SUM(K9:K10)</f>
        <v>25156478084</v>
      </c>
    </row>
    <row r="12" spans="1:11" ht="16.5" thickTop="1" x14ac:dyDescent="0.4"/>
    <row r="13" spans="1:11" ht="22.5" x14ac:dyDescent="0.4">
      <c r="I13" s="21">
        <v>218000000</v>
      </c>
      <c r="J13" s="21"/>
      <c r="K13" s="21">
        <v>25156478084</v>
      </c>
    </row>
    <row r="14" spans="1:11" ht="22.5" x14ac:dyDescent="0.4">
      <c r="I14" s="21">
        <f>I13-I11</f>
        <v>0</v>
      </c>
      <c r="J14" s="21"/>
      <c r="K14" s="21">
        <f>K13-K11</f>
        <v>0</v>
      </c>
    </row>
    <row r="15" spans="1:11" ht="22.5" x14ac:dyDescent="0.4">
      <c r="I15" s="21"/>
      <c r="J15" s="21"/>
      <c r="K15" s="21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7"/>
  <sheetViews>
    <sheetView rightToLeft="1" view="pageBreakPreview" zoomScale="60" zoomScaleNormal="100" workbookViewId="0">
      <selection activeCell="A10" sqref="A10"/>
    </sheetView>
  </sheetViews>
  <sheetFormatPr defaultRowHeight="12.75" x14ac:dyDescent="0.2"/>
  <cols>
    <col min="1" max="1" width="39" customWidth="1"/>
    <col min="2" max="2" width="1.42578125" customWidth="1"/>
    <col min="3" max="3" width="24.5703125" customWidth="1"/>
    <col min="4" max="4" width="1.42578125" customWidth="1"/>
    <col min="5" max="5" width="21.7109375" customWidth="1"/>
    <col min="6" max="6" width="1.42578125" customWidth="1"/>
    <col min="7" max="7" width="25.7109375" customWidth="1"/>
    <col min="8" max="8" width="1.42578125" customWidth="1"/>
    <col min="9" max="9" width="28" customWidth="1"/>
    <col min="10" max="10" width="1.42578125" customWidth="1"/>
    <col min="11" max="11" width="28.85546875" customWidth="1"/>
    <col min="12" max="12" width="1.42578125" customWidth="1"/>
    <col min="13" max="13" width="30.85546875" customWidth="1"/>
    <col min="14" max="14" width="1.42578125" customWidth="1"/>
  </cols>
  <sheetData>
    <row r="1" spans="1:13" ht="39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9" customHeight="1" x14ac:dyDescent="0.2">
      <c r="A2" s="131" t="s">
        <v>75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9" customHeight="1" x14ac:dyDescent="0.2">
      <c r="A3" s="131" t="str">
        <f>درآمد!A3</f>
        <v>دوره یک ماهه منتهی به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39" customHeight="1" x14ac:dyDescent="0.2"/>
    <row r="5" spans="1:13" ht="39" customHeight="1" x14ac:dyDescent="0.2">
      <c r="A5" s="130" t="s">
        <v>172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ht="39" customHeight="1" x14ac:dyDescent="0.2">
      <c r="A6" s="33"/>
      <c r="B6" s="33"/>
      <c r="C6" s="133" t="s">
        <v>133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39" customHeight="1" thickBot="1" x14ac:dyDescent="0.35">
      <c r="A7" s="151" t="s">
        <v>76</v>
      </c>
      <c r="B7" s="7"/>
      <c r="C7" s="126" t="s">
        <v>230</v>
      </c>
      <c r="D7" s="126"/>
      <c r="E7" s="126"/>
      <c r="F7" s="126"/>
      <c r="G7" s="126"/>
      <c r="H7" s="7"/>
      <c r="I7" s="126" t="s">
        <v>231</v>
      </c>
      <c r="J7" s="126"/>
      <c r="K7" s="126"/>
      <c r="L7" s="126"/>
      <c r="M7" s="126"/>
    </row>
    <row r="8" spans="1:13" ht="39" customHeight="1" thickBot="1" x14ac:dyDescent="0.35">
      <c r="A8" s="126"/>
      <c r="B8" s="7"/>
      <c r="C8" s="12" t="s">
        <v>118</v>
      </c>
      <c r="D8" s="7"/>
      <c r="E8" s="12" t="s">
        <v>110</v>
      </c>
      <c r="F8" s="7"/>
      <c r="G8" s="12" t="s">
        <v>119</v>
      </c>
      <c r="H8" s="7"/>
      <c r="I8" s="12" t="s">
        <v>118</v>
      </c>
      <c r="J8" s="7"/>
      <c r="K8" s="12" t="s">
        <v>110</v>
      </c>
      <c r="L8" s="7"/>
      <c r="M8" s="12" t="s">
        <v>119</v>
      </c>
    </row>
    <row r="9" spans="1:13" ht="39" customHeight="1" x14ac:dyDescent="0.2">
      <c r="A9" s="13" t="s">
        <v>64</v>
      </c>
      <c r="C9" s="14">
        <v>8649037651</v>
      </c>
      <c r="D9" s="15"/>
      <c r="E9" s="14">
        <v>0</v>
      </c>
      <c r="F9" s="15"/>
      <c r="G9" s="14">
        <f>C9+E9</f>
        <v>8649037651</v>
      </c>
      <c r="H9" s="15"/>
      <c r="I9" s="14">
        <v>59146750727</v>
      </c>
      <c r="J9" s="15"/>
      <c r="K9" s="14">
        <v>0</v>
      </c>
      <c r="L9" s="15"/>
      <c r="M9" s="14">
        <f>I9+K9</f>
        <v>59146750727</v>
      </c>
    </row>
    <row r="10" spans="1:13" ht="39" customHeight="1" x14ac:dyDescent="0.2">
      <c r="A10" s="13" t="s">
        <v>68</v>
      </c>
      <c r="C10" s="14">
        <v>1847178</v>
      </c>
      <c r="D10" s="15"/>
      <c r="E10" s="14">
        <v>0</v>
      </c>
      <c r="F10" s="15"/>
      <c r="G10" s="14">
        <f>C10+E10</f>
        <v>1847178</v>
      </c>
      <c r="H10" s="15"/>
      <c r="I10" s="14">
        <v>12954917</v>
      </c>
      <c r="J10" s="15"/>
      <c r="K10" s="14">
        <v>0</v>
      </c>
      <c r="L10" s="15"/>
      <c r="M10" s="14">
        <f>I10+K10</f>
        <v>12954917</v>
      </c>
    </row>
    <row r="11" spans="1:13" ht="39" customHeight="1" x14ac:dyDescent="0.2">
      <c r="A11" s="13" t="s">
        <v>95</v>
      </c>
      <c r="C11" s="14">
        <v>0</v>
      </c>
      <c r="D11" s="15"/>
      <c r="E11" s="14">
        <v>0</v>
      </c>
      <c r="F11" s="15"/>
      <c r="G11" s="14">
        <f>C11+E11</f>
        <v>0</v>
      </c>
      <c r="H11" s="15"/>
      <c r="I11" s="14">
        <v>832258</v>
      </c>
      <c r="J11" s="15"/>
      <c r="K11" s="14">
        <v>0</v>
      </c>
      <c r="L11" s="15"/>
      <c r="M11" s="14">
        <f>I11+K11</f>
        <v>832258</v>
      </c>
    </row>
    <row r="12" spans="1:13" ht="39" customHeight="1" x14ac:dyDescent="0.2">
      <c r="A12" s="13" t="s">
        <v>96</v>
      </c>
      <c r="C12" s="14">
        <v>0</v>
      </c>
      <c r="D12" s="15"/>
      <c r="E12" s="14">
        <v>0</v>
      </c>
      <c r="F12" s="15"/>
      <c r="G12" s="14">
        <f>C12+E12</f>
        <v>0</v>
      </c>
      <c r="H12" s="15"/>
      <c r="I12" s="14">
        <v>396444</v>
      </c>
      <c r="J12" s="15"/>
      <c r="K12" s="14">
        <v>0</v>
      </c>
      <c r="L12" s="15"/>
      <c r="M12" s="14">
        <f>I12+K12</f>
        <v>396444</v>
      </c>
    </row>
    <row r="13" spans="1:13" ht="39" customHeight="1" thickBot="1" x14ac:dyDescent="0.25">
      <c r="A13" s="13" t="s">
        <v>97</v>
      </c>
      <c r="C13" s="54">
        <v>0</v>
      </c>
      <c r="D13" s="15"/>
      <c r="E13" s="54">
        <v>0</v>
      </c>
      <c r="F13" s="15"/>
      <c r="G13" s="54">
        <f>C13+E13</f>
        <v>0</v>
      </c>
      <c r="H13" s="15"/>
      <c r="I13" s="54">
        <v>48524</v>
      </c>
      <c r="J13" s="15"/>
      <c r="K13" s="54">
        <v>0</v>
      </c>
      <c r="L13" s="15"/>
      <c r="M13" s="54">
        <f>I13+K13</f>
        <v>48524</v>
      </c>
    </row>
    <row r="14" spans="1:13" ht="39" customHeight="1" thickBot="1" x14ac:dyDescent="0.25">
      <c r="A14" s="77"/>
      <c r="C14" s="53">
        <f>SUM(C9:C13)</f>
        <v>8650884829</v>
      </c>
      <c r="D14" s="15"/>
      <c r="E14" s="53">
        <f>SUM(E9:E13)</f>
        <v>0</v>
      </c>
      <c r="F14" s="15"/>
      <c r="G14" s="53">
        <f>SUM(G9:G13)</f>
        <v>8650884829</v>
      </c>
      <c r="H14" s="15"/>
      <c r="I14" s="53">
        <f>SUM(I9:I13)</f>
        <v>59160982870</v>
      </c>
      <c r="J14" s="15"/>
      <c r="K14" s="53">
        <f>SUM(K9:K13)</f>
        <v>0</v>
      </c>
      <c r="L14" s="15"/>
      <c r="M14" s="53">
        <f>SUM(M9:M13)</f>
        <v>59160982870</v>
      </c>
    </row>
    <row r="15" spans="1:13" ht="13.5" thickTop="1" x14ac:dyDescent="0.2"/>
    <row r="16" spans="1:13" ht="22.5" x14ac:dyDescent="0.2">
      <c r="C16" s="14">
        <v>8650884829</v>
      </c>
      <c r="D16" s="14"/>
      <c r="E16" s="14"/>
      <c r="F16" s="14"/>
      <c r="G16" s="14">
        <v>8650884829</v>
      </c>
      <c r="H16" s="14"/>
      <c r="I16" s="14">
        <v>59160982870</v>
      </c>
      <c r="J16" s="14"/>
      <c r="K16" s="14"/>
      <c r="L16" s="14"/>
      <c r="M16" s="14">
        <v>59160982870</v>
      </c>
    </row>
    <row r="17" spans="3:13" ht="22.5" x14ac:dyDescent="0.2">
      <c r="C17" s="14">
        <f>C16-C14</f>
        <v>0</v>
      </c>
      <c r="D17" s="14"/>
      <c r="E17" s="14"/>
      <c r="F17" s="14"/>
      <c r="G17" s="14">
        <f>G16-G14</f>
        <v>0</v>
      </c>
      <c r="H17" s="14"/>
      <c r="I17" s="14">
        <f>I16-I14</f>
        <v>0</v>
      </c>
      <c r="J17" s="14"/>
      <c r="K17" s="14"/>
      <c r="L17" s="14"/>
      <c r="M17" s="14">
        <f>M16-M14</f>
        <v>0</v>
      </c>
    </row>
  </sheetData>
  <sortState xmlns:xlrd2="http://schemas.microsoft.com/office/spreadsheetml/2017/richdata2" ref="A9:M13">
    <sortCondition descending="1" ref="M9:M13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60" zoomScaleNormal="100" workbookViewId="0">
      <selection activeCell="K29" sqref="K29"/>
    </sheetView>
  </sheetViews>
  <sheetFormatPr defaultRowHeight="15.75" x14ac:dyDescent="0.4"/>
  <cols>
    <col min="1" max="1" width="39" style="37" customWidth="1"/>
    <col min="2" max="2" width="1.42578125" style="37" customWidth="1"/>
    <col min="3" max="3" width="27.28515625" style="37" customWidth="1"/>
    <col min="4" max="4" width="1.42578125" style="37" customWidth="1"/>
    <col min="5" max="5" width="27" style="37" customWidth="1"/>
    <col min="6" max="6" width="1.42578125" style="37" customWidth="1"/>
    <col min="7" max="7" width="28.42578125" style="37" customWidth="1"/>
    <col min="8" max="8" width="1.42578125" style="37" customWidth="1"/>
    <col min="9" max="9" width="26" style="37" customWidth="1"/>
    <col min="10" max="10" width="1.42578125" style="37" customWidth="1"/>
    <col min="11" max="11" width="27" style="37" customWidth="1"/>
    <col min="12" max="12" width="1.42578125" style="37" customWidth="1"/>
    <col min="13" max="13" width="32.42578125" style="37" customWidth="1"/>
    <col min="14" max="14" width="1.42578125" style="37" customWidth="1"/>
    <col min="15" max="15" width="10" style="37" bestFit="1" customWidth="1"/>
    <col min="16" max="16384" width="9.140625" style="37"/>
  </cols>
  <sheetData>
    <row r="1" spans="1:13" ht="39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9" customHeight="1" x14ac:dyDescent="0.4">
      <c r="A2" s="131" t="s">
        <v>75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39" customHeight="1" x14ac:dyDescent="0.4">
      <c r="A3" s="131" t="str">
        <f>درآمد!A3</f>
        <v>دوره یک ماهه منتهی به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ht="39" customHeight="1" x14ac:dyDescent="0.4"/>
    <row r="5" spans="1:13" ht="39" customHeight="1" x14ac:dyDescent="0.4">
      <c r="A5" s="130" t="s">
        <v>173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ht="39" customHeight="1" x14ac:dyDescent="0.4">
      <c r="A6" s="33"/>
      <c r="B6" s="33"/>
      <c r="C6" s="133" t="s">
        <v>133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39" customHeight="1" thickBot="1" x14ac:dyDescent="0.65">
      <c r="A7" s="151" t="s">
        <v>76</v>
      </c>
      <c r="B7" s="38"/>
      <c r="C7" s="126" t="s">
        <v>230</v>
      </c>
      <c r="D7" s="126"/>
      <c r="E7" s="126"/>
      <c r="F7" s="126"/>
      <c r="G7" s="126"/>
      <c r="H7" s="38"/>
      <c r="I7" s="126" t="s">
        <v>231</v>
      </c>
      <c r="J7" s="126"/>
      <c r="K7" s="126"/>
      <c r="L7" s="126"/>
      <c r="M7" s="126"/>
    </row>
    <row r="8" spans="1:13" ht="39" customHeight="1" thickBot="1" x14ac:dyDescent="0.65">
      <c r="A8" s="126"/>
      <c r="B8" s="38"/>
      <c r="C8" s="12" t="s">
        <v>118</v>
      </c>
      <c r="D8" s="38"/>
      <c r="E8" s="12" t="s">
        <v>110</v>
      </c>
      <c r="F8" s="38"/>
      <c r="G8" s="12" t="s">
        <v>119</v>
      </c>
      <c r="H8" s="38"/>
      <c r="I8" s="12" t="s">
        <v>118</v>
      </c>
      <c r="J8" s="38"/>
      <c r="K8" s="12" t="s">
        <v>110</v>
      </c>
      <c r="L8" s="38"/>
      <c r="M8" s="12" t="s">
        <v>119</v>
      </c>
    </row>
    <row r="9" spans="1:13" ht="39" customHeight="1" x14ac:dyDescent="0.4">
      <c r="A9" s="13" t="s">
        <v>137</v>
      </c>
      <c r="C9" s="14">
        <v>5678439</v>
      </c>
      <c r="D9" s="32"/>
      <c r="E9" s="14">
        <v>0</v>
      </c>
      <c r="F9" s="32"/>
      <c r="G9" s="14">
        <f>C9+E9</f>
        <v>5678439</v>
      </c>
      <c r="H9" s="32"/>
      <c r="I9" s="14">
        <v>62480546</v>
      </c>
      <c r="J9" s="32"/>
      <c r="K9" s="14">
        <v>0</v>
      </c>
      <c r="L9" s="32"/>
      <c r="M9" s="14">
        <f>I9+K9</f>
        <v>62480546</v>
      </c>
    </row>
    <row r="10" spans="1:13" ht="39" customHeight="1" thickBot="1" x14ac:dyDescent="0.45">
      <c r="A10" s="13"/>
      <c r="C10" s="54">
        <v>132287715</v>
      </c>
      <c r="D10" s="32"/>
      <c r="E10" s="54">
        <v>0</v>
      </c>
      <c r="F10" s="32"/>
      <c r="G10" s="54">
        <f>C10+E10</f>
        <v>132287715</v>
      </c>
      <c r="H10" s="32"/>
      <c r="I10" s="54">
        <v>1097986266</v>
      </c>
      <c r="J10" s="32"/>
      <c r="K10" s="54">
        <v>0</v>
      </c>
      <c r="L10" s="32"/>
      <c r="M10" s="54">
        <f>I10+K10</f>
        <v>1097986266</v>
      </c>
    </row>
    <row r="11" spans="1:13" ht="39" customHeight="1" thickBot="1" x14ac:dyDescent="0.45">
      <c r="A11" s="77"/>
      <c r="C11" s="59">
        <f>SUM(C9:C10)</f>
        <v>137966154</v>
      </c>
      <c r="D11" s="40"/>
      <c r="E11" s="59">
        <f>SUM(E9:E10)</f>
        <v>0</v>
      </c>
      <c r="F11" s="40"/>
      <c r="G11" s="59">
        <f>SUM(G9:G10)</f>
        <v>137966154</v>
      </c>
      <c r="H11" s="40"/>
      <c r="I11" s="59">
        <f>SUM(I9:I10)</f>
        <v>1160466812</v>
      </c>
      <c r="J11" s="40"/>
      <c r="K11" s="59">
        <f>SUM(K9:K10)</f>
        <v>0</v>
      </c>
      <c r="L11" s="40"/>
      <c r="M11" s="59">
        <f>SUM(M9:M10)</f>
        <v>1160466812</v>
      </c>
    </row>
    <row r="12" spans="1:13" ht="16.5" thickTop="1" x14ac:dyDescent="0.4"/>
    <row r="13" spans="1:13" ht="22.5" x14ac:dyDescent="0.4">
      <c r="C13" s="14">
        <v>137966154</v>
      </c>
      <c r="D13" s="14"/>
      <c r="E13" s="14"/>
      <c r="F13" s="14"/>
      <c r="G13" s="14">
        <v>138914637</v>
      </c>
      <c r="H13" s="14"/>
      <c r="I13" s="14">
        <v>1160466812</v>
      </c>
      <c r="J13" s="14"/>
      <c r="K13" s="14"/>
      <c r="L13" s="14"/>
      <c r="M13" s="14">
        <v>1160466812</v>
      </c>
    </row>
    <row r="14" spans="1:13" ht="22.5" x14ac:dyDescent="0.4">
      <c r="C14" s="14">
        <f>C13-C11</f>
        <v>0</v>
      </c>
      <c r="D14" s="14"/>
      <c r="E14" s="14"/>
      <c r="F14" s="14"/>
      <c r="G14" s="14">
        <f>G13-G11</f>
        <v>948483</v>
      </c>
      <c r="H14" s="14"/>
      <c r="I14" s="14">
        <f>I13-I11</f>
        <v>0</v>
      </c>
      <c r="J14" s="14"/>
      <c r="K14" s="14"/>
      <c r="L14" s="14"/>
      <c r="M14" s="14">
        <f>M13-M11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1"/>
  <sheetViews>
    <sheetView rightToLeft="1" view="pageBreakPreview" topLeftCell="A66" zoomScale="55" zoomScaleNormal="100" zoomScaleSheetLayoutView="55" workbookViewId="0">
      <selection activeCell="Q29" sqref="Q29"/>
    </sheetView>
  </sheetViews>
  <sheetFormatPr defaultRowHeight="15.75" x14ac:dyDescent="0.4"/>
  <cols>
    <col min="1" max="1" width="56.7109375" style="39" customWidth="1"/>
    <col min="2" max="2" width="1.28515625" style="39" customWidth="1"/>
    <col min="3" max="3" width="55.28515625" style="39" customWidth="1"/>
    <col min="4" max="4" width="1.28515625" style="39" customWidth="1"/>
    <col min="5" max="5" width="47.5703125" style="39" customWidth="1"/>
    <col min="6" max="6" width="1.28515625" style="39" customWidth="1"/>
    <col min="7" max="7" width="49.28515625" style="39" customWidth="1"/>
    <col min="8" max="8" width="1.28515625" style="39" customWidth="1"/>
    <col min="9" max="9" width="52.7109375" style="39" customWidth="1"/>
    <col min="10" max="10" width="1.28515625" style="39" customWidth="1"/>
    <col min="11" max="11" width="52.42578125" style="39" customWidth="1"/>
    <col min="12" max="12" width="1.28515625" style="39" customWidth="1"/>
    <col min="13" max="13" width="44" style="39" customWidth="1"/>
    <col min="14" max="14" width="1.28515625" style="39" customWidth="1"/>
    <col min="15" max="15" width="39.5703125" style="39" customWidth="1"/>
    <col min="16" max="16" width="1.28515625" style="39" customWidth="1"/>
    <col min="17" max="17" width="35.85546875" style="39" customWidth="1"/>
    <col min="18" max="18" width="1.28515625" style="39" customWidth="1"/>
    <col min="19" max="19" width="23.42578125" style="39" bestFit="1" customWidth="1"/>
    <col min="20" max="20" width="21.85546875" style="39" bestFit="1" customWidth="1"/>
    <col min="21" max="21" width="22.5703125" style="39" bestFit="1" customWidth="1"/>
    <col min="22" max="22" width="22.140625" style="39" customWidth="1"/>
    <col min="23" max="23" width="21.140625" style="39" bestFit="1" customWidth="1"/>
    <col min="24" max="16384" width="9.140625" style="39"/>
  </cols>
  <sheetData>
    <row r="1" spans="1:20" ht="39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20" ht="39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4"/>
    </row>
    <row r="3" spans="1:20" ht="39" customHeight="1" x14ac:dyDescent="0.4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84"/>
    </row>
    <row r="4" spans="1:20" ht="39" customHeight="1" x14ac:dyDescent="0.4"/>
    <row r="5" spans="1:20" ht="39" customHeight="1" x14ac:dyDescent="0.4">
      <c r="A5" s="143" t="s">
        <v>185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85"/>
    </row>
    <row r="6" spans="1:20" ht="39" customHeight="1" x14ac:dyDescent="0.4">
      <c r="A6" s="75"/>
      <c r="B6" s="75"/>
      <c r="C6" s="150" t="s">
        <v>133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85"/>
    </row>
    <row r="7" spans="1:20" ht="39" customHeight="1" thickBot="1" x14ac:dyDescent="0.65">
      <c r="A7" s="149" t="s">
        <v>76</v>
      </c>
      <c r="B7" s="43"/>
      <c r="C7" s="135" t="s">
        <v>230</v>
      </c>
      <c r="D7" s="135"/>
      <c r="E7" s="135"/>
      <c r="F7" s="135"/>
      <c r="G7" s="135"/>
      <c r="H7" s="135"/>
      <c r="I7" s="135"/>
      <c r="J7" s="43"/>
      <c r="K7" s="135" t="s">
        <v>231</v>
      </c>
      <c r="L7" s="135"/>
      <c r="M7" s="135"/>
      <c r="N7" s="135"/>
      <c r="O7" s="135"/>
      <c r="P7" s="135"/>
      <c r="Q7" s="135"/>
      <c r="R7" s="86"/>
    </row>
    <row r="8" spans="1:20" ht="54.75" customHeight="1" thickBot="1" x14ac:dyDescent="0.65">
      <c r="A8" s="135"/>
      <c r="B8" s="43"/>
      <c r="C8" s="45" t="s">
        <v>6</v>
      </c>
      <c r="D8" s="43"/>
      <c r="E8" s="45" t="s">
        <v>8</v>
      </c>
      <c r="F8" s="43"/>
      <c r="G8" s="45" t="s">
        <v>121</v>
      </c>
      <c r="H8" s="43"/>
      <c r="I8" s="45" t="s">
        <v>127</v>
      </c>
      <c r="J8" s="43"/>
      <c r="K8" s="45" t="s">
        <v>6</v>
      </c>
      <c r="L8" s="43"/>
      <c r="M8" s="45" t="s">
        <v>8</v>
      </c>
      <c r="N8" s="43"/>
      <c r="O8" s="45" t="s">
        <v>121</v>
      </c>
      <c r="P8" s="43"/>
      <c r="Q8" s="45" t="s">
        <v>127</v>
      </c>
      <c r="R8" s="87"/>
    </row>
    <row r="9" spans="1:20" ht="39" customHeight="1" x14ac:dyDescent="0.55000000000000004">
      <c r="A9" s="35" t="s">
        <v>186</v>
      </c>
      <c r="B9" s="79"/>
      <c r="C9" s="62">
        <v>3257648656</v>
      </c>
      <c r="D9" s="21"/>
      <c r="E9" s="62">
        <v>9485573664564</v>
      </c>
      <c r="F9" s="21"/>
      <c r="G9" s="62">
        <v>-12243221253007</v>
      </c>
      <c r="H9" s="21"/>
      <c r="I9" s="106">
        <f>E9+G9</f>
        <v>-2757647588443</v>
      </c>
      <c r="J9" s="21"/>
      <c r="K9" s="62">
        <v>3257648656</v>
      </c>
      <c r="L9" s="21"/>
      <c r="M9" s="62">
        <v>9485573664564</v>
      </c>
      <c r="N9" s="21"/>
      <c r="O9" s="62">
        <v>-8135736519416</v>
      </c>
      <c r="P9" s="21"/>
      <c r="Q9" s="106">
        <f>M9+O9</f>
        <v>1349837145148</v>
      </c>
      <c r="R9" s="83"/>
      <c r="S9" s="67"/>
      <c r="T9" s="67"/>
    </row>
    <row r="10" spans="1:20" ht="39" customHeight="1" x14ac:dyDescent="0.55000000000000004">
      <c r="A10" s="35" t="s">
        <v>13</v>
      </c>
      <c r="B10" s="79"/>
      <c r="C10" s="21">
        <v>23184442</v>
      </c>
      <c r="D10" s="21"/>
      <c r="E10" s="21">
        <v>1379584239623</v>
      </c>
      <c r="F10" s="21"/>
      <c r="G10" s="21">
        <v>-1455224278432</v>
      </c>
      <c r="H10" s="21"/>
      <c r="I10" s="67">
        <f>E10+G10</f>
        <v>-75640038809</v>
      </c>
      <c r="J10" s="21"/>
      <c r="K10" s="21">
        <v>23184442</v>
      </c>
      <c r="L10" s="21"/>
      <c r="M10" s="21">
        <v>1379584239623</v>
      </c>
      <c r="N10" s="21"/>
      <c r="O10" s="21">
        <v>-1041563165250</v>
      </c>
      <c r="P10" s="21"/>
      <c r="Q10" s="67">
        <f>M10+O10</f>
        <v>338021074373</v>
      </c>
      <c r="R10" s="83"/>
      <c r="S10" s="67"/>
      <c r="T10" s="67"/>
    </row>
    <row r="11" spans="1:20" ht="39" customHeight="1" x14ac:dyDescent="0.4">
      <c r="A11" s="35" t="s">
        <v>25</v>
      </c>
      <c r="B11" s="82"/>
      <c r="C11" s="67">
        <v>82400000</v>
      </c>
      <c r="D11" s="107"/>
      <c r="E11" s="67">
        <v>1242471003840</v>
      </c>
      <c r="F11" s="107"/>
      <c r="G11" s="67">
        <v>-1433373109507</v>
      </c>
      <c r="H11" s="107"/>
      <c r="I11" s="67">
        <f>E11+G11</f>
        <v>-190902105667</v>
      </c>
      <c r="J11" s="107"/>
      <c r="K11" s="67">
        <v>82400000</v>
      </c>
      <c r="L11" s="107"/>
      <c r="M11" s="67">
        <v>1242471003840</v>
      </c>
      <c r="N11" s="107"/>
      <c r="O11" s="67">
        <v>-1030901374382</v>
      </c>
      <c r="P11" s="107"/>
      <c r="Q11" s="67">
        <f>M11+O11</f>
        <v>211569629458</v>
      </c>
      <c r="R11" s="83"/>
      <c r="S11" s="67"/>
      <c r="T11" s="67"/>
    </row>
    <row r="12" spans="1:20" ht="39" customHeight="1" x14ac:dyDescent="0.4">
      <c r="A12" s="35" t="s">
        <v>28</v>
      </c>
      <c r="B12" s="82"/>
      <c r="C12" s="67">
        <v>147800000</v>
      </c>
      <c r="D12" s="107"/>
      <c r="E12" s="67">
        <v>569779038576</v>
      </c>
      <c r="F12" s="107"/>
      <c r="G12" s="67">
        <v>-640363378296</v>
      </c>
      <c r="H12" s="107"/>
      <c r="I12" s="67">
        <f>E12+G12</f>
        <v>-70584339720</v>
      </c>
      <c r="J12" s="107"/>
      <c r="K12" s="67">
        <v>147800000</v>
      </c>
      <c r="L12" s="107"/>
      <c r="M12" s="67">
        <v>569779038576</v>
      </c>
      <c r="N12" s="107"/>
      <c r="O12" s="67">
        <v>-464495754336</v>
      </c>
      <c r="P12" s="107"/>
      <c r="Q12" s="67">
        <f>M12+O12</f>
        <v>105283284240</v>
      </c>
      <c r="R12" s="83"/>
      <c r="S12" s="67"/>
      <c r="T12" s="67"/>
    </row>
    <row r="13" spans="1:20" ht="39" customHeight="1" x14ac:dyDescent="0.4">
      <c r="A13" s="35" t="s">
        <v>14</v>
      </c>
      <c r="B13" s="82"/>
      <c r="C13" s="67">
        <v>20901000</v>
      </c>
      <c r="D13" s="107"/>
      <c r="E13" s="67">
        <v>172719903034</v>
      </c>
      <c r="F13" s="107"/>
      <c r="G13" s="67">
        <v>-169013013411</v>
      </c>
      <c r="H13" s="107"/>
      <c r="I13" s="67">
        <f>E13+G13</f>
        <v>3706889623</v>
      </c>
      <c r="J13" s="107"/>
      <c r="K13" s="67">
        <v>20901000</v>
      </c>
      <c r="L13" s="107"/>
      <c r="M13" s="67">
        <v>172719903034</v>
      </c>
      <c r="N13" s="107"/>
      <c r="O13" s="67">
        <v>-150828443217</v>
      </c>
      <c r="P13" s="107"/>
      <c r="Q13" s="67">
        <f>M13+O13</f>
        <v>21891459817</v>
      </c>
      <c r="R13" s="83"/>
      <c r="S13" s="67"/>
      <c r="T13" s="67"/>
    </row>
    <row r="14" spans="1:20" ht="39" customHeight="1" x14ac:dyDescent="0.4">
      <c r="A14" s="35" t="s">
        <v>227</v>
      </c>
      <c r="B14" s="82"/>
      <c r="C14" s="67">
        <v>9237000</v>
      </c>
      <c r="D14" s="107"/>
      <c r="E14" s="67">
        <v>18454972</v>
      </c>
      <c r="F14" s="107"/>
      <c r="G14" s="67">
        <v>18215057146</v>
      </c>
      <c r="H14" s="107"/>
      <c r="I14" s="67">
        <v>18233512118</v>
      </c>
      <c r="J14" s="107"/>
      <c r="K14" s="67">
        <v>9237000</v>
      </c>
      <c r="L14" s="107"/>
      <c r="M14" s="67">
        <v>18454972</v>
      </c>
      <c r="N14" s="107"/>
      <c r="O14" s="67">
        <v>7587492056</v>
      </c>
      <c r="P14" s="107"/>
      <c r="Q14" s="67">
        <v>7605947028</v>
      </c>
      <c r="R14" s="83"/>
      <c r="S14" s="67"/>
      <c r="T14" s="67"/>
    </row>
    <row r="15" spans="1:20" ht="39" customHeight="1" x14ac:dyDescent="0.4">
      <c r="A15" s="35" t="s">
        <v>228</v>
      </c>
      <c r="B15" s="82"/>
      <c r="C15" s="67">
        <v>7930000</v>
      </c>
      <c r="D15" s="107"/>
      <c r="E15" s="67">
        <v>2091363675</v>
      </c>
      <c r="F15" s="107"/>
      <c r="G15" s="67">
        <v>15899606818</v>
      </c>
      <c r="H15" s="107"/>
      <c r="I15" s="67">
        <v>17990970493</v>
      </c>
      <c r="J15" s="107"/>
      <c r="K15" s="67">
        <v>7930000</v>
      </c>
      <c r="L15" s="107"/>
      <c r="M15" s="67">
        <v>2091363675</v>
      </c>
      <c r="N15" s="107"/>
      <c r="O15" s="67">
        <v>2630164650</v>
      </c>
      <c r="P15" s="107"/>
      <c r="Q15" s="67">
        <v>4721528325</v>
      </c>
      <c r="R15" s="83"/>
      <c r="S15" s="67"/>
      <c r="T15" s="67"/>
    </row>
    <row r="16" spans="1:20" ht="39" customHeight="1" x14ac:dyDescent="0.4">
      <c r="A16" s="35" t="s">
        <v>20</v>
      </c>
      <c r="B16" s="82"/>
      <c r="C16" s="67">
        <v>8490708</v>
      </c>
      <c r="D16" s="107"/>
      <c r="E16" s="67">
        <v>129045519491</v>
      </c>
      <c r="F16" s="107"/>
      <c r="G16" s="67">
        <v>-141258569874</v>
      </c>
      <c r="H16" s="107"/>
      <c r="I16" s="67">
        <f>E16+G16</f>
        <v>-12213050383</v>
      </c>
      <c r="J16" s="107"/>
      <c r="K16" s="67">
        <v>8490708</v>
      </c>
      <c r="L16" s="107"/>
      <c r="M16" s="67">
        <v>129045519491</v>
      </c>
      <c r="N16" s="107"/>
      <c r="O16" s="67">
        <v>-125003715640</v>
      </c>
      <c r="P16" s="107"/>
      <c r="Q16" s="67">
        <f>M16+O16</f>
        <v>4041803851</v>
      </c>
      <c r="R16" s="83"/>
      <c r="S16" s="67"/>
      <c r="T16" s="67"/>
    </row>
    <row r="17" spans="1:20" ht="39" customHeight="1" x14ac:dyDescent="0.4">
      <c r="A17" s="35" t="s">
        <v>221</v>
      </c>
      <c r="B17" s="82"/>
      <c r="C17" s="67">
        <v>3885000</v>
      </c>
      <c r="D17" s="107"/>
      <c r="E17" s="67">
        <v>116429954</v>
      </c>
      <c r="F17" s="107"/>
      <c r="G17" s="67">
        <v>935320626</v>
      </c>
      <c r="H17" s="107"/>
      <c r="I17" s="67">
        <v>1051750580</v>
      </c>
      <c r="J17" s="107"/>
      <c r="K17" s="67">
        <v>3885000</v>
      </c>
      <c r="L17" s="107"/>
      <c r="M17" s="67">
        <v>116429954</v>
      </c>
      <c r="N17" s="107"/>
      <c r="O17" s="67">
        <v>2230940092</v>
      </c>
      <c r="P17" s="107"/>
      <c r="Q17" s="67">
        <v>2347370046</v>
      </c>
      <c r="R17" s="83"/>
      <c r="S17" s="67"/>
      <c r="T17" s="67"/>
    </row>
    <row r="18" spans="1:20" ht="39" customHeight="1" x14ac:dyDescent="0.4">
      <c r="A18" s="35" t="s">
        <v>226</v>
      </c>
      <c r="B18" s="82"/>
      <c r="C18" s="67">
        <v>3997000</v>
      </c>
      <c r="D18" s="107"/>
      <c r="E18" s="67">
        <v>5178769367</v>
      </c>
      <c r="F18" s="107"/>
      <c r="G18" s="67">
        <v>1621110536</v>
      </c>
      <c r="H18" s="107"/>
      <c r="I18" s="67">
        <v>6799879903</v>
      </c>
      <c r="J18" s="107"/>
      <c r="K18" s="67">
        <v>3997000</v>
      </c>
      <c r="L18" s="107"/>
      <c r="M18" s="67">
        <v>5178769367</v>
      </c>
      <c r="N18" s="107"/>
      <c r="O18" s="67">
        <v>-4798573734</v>
      </c>
      <c r="P18" s="107"/>
      <c r="Q18" s="67">
        <v>380195633</v>
      </c>
      <c r="R18" s="83"/>
      <c r="S18" s="67"/>
      <c r="T18" s="67"/>
    </row>
    <row r="19" spans="1:20" ht="39" customHeight="1" x14ac:dyDescent="0.4">
      <c r="A19" s="35" t="s">
        <v>223</v>
      </c>
      <c r="B19" s="82"/>
      <c r="C19" s="67">
        <v>180000</v>
      </c>
      <c r="D19" s="107"/>
      <c r="E19" s="67">
        <v>8990730</v>
      </c>
      <c r="F19" s="107"/>
      <c r="G19" s="67">
        <v>53944380</v>
      </c>
      <c r="H19" s="107"/>
      <c r="I19" s="67">
        <v>62935110</v>
      </c>
      <c r="J19" s="107"/>
      <c r="K19" s="67">
        <v>180000</v>
      </c>
      <c r="L19" s="107"/>
      <c r="M19" s="67">
        <v>8990730</v>
      </c>
      <c r="N19" s="107"/>
      <c r="O19" s="67">
        <v>50018540</v>
      </c>
      <c r="P19" s="107"/>
      <c r="Q19" s="67">
        <v>59009270</v>
      </c>
      <c r="R19" s="83"/>
      <c r="S19" s="67"/>
      <c r="T19" s="67"/>
    </row>
    <row r="20" spans="1:20" ht="39" customHeight="1" x14ac:dyDescent="0.4">
      <c r="A20" s="35" t="s">
        <v>222</v>
      </c>
      <c r="B20" s="82"/>
      <c r="C20" s="67">
        <v>0</v>
      </c>
      <c r="D20" s="107"/>
      <c r="E20" s="67">
        <v>0</v>
      </c>
      <c r="F20" s="107"/>
      <c r="G20" s="67">
        <v>0</v>
      </c>
      <c r="H20" s="107"/>
      <c r="I20" s="67">
        <v>0</v>
      </c>
      <c r="J20" s="107"/>
      <c r="K20" s="67">
        <v>40000</v>
      </c>
      <c r="L20" s="107"/>
      <c r="M20" s="67">
        <v>22976310</v>
      </c>
      <c r="N20" s="107"/>
      <c r="O20" s="67">
        <v>-22952620</v>
      </c>
      <c r="P20" s="107"/>
      <c r="Q20" s="67">
        <v>23690</v>
      </c>
      <c r="R20" s="83"/>
      <c r="S20" s="67"/>
      <c r="T20" s="67"/>
    </row>
    <row r="21" spans="1:20" ht="39" customHeight="1" x14ac:dyDescent="0.55000000000000004">
      <c r="A21" s="35" t="s">
        <v>26</v>
      </c>
      <c r="B21" s="79"/>
      <c r="C21" s="21">
        <v>85081</v>
      </c>
      <c r="D21" s="21"/>
      <c r="E21" s="21">
        <v>163911500</v>
      </c>
      <c r="F21" s="21"/>
      <c r="G21" s="21">
        <v>-191881875</v>
      </c>
      <c r="H21" s="21"/>
      <c r="I21" s="67">
        <f>E21+G21</f>
        <v>-27970375</v>
      </c>
      <c r="J21" s="21"/>
      <c r="K21" s="21">
        <v>85081</v>
      </c>
      <c r="L21" s="21"/>
      <c r="M21" s="21">
        <v>163911500</v>
      </c>
      <c r="N21" s="21"/>
      <c r="O21" s="21">
        <v>-188848142</v>
      </c>
      <c r="P21" s="21"/>
      <c r="Q21" s="67">
        <f>M21+O21</f>
        <v>-24936642</v>
      </c>
      <c r="R21" s="83"/>
      <c r="S21" s="67"/>
      <c r="T21" s="67"/>
    </row>
    <row r="22" spans="1:20" ht="39" customHeight="1" x14ac:dyDescent="0.4">
      <c r="A22" s="35" t="s">
        <v>224</v>
      </c>
      <c r="B22" s="82"/>
      <c r="C22" s="67">
        <v>60000</v>
      </c>
      <c r="D22" s="107"/>
      <c r="E22" s="67">
        <v>198695133</v>
      </c>
      <c r="F22" s="107"/>
      <c r="G22" s="67">
        <v>-191322734</v>
      </c>
      <c r="H22" s="107"/>
      <c r="I22" s="67">
        <v>7372399</v>
      </c>
      <c r="J22" s="107"/>
      <c r="K22" s="67">
        <v>60000</v>
      </c>
      <c r="L22" s="107"/>
      <c r="M22" s="67">
        <v>198695133</v>
      </c>
      <c r="N22" s="107"/>
      <c r="O22" s="67">
        <v>-320890266</v>
      </c>
      <c r="P22" s="107"/>
      <c r="Q22" s="67">
        <v>-122195133</v>
      </c>
      <c r="R22" s="83"/>
      <c r="S22" s="67"/>
      <c r="T22" s="67"/>
    </row>
    <row r="23" spans="1:20" ht="39" customHeight="1" x14ac:dyDescent="0.4">
      <c r="A23" s="35" t="s">
        <v>225</v>
      </c>
      <c r="B23" s="82"/>
      <c r="C23" s="67">
        <v>600000</v>
      </c>
      <c r="D23" s="107"/>
      <c r="E23" s="67">
        <v>1618331400</v>
      </c>
      <c r="F23" s="107"/>
      <c r="G23" s="67">
        <v>-539443800</v>
      </c>
      <c r="H23" s="107"/>
      <c r="I23" s="67">
        <v>1078887600</v>
      </c>
      <c r="J23" s="107"/>
      <c r="K23" s="67">
        <v>600000</v>
      </c>
      <c r="L23" s="107"/>
      <c r="M23" s="67">
        <v>1618331400</v>
      </c>
      <c r="N23" s="107"/>
      <c r="O23" s="67">
        <v>-2024162800</v>
      </c>
      <c r="P23" s="107"/>
      <c r="Q23" s="67">
        <v>-405831400</v>
      </c>
      <c r="R23" s="83"/>
      <c r="S23" s="67"/>
      <c r="T23" s="67"/>
    </row>
    <row r="24" spans="1:20" ht="39" customHeight="1" x14ac:dyDescent="0.4">
      <c r="A24" s="35" t="s">
        <v>19</v>
      </c>
      <c r="B24" s="82"/>
      <c r="C24" s="67">
        <v>30718316</v>
      </c>
      <c r="D24" s="107"/>
      <c r="E24" s="67">
        <v>49510986738</v>
      </c>
      <c r="F24" s="107"/>
      <c r="G24" s="67">
        <v>-69493412260</v>
      </c>
      <c r="H24" s="107"/>
      <c r="I24" s="67">
        <f t="shared" ref="I24:I42" si="0">E24+G24</f>
        <v>-19982425522</v>
      </c>
      <c r="J24" s="107"/>
      <c r="K24" s="67">
        <v>30718316</v>
      </c>
      <c r="L24" s="107"/>
      <c r="M24" s="67">
        <v>49510986738</v>
      </c>
      <c r="N24" s="107"/>
      <c r="O24" s="67">
        <v>-52313821905</v>
      </c>
      <c r="P24" s="107"/>
      <c r="Q24" s="67">
        <f t="shared" ref="Q24:Q35" si="1">M24+O24</f>
        <v>-2802835167</v>
      </c>
      <c r="R24" s="83"/>
      <c r="S24" s="67"/>
      <c r="T24" s="67"/>
    </row>
    <row r="25" spans="1:20" ht="39" customHeight="1" x14ac:dyDescent="0.4">
      <c r="A25" s="35" t="s">
        <v>22</v>
      </c>
      <c r="B25" s="82"/>
      <c r="C25" s="67">
        <v>16651591</v>
      </c>
      <c r="D25" s="107"/>
      <c r="E25" s="67">
        <v>57587356772</v>
      </c>
      <c r="F25" s="107"/>
      <c r="G25" s="67">
        <v>-81529420541</v>
      </c>
      <c r="H25" s="107"/>
      <c r="I25" s="67">
        <f t="shared" si="0"/>
        <v>-23942063769</v>
      </c>
      <c r="J25" s="107"/>
      <c r="K25" s="67">
        <v>16651591</v>
      </c>
      <c r="L25" s="107"/>
      <c r="M25" s="67">
        <v>57587356772</v>
      </c>
      <c r="N25" s="107"/>
      <c r="O25" s="67">
        <v>-74187868281</v>
      </c>
      <c r="P25" s="107"/>
      <c r="Q25" s="67">
        <f t="shared" si="1"/>
        <v>-16600511509</v>
      </c>
      <c r="R25" s="83"/>
      <c r="S25" s="67"/>
      <c r="T25" s="67"/>
    </row>
    <row r="26" spans="1:20" ht="39" customHeight="1" x14ac:dyDescent="0.4">
      <c r="A26" s="35" t="s">
        <v>18</v>
      </c>
      <c r="B26" s="82"/>
      <c r="C26" s="67">
        <v>406832150</v>
      </c>
      <c r="D26" s="107"/>
      <c r="E26" s="67">
        <v>175617917668</v>
      </c>
      <c r="F26" s="107"/>
      <c r="G26" s="67">
        <v>-188910661688</v>
      </c>
      <c r="H26" s="107"/>
      <c r="I26" s="67">
        <f t="shared" si="0"/>
        <v>-13292744020</v>
      </c>
      <c r="J26" s="107"/>
      <c r="K26" s="67">
        <v>406832150</v>
      </c>
      <c r="L26" s="107"/>
      <c r="M26" s="67">
        <v>175617917668</v>
      </c>
      <c r="N26" s="107"/>
      <c r="O26" s="67">
        <v>-210567695225</v>
      </c>
      <c r="P26" s="107"/>
      <c r="Q26" s="67">
        <f t="shared" si="1"/>
        <v>-34949777557</v>
      </c>
      <c r="R26" s="83"/>
      <c r="S26" s="67"/>
      <c r="T26" s="67"/>
    </row>
    <row r="27" spans="1:20" ht="39" customHeight="1" x14ac:dyDescent="0.4">
      <c r="A27" s="35" t="s">
        <v>16</v>
      </c>
      <c r="B27" s="82"/>
      <c r="C27" s="67">
        <v>6860530</v>
      </c>
      <c r="D27" s="107"/>
      <c r="E27" s="67">
        <v>60463887095</v>
      </c>
      <c r="F27" s="107"/>
      <c r="G27" s="67">
        <v>-61376553127</v>
      </c>
      <c r="H27" s="107"/>
      <c r="I27" s="67">
        <f t="shared" si="0"/>
        <v>-912666032</v>
      </c>
      <c r="J27" s="107"/>
      <c r="K27" s="67">
        <v>6860530</v>
      </c>
      <c r="L27" s="107"/>
      <c r="M27" s="67">
        <v>60463887095</v>
      </c>
      <c r="N27" s="107"/>
      <c r="O27" s="67">
        <v>-101586926519</v>
      </c>
      <c r="P27" s="107"/>
      <c r="Q27" s="67">
        <f t="shared" si="1"/>
        <v>-41123039424</v>
      </c>
      <c r="R27" s="83"/>
      <c r="S27" s="67"/>
      <c r="T27" s="67"/>
    </row>
    <row r="28" spans="1:20" ht="39" customHeight="1" x14ac:dyDescent="0.4">
      <c r="A28" s="35" t="s">
        <v>23</v>
      </c>
      <c r="B28" s="82"/>
      <c r="C28" s="67">
        <v>132918399</v>
      </c>
      <c r="D28" s="107"/>
      <c r="E28" s="67">
        <v>289276255854</v>
      </c>
      <c r="F28" s="107"/>
      <c r="G28" s="67">
        <v>-335496704448</v>
      </c>
      <c r="H28" s="107"/>
      <c r="I28" s="67">
        <f t="shared" si="0"/>
        <v>-46220448594</v>
      </c>
      <c r="J28" s="107"/>
      <c r="K28" s="67">
        <v>132918399</v>
      </c>
      <c r="L28" s="107"/>
      <c r="M28" s="67">
        <v>289276255854</v>
      </c>
      <c r="N28" s="107"/>
      <c r="O28" s="67">
        <v>-411388559056</v>
      </c>
      <c r="P28" s="107"/>
      <c r="Q28" s="67">
        <f t="shared" si="1"/>
        <v>-122112303202</v>
      </c>
      <c r="R28" s="83"/>
      <c r="S28" s="67"/>
      <c r="T28" s="67"/>
    </row>
    <row r="29" spans="1:20" ht="39" customHeight="1" x14ac:dyDescent="0.4">
      <c r="A29" s="35" t="s">
        <v>187</v>
      </c>
      <c r="B29" s="82"/>
      <c r="C29" s="67">
        <v>736668414</v>
      </c>
      <c r="D29" s="107"/>
      <c r="E29" s="67">
        <v>889219123574</v>
      </c>
      <c r="F29" s="107"/>
      <c r="G29" s="67">
        <v>-783219492949</v>
      </c>
      <c r="H29" s="107"/>
      <c r="I29" s="67">
        <f t="shared" si="0"/>
        <v>105999630625</v>
      </c>
      <c r="J29" s="107"/>
      <c r="K29" s="67">
        <v>736668414</v>
      </c>
      <c r="L29" s="107"/>
      <c r="M29" s="67">
        <v>889219123574</v>
      </c>
      <c r="N29" s="107"/>
      <c r="O29" s="67">
        <v>-1160252752050</v>
      </c>
      <c r="P29" s="107"/>
      <c r="Q29" s="67">
        <f t="shared" si="1"/>
        <v>-271033628476</v>
      </c>
      <c r="R29" s="83"/>
      <c r="S29" s="67"/>
      <c r="T29" s="67"/>
    </row>
    <row r="30" spans="1:20" ht="39" customHeight="1" x14ac:dyDescent="0.55000000000000004">
      <c r="A30" s="35" t="s">
        <v>12</v>
      </c>
      <c r="B30" s="79"/>
      <c r="C30" s="21">
        <v>401242708</v>
      </c>
      <c r="D30" s="21"/>
      <c r="E30" s="21">
        <v>881662142028</v>
      </c>
      <c r="F30" s="21"/>
      <c r="G30" s="21">
        <v>-877559312346</v>
      </c>
      <c r="H30" s="21"/>
      <c r="I30" s="67">
        <f t="shared" si="0"/>
        <v>4102829682</v>
      </c>
      <c r="J30" s="21"/>
      <c r="K30" s="21">
        <v>401242708</v>
      </c>
      <c r="L30" s="21"/>
      <c r="M30" s="21">
        <v>881662142028</v>
      </c>
      <c r="N30" s="21"/>
      <c r="O30" s="21">
        <v>-1236380760917</v>
      </c>
      <c r="P30" s="21"/>
      <c r="Q30" s="67">
        <f t="shared" si="1"/>
        <v>-354718618889</v>
      </c>
      <c r="R30" s="83"/>
      <c r="S30" s="67"/>
      <c r="T30" s="67"/>
    </row>
    <row r="31" spans="1:20" ht="39" customHeight="1" x14ac:dyDescent="0.4">
      <c r="A31" s="35" t="s">
        <v>15</v>
      </c>
      <c r="B31" s="82"/>
      <c r="C31" s="67">
        <v>594741263</v>
      </c>
      <c r="D31" s="107"/>
      <c r="E31" s="67">
        <v>6293523259588</v>
      </c>
      <c r="F31" s="107"/>
      <c r="G31" s="67">
        <v>-8105078193162</v>
      </c>
      <c r="H31" s="107"/>
      <c r="I31" s="67">
        <f t="shared" si="0"/>
        <v>-1811554933574</v>
      </c>
      <c r="J31" s="107"/>
      <c r="K31" s="67">
        <v>594741263</v>
      </c>
      <c r="L31" s="107"/>
      <c r="M31" s="67">
        <v>6293523259588</v>
      </c>
      <c r="N31" s="107"/>
      <c r="O31" s="67">
        <v>-6734674912783</v>
      </c>
      <c r="P31" s="107"/>
      <c r="Q31" s="67">
        <f t="shared" si="1"/>
        <v>-441151653195</v>
      </c>
      <c r="R31" s="83"/>
      <c r="S31" s="67"/>
      <c r="T31" s="67"/>
    </row>
    <row r="32" spans="1:20" ht="39" customHeight="1" x14ac:dyDescent="0.4">
      <c r="A32" s="35" t="s">
        <v>27</v>
      </c>
      <c r="B32" s="82"/>
      <c r="C32" s="67">
        <v>1560620411</v>
      </c>
      <c r="D32" s="107"/>
      <c r="E32" s="67">
        <v>3443231021588</v>
      </c>
      <c r="F32" s="107"/>
      <c r="G32" s="67">
        <v>-3686502778548</v>
      </c>
      <c r="H32" s="107"/>
      <c r="I32" s="67">
        <f t="shared" si="0"/>
        <v>-243271756960</v>
      </c>
      <c r="J32" s="107"/>
      <c r="K32" s="67">
        <v>1560620411</v>
      </c>
      <c r="L32" s="107"/>
      <c r="M32" s="67">
        <v>3443231021588</v>
      </c>
      <c r="N32" s="107"/>
      <c r="O32" s="67">
        <v>-4071708939339</v>
      </c>
      <c r="P32" s="107"/>
      <c r="Q32" s="67">
        <f t="shared" si="1"/>
        <v>-628477917751</v>
      </c>
      <c r="R32" s="83"/>
      <c r="S32" s="67"/>
      <c r="T32" s="67"/>
    </row>
    <row r="33" spans="1:23" ht="39" customHeight="1" x14ac:dyDescent="0.55000000000000004">
      <c r="A33" s="35" t="s">
        <v>21</v>
      </c>
      <c r="B33" s="79"/>
      <c r="C33" s="21">
        <v>1656110788</v>
      </c>
      <c r="D33" s="21"/>
      <c r="E33" s="21">
        <v>4699780088395</v>
      </c>
      <c r="F33" s="21"/>
      <c r="G33" s="21">
        <v>-5840146009204</v>
      </c>
      <c r="H33" s="21"/>
      <c r="I33" s="67">
        <f t="shared" si="0"/>
        <v>-1140365920809</v>
      </c>
      <c r="J33" s="21"/>
      <c r="K33" s="21">
        <v>1656110788</v>
      </c>
      <c r="L33" s="21"/>
      <c r="M33" s="21">
        <v>4699780088395</v>
      </c>
      <c r="N33" s="21"/>
      <c r="O33" s="21">
        <v>-6514244837761</v>
      </c>
      <c r="P33" s="21"/>
      <c r="Q33" s="67">
        <f t="shared" si="1"/>
        <v>-1814464749366</v>
      </c>
      <c r="R33" s="83"/>
      <c r="S33" s="67"/>
      <c r="T33" s="67"/>
    </row>
    <row r="34" spans="1:23" ht="39" customHeight="1" x14ac:dyDescent="0.55000000000000004">
      <c r="A34" s="35" t="s">
        <v>24</v>
      </c>
      <c r="B34" s="79"/>
      <c r="C34" s="21">
        <v>1370117018</v>
      </c>
      <c r="D34" s="21"/>
      <c r="E34" s="21">
        <v>3083158541857</v>
      </c>
      <c r="F34" s="21"/>
      <c r="G34" s="21">
        <v>-3885284740865</v>
      </c>
      <c r="H34" s="21"/>
      <c r="I34" s="67">
        <f t="shared" si="0"/>
        <v>-802126199008</v>
      </c>
      <c r="J34" s="21"/>
      <c r="K34" s="21">
        <v>1370117018</v>
      </c>
      <c r="L34" s="21"/>
      <c r="M34" s="21">
        <v>3083158541857</v>
      </c>
      <c r="N34" s="21"/>
      <c r="O34" s="21">
        <v>-5392765591705</v>
      </c>
      <c r="P34" s="21"/>
      <c r="Q34" s="67">
        <f t="shared" si="1"/>
        <v>-2309607049848</v>
      </c>
      <c r="R34" s="83"/>
      <c r="S34" s="67"/>
      <c r="T34" s="67"/>
    </row>
    <row r="35" spans="1:23" ht="39" customHeight="1" x14ac:dyDescent="0.55000000000000004">
      <c r="A35" s="35" t="s">
        <v>17</v>
      </c>
      <c r="B35" s="79"/>
      <c r="C35" s="21">
        <v>4569967397</v>
      </c>
      <c r="D35" s="21"/>
      <c r="E35" s="21">
        <v>20156505494929</v>
      </c>
      <c r="F35" s="21"/>
      <c r="G35" s="21">
        <v>-21407724911696</v>
      </c>
      <c r="H35" s="21"/>
      <c r="I35" s="67">
        <f t="shared" si="0"/>
        <v>-1251219416767</v>
      </c>
      <c r="J35" s="21"/>
      <c r="K35" s="21">
        <v>4569967397</v>
      </c>
      <c r="L35" s="21"/>
      <c r="M35" s="21">
        <v>20156505494929</v>
      </c>
      <c r="N35" s="21"/>
      <c r="O35" s="21">
        <v>-28831907443300</v>
      </c>
      <c r="P35" s="21"/>
      <c r="Q35" s="67">
        <f t="shared" si="1"/>
        <v>-8675401948371</v>
      </c>
      <c r="R35" s="83"/>
      <c r="S35" s="67"/>
      <c r="T35" s="67"/>
      <c r="U35" s="21"/>
      <c r="V35" s="21"/>
      <c r="W35" s="21"/>
    </row>
    <row r="36" spans="1:23" ht="39" customHeight="1" x14ac:dyDescent="0.4">
      <c r="A36" s="35" t="s">
        <v>46</v>
      </c>
      <c r="B36" s="82"/>
      <c r="C36" s="67" t="s">
        <v>40</v>
      </c>
      <c r="D36" s="107"/>
      <c r="E36" s="67">
        <v>0</v>
      </c>
      <c r="F36" s="107"/>
      <c r="G36" s="67">
        <v>418576438</v>
      </c>
      <c r="H36" s="107"/>
      <c r="I36" s="67">
        <f t="shared" si="0"/>
        <v>418576438</v>
      </c>
      <c r="J36" s="107"/>
      <c r="K36" s="67" t="s">
        <v>40</v>
      </c>
      <c r="L36" s="107"/>
      <c r="M36" s="67">
        <v>0</v>
      </c>
      <c r="N36" s="107"/>
      <c r="O36" s="67">
        <v>0</v>
      </c>
      <c r="P36" s="107"/>
      <c r="Q36" s="67">
        <v>0</v>
      </c>
      <c r="R36" s="83"/>
      <c r="S36" s="67"/>
      <c r="T36" s="67"/>
      <c r="U36" s="21"/>
      <c r="V36" s="21"/>
      <c r="W36" s="21"/>
    </row>
    <row r="37" spans="1:23" ht="39" customHeight="1" x14ac:dyDescent="0.4">
      <c r="A37" s="35" t="s">
        <v>44</v>
      </c>
      <c r="B37" s="82"/>
      <c r="C37" s="67" t="s">
        <v>40</v>
      </c>
      <c r="D37" s="107"/>
      <c r="E37" s="67">
        <v>0</v>
      </c>
      <c r="F37" s="107"/>
      <c r="G37" s="67">
        <v>287952799</v>
      </c>
      <c r="H37" s="107"/>
      <c r="I37" s="67">
        <f t="shared" si="0"/>
        <v>287952799</v>
      </c>
      <c r="J37" s="107"/>
      <c r="K37" s="67" t="s">
        <v>40</v>
      </c>
      <c r="L37" s="107"/>
      <c r="M37" s="67">
        <v>0</v>
      </c>
      <c r="N37" s="107"/>
      <c r="O37" s="67">
        <v>0</v>
      </c>
      <c r="P37" s="107"/>
      <c r="Q37" s="67">
        <v>0</v>
      </c>
      <c r="R37" s="83"/>
      <c r="S37" s="67"/>
      <c r="T37" s="67"/>
      <c r="U37" s="21"/>
      <c r="V37" s="21"/>
      <c r="W37" s="21"/>
    </row>
    <row r="38" spans="1:23" ht="39" customHeight="1" x14ac:dyDescent="0.4">
      <c r="A38" s="35" t="s">
        <v>190</v>
      </c>
      <c r="B38" s="82"/>
      <c r="C38" s="67" t="s">
        <v>40</v>
      </c>
      <c r="D38" s="107"/>
      <c r="E38" s="67">
        <v>0</v>
      </c>
      <c r="F38" s="107"/>
      <c r="G38" s="67">
        <v>-18601442</v>
      </c>
      <c r="H38" s="107"/>
      <c r="I38" s="67">
        <f t="shared" si="0"/>
        <v>-18601442</v>
      </c>
      <c r="J38" s="107"/>
      <c r="K38" s="67" t="s">
        <v>40</v>
      </c>
      <c r="L38" s="107"/>
      <c r="M38" s="67">
        <v>0</v>
      </c>
      <c r="N38" s="107"/>
      <c r="O38" s="67">
        <v>0</v>
      </c>
      <c r="P38" s="107"/>
      <c r="Q38" s="67">
        <v>0</v>
      </c>
      <c r="R38" s="83"/>
      <c r="S38" s="67"/>
      <c r="T38" s="67"/>
      <c r="U38" s="21"/>
      <c r="V38" s="21"/>
      <c r="W38" s="21"/>
    </row>
    <row r="39" spans="1:23" ht="39" customHeight="1" x14ac:dyDescent="0.4">
      <c r="A39" s="35" t="s">
        <v>45</v>
      </c>
      <c r="B39" s="82"/>
      <c r="C39" s="67" t="s">
        <v>40</v>
      </c>
      <c r="D39" s="107"/>
      <c r="E39" s="67">
        <v>0</v>
      </c>
      <c r="F39" s="107"/>
      <c r="G39" s="67">
        <v>-705667899</v>
      </c>
      <c r="H39" s="107"/>
      <c r="I39" s="67">
        <f t="shared" si="0"/>
        <v>-705667899</v>
      </c>
      <c r="J39" s="107"/>
      <c r="K39" s="67" t="s">
        <v>40</v>
      </c>
      <c r="L39" s="107"/>
      <c r="M39" s="67">
        <v>0</v>
      </c>
      <c r="N39" s="107"/>
      <c r="O39" s="67">
        <v>0</v>
      </c>
      <c r="P39" s="107"/>
      <c r="Q39" s="67">
        <v>0</v>
      </c>
      <c r="R39" s="83"/>
      <c r="S39" s="67"/>
      <c r="T39" s="67"/>
      <c r="U39" s="21"/>
      <c r="V39" s="21"/>
      <c r="W39" s="21"/>
    </row>
    <row r="40" spans="1:23" ht="39" customHeight="1" x14ac:dyDescent="0.4">
      <c r="A40" s="35" t="s">
        <v>189</v>
      </c>
      <c r="B40" s="82"/>
      <c r="C40" s="67" t="s">
        <v>40</v>
      </c>
      <c r="D40" s="107"/>
      <c r="E40" s="67">
        <v>0</v>
      </c>
      <c r="F40" s="107"/>
      <c r="G40" s="67">
        <v>-36268435</v>
      </c>
      <c r="H40" s="107"/>
      <c r="I40" s="67">
        <f t="shared" si="0"/>
        <v>-36268435</v>
      </c>
      <c r="J40" s="107"/>
      <c r="K40" s="67" t="s">
        <v>40</v>
      </c>
      <c r="L40" s="107"/>
      <c r="M40" s="67">
        <v>0</v>
      </c>
      <c r="N40" s="107"/>
      <c r="O40" s="67">
        <v>0</v>
      </c>
      <c r="P40" s="107"/>
      <c r="Q40" s="67">
        <v>0</v>
      </c>
      <c r="R40" s="83"/>
      <c r="S40" s="67"/>
      <c r="T40" s="67"/>
      <c r="U40" s="21"/>
      <c r="V40" s="21"/>
      <c r="W40" s="21"/>
    </row>
    <row r="41" spans="1:23" ht="39" customHeight="1" x14ac:dyDescent="0.4">
      <c r="A41" s="35" t="s">
        <v>188</v>
      </c>
      <c r="B41" s="82"/>
      <c r="C41" s="67" t="s">
        <v>40</v>
      </c>
      <c r="D41" s="107"/>
      <c r="E41" s="67">
        <v>0</v>
      </c>
      <c r="F41" s="107"/>
      <c r="G41" s="67">
        <v>-587396706</v>
      </c>
      <c r="H41" s="107"/>
      <c r="I41" s="67">
        <f t="shared" si="0"/>
        <v>-587396706</v>
      </c>
      <c r="J41" s="107"/>
      <c r="K41" s="67" t="s">
        <v>40</v>
      </c>
      <c r="L41" s="107"/>
      <c r="M41" s="67">
        <v>0</v>
      </c>
      <c r="N41" s="107"/>
      <c r="O41" s="67">
        <v>0</v>
      </c>
      <c r="P41" s="107"/>
      <c r="Q41" s="67">
        <v>0</v>
      </c>
      <c r="R41" s="83"/>
      <c r="S41" s="67"/>
      <c r="T41" s="67"/>
      <c r="U41" s="21"/>
      <c r="V41" s="21"/>
      <c r="W41" s="21"/>
    </row>
    <row r="42" spans="1:23" ht="39" customHeight="1" thickBot="1" x14ac:dyDescent="0.45">
      <c r="A42" s="35" t="s">
        <v>42</v>
      </c>
      <c r="B42" s="82"/>
      <c r="C42" s="67" t="s">
        <v>40</v>
      </c>
      <c r="D42" s="107"/>
      <c r="E42" s="67">
        <v>0</v>
      </c>
      <c r="F42" s="107"/>
      <c r="G42" s="67">
        <v>-566</v>
      </c>
      <c r="H42" s="107"/>
      <c r="I42" s="67">
        <f t="shared" si="0"/>
        <v>-566</v>
      </c>
      <c r="J42" s="107"/>
      <c r="K42" s="67" t="s">
        <v>40</v>
      </c>
      <c r="L42" s="107"/>
      <c r="M42" s="67">
        <v>0</v>
      </c>
      <c r="N42" s="107"/>
      <c r="O42" s="67">
        <v>0</v>
      </c>
      <c r="P42" s="107"/>
      <c r="Q42" s="67">
        <v>0</v>
      </c>
      <c r="R42" s="83"/>
      <c r="S42" s="67"/>
      <c r="T42" s="67"/>
      <c r="U42" s="21"/>
      <c r="V42" s="21"/>
      <c r="W42" s="21"/>
    </row>
    <row r="43" spans="1:23" ht="40.5" customHeight="1" thickBot="1" x14ac:dyDescent="0.45">
      <c r="A43" s="88"/>
      <c r="C43" s="24">
        <f>SUM(C9:C42)</f>
        <v>15049847872</v>
      </c>
      <c r="D43" s="26"/>
      <c r="E43" s="24">
        <f>SUM(E9:E42)</f>
        <v>53068104391945</v>
      </c>
      <c r="F43" s="26"/>
      <c r="G43" s="24">
        <f>SUM(G9:G42)</f>
        <v>-61369614808075</v>
      </c>
      <c r="H43" s="26"/>
      <c r="I43" s="24">
        <f>SUM(I9:I42)</f>
        <v>-8301510416130</v>
      </c>
      <c r="J43" s="26"/>
      <c r="K43" s="24">
        <f>SUM(K9:K42)</f>
        <v>15049887872</v>
      </c>
      <c r="L43" s="26"/>
      <c r="M43" s="24">
        <f>SUM(M9:M42)</f>
        <v>53068127368255</v>
      </c>
      <c r="N43" s="26"/>
      <c r="O43" s="24">
        <f>SUM(O9:O42)</f>
        <v>-65735365893306</v>
      </c>
      <c r="P43" s="26"/>
      <c r="Q43" s="24">
        <f>SUM(Q9:Q42)</f>
        <v>-12667238525051</v>
      </c>
      <c r="R43" s="83"/>
      <c r="S43" s="21">
        <v>-12410790944034</v>
      </c>
      <c r="T43" s="21">
        <v>-271033628476</v>
      </c>
      <c r="U43" s="21">
        <v>14586047459</v>
      </c>
      <c r="V43" s="21">
        <f>SUM(S43:U43)</f>
        <v>-12667238525051</v>
      </c>
      <c r="W43" s="21">
        <f>V43-Q43</f>
        <v>0</v>
      </c>
    </row>
    <row r="44" spans="1:23" ht="23.25" thickTop="1" x14ac:dyDescent="0.4">
      <c r="S44" s="21">
        <v>-8452093949147</v>
      </c>
      <c r="T44" s="21">
        <v>105999630625</v>
      </c>
      <c r="U44" s="21">
        <v>44583902392</v>
      </c>
      <c r="V44" s="21">
        <f>SUM(S44:U44)</f>
        <v>-8301510416130</v>
      </c>
      <c r="W44" s="21">
        <f>V44-I43</f>
        <v>0</v>
      </c>
    </row>
    <row r="45" spans="1:23" ht="22.5" x14ac:dyDescent="0.4">
      <c r="S45" s="21"/>
      <c r="T45" s="21"/>
    </row>
    <row r="46" spans="1:23" ht="33.75" x14ac:dyDescent="0.4">
      <c r="A46" s="144" t="s">
        <v>0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S46" s="21"/>
    </row>
    <row r="47" spans="1:23" ht="33.75" x14ac:dyDescent="0.4">
      <c r="A47" s="144" t="s">
        <v>75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S47" s="21"/>
    </row>
    <row r="48" spans="1:23" ht="33.75" x14ac:dyDescent="0.4">
      <c r="A48" s="144" t="str">
        <f>A3</f>
        <v>دوره یک ماهه منتهی به 30 بهمن 1404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S48" s="21"/>
    </row>
    <row r="49" spans="1:22" ht="40.5" customHeight="1" x14ac:dyDescent="0.4"/>
    <row r="50" spans="1:22" ht="39" customHeight="1" x14ac:dyDescent="0.4">
      <c r="A50" s="143" t="s">
        <v>179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</row>
    <row r="51" spans="1:22" ht="39" customHeight="1" x14ac:dyDescent="0.4">
      <c r="A51" s="75"/>
      <c r="B51" s="75"/>
      <c r="C51" s="150" t="s">
        <v>133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</row>
    <row r="52" spans="1:22" ht="38.25" customHeight="1" thickBot="1" x14ac:dyDescent="0.65">
      <c r="A52" s="149" t="s">
        <v>76</v>
      </c>
      <c r="B52" s="43"/>
      <c r="C52" s="135" t="s">
        <v>230</v>
      </c>
      <c r="D52" s="135"/>
      <c r="E52" s="135"/>
      <c r="F52" s="135"/>
      <c r="G52" s="135"/>
      <c r="H52" s="135"/>
      <c r="I52" s="135"/>
      <c r="J52" s="43"/>
      <c r="K52" s="135" t="s">
        <v>231</v>
      </c>
      <c r="L52" s="135"/>
      <c r="M52" s="135"/>
      <c r="N52" s="135"/>
      <c r="O52" s="135"/>
      <c r="P52" s="135"/>
      <c r="Q52" s="135"/>
    </row>
    <row r="53" spans="1:22" ht="27" thickBot="1" x14ac:dyDescent="0.65">
      <c r="A53" s="135"/>
      <c r="B53" s="43"/>
      <c r="C53" s="45" t="s">
        <v>6</v>
      </c>
      <c r="D53" s="43"/>
      <c r="E53" s="45" t="s">
        <v>8</v>
      </c>
      <c r="F53" s="43"/>
      <c r="G53" s="45" t="s">
        <v>121</v>
      </c>
      <c r="H53" s="43"/>
      <c r="I53" s="45" t="s">
        <v>127</v>
      </c>
      <c r="J53" s="43"/>
      <c r="K53" s="45" t="s">
        <v>6</v>
      </c>
      <c r="L53" s="43"/>
      <c r="M53" s="45" t="s">
        <v>8</v>
      </c>
      <c r="N53" s="43"/>
      <c r="O53" s="45" t="s">
        <v>121</v>
      </c>
      <c r="P53" s="43"/>
      <c r="Q53" s="45" t="s">
        <v>127</v>
      </c>
    </row>
    <row r="54" spans="1:22" ht="39" customHeight="1" x14ac:dyDescent="0.55000000000000004">
      <c r="A54" s="35" t="s">
        <v>53</v>
      </c>
      <c r="B54" s="79"/>
      <c r="C54" s="21">
        <v>148880000</v>
      </c>
      <c r="D54" s="21"/>
      <c r="E54" s="21">
        <v>4462074163191</v>
      </c>
      <c r="F54" s="21"/>
      <c r="G54" s="21">
        <v>-4407067074747</v>
      </c>
      <c r="H54" s="21"/>
      <c r="I54" s="152">
        <f t="shared" ref="I54:I61" si="2">E54+G54</f>
        <v>55007088444</v>
      </c>
      <c r="J54" s="21"/>
      <c r="K54" s="21">
        <v>148880000</v>
      </c>
      <c r="L54" s="21"/>
      <c r="M54" s="21">
        <v>4462074163191</v>
      </c>
      <c r="N54" s="21"/>
      <c r="O54" s="21">
        <v>-4262637327916</v>
      </c>
      <c r="P54" s="21"/>
      <c r="Q54" s="67">
        <f t="shared" ref="Q54:Q61" si="3">M54+O54</f>
        <v>199436835275</v>
      </c>
    </row>
    <row r="55" spans="1:22" ht="39" customHeight="1" x14ac:dyDescent="0.4">
      <c r="A55" s="35" t="s">
        <v>52</v>
      </c>
      <c r="C55" s="67">
        <v>6860000</v>
      </c>
      <c r="D55" s="68"/>
      <c r="E55" s="67">
        <v>265480108097</v>
      </c>
      <c r="F55" s="68"/>
      <c r="G55" s="21">
        <v>-260037812622</v>
      </c>
      <c r="H55" s="68"/>
      <c r="I55" s="152">
        <f t="shared" si="2"/>
        <v>5442295475</v>
      </c>
      <c r="J55" s="68"/>
      <c r="K55" s="67">
        <v>6860000</v>
      </c>
      <c r="L55" s="68"/>
      <c r="M55" s="67">
        <v>265480108097</v>
      </c>
      <c r="N55" s="68"/>
      <c r="O55" s="21">
        <v>-195793664424</v>
      </c>
      <c r="P55" s="68"/>
      <c r="Q55" s="67">
        <f t="shared" si="3"/>
        <v>69686443673</v>
      </c>
    </row>
    <row r="56" spans="1:22" ht="39" customHeight="1" x14ac:dyDescent="0.55000000000000004">
      <c r="A56" s="35" t="s">
        <v>55</v>
      </c>
      <c r="B56" s="79"/>
      <c r="C56" s="21">
        <v>34000000</v>
      </c>
      <c r="D56" s="21"/>
      <c r="E56" s="21">
        <v>535812346312</v>
      </c>
      <c r="F56" s="21"/>
      <c r="G56" s="21">
        <v>-548659532585</v>
      </c>
      <c r="H56" s="21"/>
      <c r="I56" s="152">
        <f t="shared" si="2"/>
        <v>-12847186273</v>
      </c>
      <c r="J56" s="21"/>
      <c r="K56" s="21">
        <v>34000000</v>
      </c>
      <c r="L56" s="21"/>
      <c r="M56" s="21">
        <v>535812346312</v>
      </c>
      <c r="N56" s="21"/>
      <c r="O56" s="21">
        <v>-510391331936</v>
      </c>
      <c r="P56" s="21"/>
      <c r="Q56" s="67">
        <f t="shared" si="3"/>
        <v>25421014376</v>
      </c>
    </row>
    <row r="57" spans="1:22" ht="39" customHeight="1" x14ac:dyDescent="0.55000000000000004">
      <c r="A57" s="35" t="s">
        <v>92</v>
      </c>
      <c r="B57" s="79"/>
      <c r="C57" s="21">
        <v>31000000</v>
      </c>
      <c r="D57" s="21"/>
      <c r="E57" s="21">
        <v>473319399087</v>
      </c>
      <c r="F57" s="21"/>
      <c r="G57" s="21">
        <v>-462349445749</v>
      </c>
      <c r="H57" s="21"/>
      <c r="I57" s="152">
        <f t="shared" si="2"/>
        <v>10969953338</v>
      </c>
      <c r="J57" s="21"/>
      <c r="K57" s="21">
        <v>31000000</v>
      </c>
      <c r="L57" s="21"/>
      <c r="M57" s="21">
        <v>473319399087</v>
      </c>
      <c r="N57" s="21"/>
      <c r="O57" s="21">
        <v>-453092016033</v>
      </c>
      <c r="P57" s="21"/>
      <c r="Q57" s="67">
        <f t="shared" si="3"/>
        <v>20227383054</v>
      </c>
    </row>
    <row r="58" spans="1:22" ht="39" customHeight="1" x14ac:dyDescent="0.55000000000000004">
      <c r="A58" s="35" t="s">
        <v>54</v>
      </c>
      <c r="B58" s="79"/>
      <c r="C58" s="21">
        <v>1130000</v>
      </c>
      <c r="D58" s="21"/>
      <c r="E58" s="21">
        <v>65791450453</v>
      </c>
      <c r="F58" s="21"/>
      <c r="G58" s="21">
        <v>-75461559638</v>
      </c>
      <c r="H58" s="21"/>
      <c r="I58" s="152">
        <f t="shared" si="2"/>
        <v>-9670109185</v>
      </c>
      <c r="J58" s="21"/>
      <c r="K58" s="21">
        <v>1130000</v>
      </c>
      <c r="L58" s="21"/>
      <c r="M58" s="21">
        <v>65791450453</v>
      </c>
      <c r="N58" s="21"/>
      <c r="O58" s="21">
        <v>-49731013687</v>
      </c>
      <c r="P58" s="21"/>
      <c r="Q58" s="67">
        <f t="shared" si="3"/>
        <v>16060436766</v>
      </c>
    </row>
    <row r="59" spans="1:22" ht="39" customHeight="1" x14ac:dyDescent="0.55000000000000004">
      <c r="A59" s="35" t="s">
        <v>220</v>
      </c>
      <c r="B59" s="79"/>
      <c r="C59" s="21">
        <v>3000000</v>
      </c>
      <c r="D59" s="21"/>
      <c r="E59" s="21">
        <v>70884851568</v>
      </c>
      <c r="F59" s="21"/>
      <c r="G59" s="21">
        <v>-69142494300</v>
      </c>
      <c r="H59" s="21"/>
      <c r="I59" s="152">
        <f t="shared" si="2"/>
        <v>1742357268</v>
      </c>
      <c r="J59" s="21"/>
      <c r="K59" s="21">
        <v>3000000</v>
      </c>
      <c r="L59" s="21"/>
      <c r="M59" s="21">
        <v>70884851568</v>
      </c>
      <c r="N59" s="21"/>
      <c r="O59" s="21">
        <v>-67885023360</v>
      </c>
      <c r="P59" s="21"/>
      <c r="Q59" s="67">
        <f t="shared" si="3"/>
        <v>2999828208</v>
      </c>
    </row>
    <row r="60" spans="1:22" ht="39" customHeight="1" x14ac:dyDescent="0.55000000000000004">
      <c r="A60" s="35" t="s">
        <v>56</v>
      </c>
      <c r="B60" s="79"/>
      <c r="C60" s="21">
        <v>1000000</v>
      </c>
      <c r="D60" s="21"/>
      <c r="E60" s="21">
        <v>10101105687</v>
      </c>
      <c r="F60" s="21"/>
      <c r="G60" s="21">
        <v>-10103105312</v>
      </c>
      <c r="H60" s="21"/>
      <c r="I60" s="152">
        <f t="shared" si="2"/>
        <v>-1999625</v>
      </c>
      <c r="J60" s="21"/>
      <c r="K60" s="21">
        <v>1000000</v>
      </c>
      <c r="L60" s="21"/>
      <c r="M60" s="21">
        <v>10101105687</v>
      </c>
      <c r="N60" s="21"/>
      <c r="O60" s="21">
        <v>-10103105312</v>
      </c>
      <c r="P60" s="21"/>
      <c r="Q60" s="67">
        <f t="shared" si="3"/>
        <v>-1999625</v>
      </c>
    </row>
    <row r="61" spans="1:22" ht="39" customHeight="1" thickBot="1" x14ac:dyDescent="0.45">
      <c r="A61" s="35" t="s">
        <v>234</v>
      </c>
      <c r="C61" s="67">
        <v>308207</v>
      </c>
      <c r="D61" s="68"/>
      <c r="E61" s="67">
        <v>2799388697</v>
      </c>
      <c r="F61" s="68"/>
      <c r="G61" s="21">
        <v>-3132227309</v>
      </c>
      <c r="H61" s="68"/>
      <c r="I61" s="152">
        <f t="shared" si="2"/>
        <v>-332838612</v>
      </c>
      <c r="J61" s="68"/>
      <c r="K61" s="67">
        <v>308207</v>
      </c>
      <c r="L61" s="68"/>
      <c r="M61" s="67">
        <v>2799388697</v>
      </c>
      <c r="N61" s="68"/>
      <c r="O61" s="21">
        <v>-3132227309</v>
      </c>
      <c r="P61" s="68"/>
      <c r="Q61" s="67">
        <f t="shared" si="3"/>
        <v>-332838612</v>
      </c>
    </row>
    <row r="62" spans="1:22" ht="39" customHeight="1" thickBot="1" x14ac:dyDescent="0.45">
      <c r="A62" s="92"/>
      <c r="C62" s="24">
        <f>SUM(C54:C60)</f>
        <v>225870000</v>
      </c>
      <c r="D62" s="26"/>
      <c r="E62" s="24">
        <f>SUM(E54:E61)</f>
        <v>5886262813092</v>
      </c>
      <c r="F62" s="26"/>
      <c r="G62" s="24">
        <f>SUM(G54:G61)</f>
        <v>-5835953252262</v>
      </c>
      <c r="H62" s="26"/>
      <c r="I62" s="24">
        <f>SUM(I54:I61)</f>
        <v>50309560830</v>
      </c>
      <c r="J62" s="26"/>
      <c r="K62" s="24">
        <f>SUM(K54:K60)</f>
        <v>225870000</v>
      </c>
      <c r="L62" s="26"/>
      <c r="M62" s="24">
        <f>SUM(M54:M61)</f>
        <v>5886262813092</v>
      </c>
      <c r="N62" s="26"/>
      <c r="O62" s="24">
        <f>SUM(O54:O61)</f>
        <v>-5552765709977</v>
      </c>
      <c r="P62" s="26"/>
      <c r="Q62" s="24">
        <f>SUM(Q54:Q61)</f>
        <v>333497103115</v>
      </c>
      <c r="S62" s="21">
        <v>333497103115</v>
      </c>
      <c r="T62" s="21">
        <f>S62-Q62</f>
        <v>0</v>
      </c>
      <c r="U62" s="21"/>
      <c r="V62" s="21"/>
    </row>
    <row r="63" spans="1:22" ht="23.25" thickTop="1" x14ac:dyDescent="0.4">
      <c r="S63" s="21">
        <v>50309560830</v>
      </c>
      <c r="T63" s="21">
        <f>S63-I62</f>
        <v>0</v>
      </c>
    </row>
    <row r="64" spans="1:22" ht="22.5" x14ac:dyDescent="0.4">
      <c r="S64" s="21"/>
      <c r="T64" s="21"/>
    </row>
    <row r="65" spans="1:21" ht="39.75" customHeight="1" x14ac:dyDescent="0.4">
      <c r="A65" s="144" t="s">
        <v>0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</row>
    <row r="66" spans="1:21" ht="39.75" customHeight="1" x14ac:dyDescent="0.4">
      <c r="A66" s="144" t="s">
        <v>75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</row>
    <row r="67" spans="1:21" ht="39.75" customHeight="1" x14ac:dyDescent="0.4">
      <c r="A67" s="144" t="str">
        <f>A3</f>
        <v>دوره یک ماهه منتهی به 30 بهمن 1404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</row>
    <row r="68" spans="1:21" ht="39.75" customHeight="1" x14ac:dyDescent="0.4"/>
    <row r="69" spans="1:21" ht="39.75" customHeight="1" x14ac:dyDescent="0.4">
      <c r="A69" s="143" t="s">
        <v>178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</row>
    <row r="70" spans="1:21" ht="39.75" customHeight="1" x14ac:dyDescent="0.4">
      <c r="A70" s="75"/>
      <c r="B70" s="75"/>
      <c r="C70" s="150" t="s">
        <v>133</v>
      </c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</row>
    <row r="71" spans="1:21" ht="39.75" customHeight="1" thickBot="1" x14ac:dyDescent="0.65">
      <c r="A71" s="149" t="s">
        <v>76</v>
      </c>
      <c r="B71" s="43"/>
      <c r="C71" s="135" t="s">
        <v>230</v>
      </c>
      <c r="D71" s="135"/>
      <c r="E71" s="135"/>
      <c r="F71" s="135"/>
      <c r="G71" s="135"/>
      <c r="H71" s="135"/>
      <c r="I71" s="135"/>
      <c r="J71" s="43"/>
      <c r="K71" s="135" t="s">
        <v>231</v>
      </c>
      <c r="L71" s="135"/>
      <c r="M71" s="135"/>
      <c r="N71" s="135"/>
      <c r="O71" s="135"/>
      <c r="P71" s="135"/>
      <c r="Q71" s="135"/>
    </row>
    <row r="72" spans="1:21" ht="48.75" customHeight="1" thickBot="1" x14ac:dyDescent="0.65">
      <c r="A72" s="135"/>
      <c r="B72" s="43"/>
      <c r="C72" s="45" t="s">
        <v>6</v>
      </c>
      <c r="D72" s="43"/>
      <c r="E72" s="45" t="s">
        <v>8</v>
      </c>
      <c r="F72" s="43"/>
      <c r="G72" s="45" t="s">
        <v>121</v>
      </c>
      <c r="H72" s="43"/>
      <c r="I72" s="45" t="s">
        <v>127</v>
      </c>
      <c r="J72" s="43"/>
      <c r="K72" s="45" t="s">
        <v>6</v>
      </c>
      <c r="L72" s="43"/>
      <c r="M72" s="45" t="s">
        <v>8</v>
      </c>
      <c r="N72" s="43"/>
      <c r="O72" s="45" t="s">
        <v>121</v>
      </c>
      <c r="P72" s="43"/>
      <c r="Q72" s="45" t="s">
        <v>127</v>
      </c>
    </row>
    <row r="73" spans="1:21" ht="39.75" customHeight="1" x14ac:dyDescent="0.55000000000000004">
      <c r="A73" s="35" t="s">
        <v>64</v>
      </c>
      <c r="B73" s="79"/>
      <c r="C73" s="21">
        <v>486800</v>
      </c>
      <c r="D73" s="21"/>
      <c r="E73" s="21">
        <v>486447070000</v>
      </c>
      <c r="F73" s="21"/>
      <c r="G73" s="21">
        <v>-486447070000</v>
      </c>
      <c r="H73" s="21"/>
      <c r="I73" s="21">
        <f>E73+G73</f>
        <v>0</v>
      </c>
      <c r="J73" s="21"/>
      <c r="K73" s="21">
        <v>486800</v>
      </c>
      <c r="L73" s="21"/>
      <c r="M73" s="21">
        <v>486447070000</v>
      </c>
      <c r="N73" s="21"/>
      <c r="O73" s="21">
        <v>-486912195041</v>
      </c>
      <c r="P73" s="21"/>
      <c r="Q73" s="21">
        <f>M73+O73</f>
        <v>-465125041</v>
      </c>
    </row>
    <row r="74" spans="1:21" ht="39.75" customHeight="1" thickBot="1" x14ac:dyDescent="0.6">
      <c r="A74" s="35" t="s">
        <v>68</v>
      </c>
      <c r="B74" s="79"/>
      <c r="C74" s="23">
        <v>100</v>
      </c>
      <c r="D74" s="21"/>
      <c r="E74" s="23">
        <v>99927500</v>
      </c>
      <c r="F74" s="21"/>
      <c r="G74" s="23">
        <v>-99927500</v>
      </c>
      <c r="H74" s="21"/>
      <c r="I74" s="21">
        <f>E74+G74</f>
        <v>0</v>
      </c>
      <c r="J74" s="21"/>
      <c r="K74" s="23">
        <v>100</v>
      </c>
      <c r="L74" s="21"/>
      <c r="M74" s="23">
        <v>99927500</v>
      </c>
      <c r="N74" s="21"/>
      <c r="O74" s="21">
        <v>-95068875</v>
      </c>
      <c r="P74" s="21"/>
      <c r="Q74" s="23">
        <f>M74+O74</f>
        <v>4858625</v>
      </c>
    </row>
    <row r="75" spans="1:21" ht="39.75" customHeight="1" thickBot="1" x14ac:dyDescent="0.45">
      <c r="C75" s="24">
        <f>SUM(C73:C74)</f>
        <v>486900</v>
      </c>
      <c r="D75" s="26"/>
      <c r="E75" s="24">
        <f>SUM(E73:E74)</f>
        <v>486546997500</v>
      </c>
      <c r="F75" s="26"/>
      <c r="G75" s="24">
        <f>SUM(G73:G74)</f>
        <v>-486546997500</v>
      </c>
      <c r="H75" s="26"/>
      <c r="I75" s="24">
        <f>SUM(I73:I74)</f>
        <v>0</v>
      </c>
      <c r="J75" s="26"/>
      <c r="K75" s="24">
        <f>SUM(K73:K74)</f>
        <v>486900</v>
      </c>
      <c r="L75" s="26"/>
      <c r="M75" s="24">
        <f>SUM(M73:M74)</f>
        <v>486546997500</v>
      </c>
      <c r="N75" s="26"/>
      <c r="O75" s="24">
        <f>SUM(O73:O74)</f>
        <v>-487007263916</v>
      </c>
      <c r="P75" s="26"/>
      <c r="Q75" s="24">
        <f>SUM(Q73:Q74)</f>
        <v>-460266416</v>
      </c>
      <c r="S75" s="21"/>
      <c r="T75" s="21"/>
      <c r="U75" s="21"/>
    </row>
    <row r="76" spans="1:21" ht="16.5" thickTop="1" x14ac:dyDescent="0.4"/>
    <row r="77" spans="1:21" ht="18.75" x14ac:dyDescent="0.4">
      <c r="I77" s="67">
        <v>0</v>
      </c>
      <c r="Q77" s="67">
        <v>-460266416</v>
      </c>
    </row>
    <row r="78" spans="1:21" ht="18.75" x14ac:dyDescent="0.4">
      <c r="I78" s="67">
        <f>I77-I75</f>
        <v>0</v>
      </c>
      <c r="Q78" s="67">
        <f>Q77-Q75</f>
        <v>0</v>
      </c>
    </row>
    <row r="79" spans="1:21" ht="18.75" x14ac:dyDescent="0.4">
      <c r="I79" s="67"/>
      <c r="Q79" s="67"/>
    </row>
    <row r="80" spans="1:21" ht="18.75" x14ac:dyDescent="0.4">
      <c r="I80" s="67"/>
      <c r="Q80" s="67"/>
    </row>
    <row r="81" spans="9:17" ht="18.75" x14ac:dyDescent="0.4">
      <c r="I81" s="67"/>
      <c r="Q81" s="67"/>
    </row>
  </sheetData>
  <sortState xmlns:xlrd2="http://schemas.microsoft.com/office/spreadsheetml/2017/richdata2" ref="A54:Q61">
    <sortCondition descending="1" ref="Q54:Q61"/>
  </sortState>
  <mergeCells count="24">
    <mergeCell ref="A67:Q67"/>
    <mergeCell ref="A69:Q69"/>
    <mergeCell ref="C70:Q70"/>
    <mergeCell ref="A71:A72"/>
    <mergeCell ref="C71:I71"/>
    <mergeCell ref="K71:Q71"/>
    <mergeCell ref="A52:A53"/>
    <mergeCell ref="C52:I52"/>
    <mergeCell ref="K52:Q52"/>
    <mergeCell ref="A65:Q65"/>
    <mergeCell ref="A66:Q66"/>
    <mergeCell ref="A46:Q46"/>
    <mergeCell ref="A47:Q47"/>
    <mergeCell ref="A48:Q48"/>
    <mergeCell ref="A50:Q50"/>
    <mergeCell ref="C51:Q51"/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paperSize="9" scale="31" fitToHeight="0" orientation="landscape" r:id="rId1"/>
  <rowBreaks count="2" manualBreakCount="2">
    <brk id="44" max="17" man="1"/>
    <brk id="63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73"/>
  <sheetViews>
    <sheetView rightToLeft="1" view="pageBreakPreview" topLeftCell="A52" zoomScale="40" zoomScaleNormal="100" zoomScaleSheetLayoutView="40" workbookViewId="0">
      <selection activeCell="A9" sqref="A9:A26"/>
    </sheetView>
  </sheetViews>
  <sheetFormatPr defaultRowHeight="15.75" x14ac:dyDescent="0.4"/>
  <cols>
    <col min="1" max="1" width="44.140625" style="39" bestFit="1" customWidth="1"/>
    <col min="2" max="2" width="1.28515625" style="39" customWidth="1"/>
    <col min="3" max="3" width="22" style="39" customWidth="1"/>
    <col min="4" max="4" width="1.28515625" style="39" customWidth="1"/>
    <col min="5" max="5" width="25" style="39" customWidth="1"/>
    <col min="6" max="6" width="1.28515625" style="39" customWidth="1"/>
    <col min="7" max="7" width="28.7109375" style="39" bestFit="1" customWidth="1"/>
    <col min="8" max="8" width="1.28515625" style="39" customWidth="1"/>
    <col min="9" max="9" width="31.7109375" style="39" customWidth="1"/>
    <col min="10" max="10" width="1.28515625" style="39" customWidth="1"/>
    <col min="11" max="11" width="24.5703125" style="39" customWidth="1"/>
    <col min="12" max="12" width="1.28515625" style="39" customWidth="1"/>
    <col min="13" max="13" width="27.28515625" style="39" customWidth="1"/>
    <col min="14" max="14" width="1.28515625" style="39" customWidth="1"/>
    <col min="15" max="15" width="29.28515625" style="39" customWidth="1"/>
    <col min="16" max="16" width="1.28515625" style="39" customWidth="1"/>
    <col min="17" max="17" width="31.5703125" style="39" bestFit="1" customWidth="1"/>
    <col min="18" max="18" width="1.28515625" style="39" customWidth="1"/>
    <col min="19" max="19" width="22.7109375" style="39" bestFit="1" customWidth="1"/>
    <col min="20" max="20" width="20.5703125" style="39" bestFit="1" customWidth="1"/>
    <col min="21" max="22" width="20.85546875" style="39" bestFit="1" customWidth="1"/>
    <col min="23" max="16384" width="9.140625" style="39"/>
  </cols>
  <sheetData>
    <row r="1" spans="1:18" ht="39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8" ht="39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84"/>
    </row>
    <row r="3" spans="1:18" ht="39" customHeight="1" x14ac:dyDescent="0.4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84"/>
    </row>
    <row r="4" spans="1:18" ht="39" customHeight="1" x14ac:dyDescent="0.4"/>
    <row r="5" spans="1:18" ht="39" customHeight="1" x14ac:dyDescent="0.4">
      <c r="A5" s="143" t="s">
        <v>175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85"/>
    </row>
    <row r="6" spans="1:18" ht="39" customHeight="1" x14ac:dyDescent="0.4">
      <c r="A6" s="75"/>
      <c r="B6" s="75"/>
      <c r="C6" s="150" t="s">
        <v>133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85"/>
    </row>
    <row r="7" spans="1:18" ht="39" customHeight="1" thickBot="1" x14ac:dyDescent="0.65">
      <c r="A7" s="149" t="s">
        <v>76</v>
      </c>
      <c r="B7" s="43"/>
      <c r="C7" s="135" t="s">
        <v>230</v>
      </c>
      <c r="D7" s="135"/>
      <c r="E7" s="135"/>
      <c r="F7" s="135"/>
      <c r="G7" s="135"/>
      <c r="H7" s="135"/>
      <c r="I7" s="135"/>
      <c r="J7" s="43"/>
      <c r="K7" s="135" t="s">
        <v>231</v>
      </c>
      <c r="L7" s="135"/>
      <c r="M7" s="135"/>
      <c r="N7" s="135"/>
      <c r="O7" s="135"/>
      <c r="P7" s="135"/>
      <c r="Q7" s="135"/>
      <c r="R7" s="86"/>
    </row>
    <row r="8" spans="1:18" ht="49.5" customHeight="1" thickBot="1" x14ac:dyDescent="0.65">
      <c r="A8" s="135"/>
      <c r="B8" s="43"/>
      <c r="C8" s="45" t="s">
        <v>6</v>
      </c>
      <c r="D8" s="43"/>
      <c r="E8" s="45" t="s">
        <v>120</v>
      </c>
      <c r="F8" s="43"/>
      <c r="G8" s="45" t="s">
        <v>121</v>
      </c>
      <c r="H8" s="43"/>
      <c r="I8" s="45" t="s">
        <v>122</v>
      </c>
      <c r="J8" s="43"/>
      <c r="K8" s="45" t="s">
        <v>6</v>
      </c>
      <c r="L8" s="43"/>
      <c r="M8" s="45" t="s">
        <v>120</v>
      </c>
      <c r="N8" s="43"/>
      <c r="O8" s="45" t="s">
        <v>121</v>
      </c>
      <c r="P8" s="43"/>
      <c r="Q8" s="45" t="s">
        <v>122</v>
      </c>
      <c r="R8" s="87"/>
    </row>
    <row r="9" spans="1:18" ht="39" customHeight="1" x14ac:dyDescent="0.4">
      <c r="A9" s="108" t="s">
        <v>186</v>
      </c>
      <c r="C9" s="109">
        <v>10700712</v>
      </c>
      <c r="D9" s="61"/>
      <c r="E9" s="109">
        <v>31568945217</v>
      </c>
      <c r="F9" s="61"/>
      <c r="G9" s="109">
        <v>-26724073119</v>
      </c>
      <c r="H9" s="61"/>
      <c r="I9" s="109">
        <v>4868882425</v>
      </c>
      <c r="J9" s="61"/>
      <c r="K9" s="109">
        <v>1827930712</v>
      </c>
      <c r="L9" s="61"/>
      <c r="M9" s="109">
        <v>5870657632665</v>
      </c>
      <c r="N9" s="61"/>
      <c r="O9" s="109">
        <v>-4261856592566</v>
      </c>
      <c r="P9" s="61"/>
      <c r="Q9" s="109">
        <f>M9+O9</f>
        <v>1608801040099</v>
      </c>
      <c r="R9" s="110"/>
    </row>
    <row r="10" spans="1:18" ht="39" customHeight="1" x14ac:dyDescent="0.4">
      <c r="A10" s="103" t="s">
        <v>25</v>
      </c>
      <c r="C10" s="61">
        <v>23439474</v>
      </c>
      <c r="D10" s="61"/>
      <c r="E10" s="61">
        <v>359954586797</v>
      </c>
      <c r="F10" s="61"/>
      <c r="G10" s="61">
        <v>-291363961646</v>
      </c>
      <c r="H10" s="61"/>
      <c r="I10" s="61">
        <v>68864396894</v>
      </c>
      <c r="J10" s="61"/>
      <c r="K10" s="61">
        <v>158580280</v>
      </c>
      <c r="L10" s="61"/>
      <c r="M10" s="61">
        <v>2044353071154</v>
      </c>
      <c r="N10" s="61"/>
      <c r="O10" s="61">
        <v>-1733161940553</v>
      </c>
      <c r="P10" s="61"/>
      <c r="Q10" s="61">
        <f>M10+O10</f>
        <v>311191130601</v>
      </c>
      <c r="R10" s="110"/>
    </row>
    <row r="11" spans="1:18" ht="39" customHeight="1" x14ac:dyDescent="0.4">
      <c r="A11" s="103" t="s">
        <v>28</v>
      </c>
      <c r="C11" s="61">
        <v>3721993</v>
      </c>
      <c r="D11" s="61"/>
      <c r="E11" s="61">
        <v>14720883890</v>
      </c>
      <c r="F11" s="61"/>
      <c r="G11" s="61">
        <v>-11681193283</v>
      </c>
      <c r="H11" s="61"/>
      <c r="I11" s="61">
        <v>3050886755</v>
      </c>
      <c r="J11" s="61"/>
      <c r="K11" s="61">
        <v>193643300</v>
      </c>
      <c r="L11" s="61"/>
      <c r="M11" s="61">
        <v>615242973358</v>
      </c>
      <c r="N11" s="61"/>
      <c r="O11" s="61">
        <v>-492508172519</v>
      </c>
      <c r="P11" s="61"/>
      <c r="Q11" s="61">
        <f t="shared" ref="Q11:Q25" si="0">M11+O11</f>
        <v>122734800839</v>
      </c>
      <c r="R11" s="61"/>
    </row>
    <row r="12" spans="1:18" ht="39" customHeight="1" x14ac:dyDescent="0.4">
      <c r="A12" s="103" t="s">
        <v>15</v>
      </c>
      <c r="C12" s="61">
        <v>0</v>
      </c>
      <c r="D12" s="61"/>
      <c r="E12" s="61">
        <v>0</v>
      </c>
      <c r="F12" s="61"/>
      <c r="G12" s="61">
        <v>0</v>
      </c>
      <c r="H12" s="61"/>
      <c r="I12" s="61">
        <v>0</v>
      </c>
      <c r="J12" s="61"/>
      <c r="K12" s="61">
        <v>15907289</v>
      </c>
      <c r="L12" s="61"/>
      <c r="M12" s="61">
        <v>235627554681</v>
      </c>
      <c r="N12" s="61"/>
      <c r="O12" s="61">
        <v>-178763090965</v>
      </c>
      <c r="P12" s="61"/>
      <c r="Q12" s="61">
        <f t="shared" si="0"/>
        <v>56864463716</v>
      </c>
      <c r="R12" s="61"/>
    </row>
    <row r="13" spans="1:18" ht="39" customHeight="1" x14ac:dyDescent="0.4">
      <c r="A13" s="103" t="s">
        <v>13</v>
      </c>
      <c r="C13" s="61">
        <v>48836</v>
      </c>
      <c r="D13" s="61"/>
      <c r="E13" s="61">
        <v>3042425707</v>
      </c>
      <c r="F13" s="61"/>
      <c r="G13" s="61">
        <v>-2178005885</v>
      </c>
      <c r="H13" s="61"/>
      <c r="I13" s="61">
        <v>866733765</v>
      </c>
      <c r="J13" s="61"/>
      <c r="K13" s="61">
        <v>2838590</v>
      </c>
      <c r="L13" s="61"/>
      <c r="M13" s="61">
        <v>148189251096</v>
      </c>
      <c r="N13" s="61"/>
      <c r="O13" s="61">
        <v>-120896374372</v>
      </c>
      <c r="P13" s="61"/>
      <c r="Q13" s="61">
        <f t="shared" si="0"/>
        <v>27292876724</v>
      </c>
      <c r="R13" s="61"/>
    </row>
    <row r="14" spans="1:18" ht="39" customHeight="1" x14ac:dyDescent="0.4">
      <c r="A14" s="103" t="s">
        <v>20</v>
      </c>
      <c r="C14" s="61">
        <v>0</v>
      </c>
      <c r="D14" s="61"/>
      <c r="E14" s="61">
        <v>0</v>
      </c>
      <c r="F14" s="61"/>
      <c r="G14" s="61">
        <v>0</v>
      </c>
      <c r="H14" s="61"/>
      <c r="I14" s="61">
        <v>0</v>
      </c>
      <c r="J14" s="61"/>
      <c r="K14" s="61">
        <v>5119840</v>
      </c>
      <c r="L14" s="61"/>
      <c r="M14" s="61">
        <v>79415301313</v>
      </c>
      <c r="N14" s="61"/>
      <c r="O14" s="61">
        <v>-74362430659</v>
      </c>
      <c r="P14" s="61"/>
      <c r="Q14" s="61">
        <f t="shared" si="0"/>
        <v>5052870654</v>
      </c>
      <c r="R14" s="61"/>
    </row>
    <row r="15" spans="1:18" ht="39" customHeight="1" x14ac:dyDescent="0.4">
      <c r="A15" s="103" t="s">
        <v>18</v>
      </c>
      <c r="C15" s="61">
        <v>21800000</v>
      </c>
      <c r="D15" s="61"/>
      <c r="E15" s="61">
        <v>9926848071</v>
      </c>
      <c r="F15" s="61"/>
      <c r="G15" s="61">
        <v>-11422902848</v>
      </c>
      <c r="H15" s="61"/>
      <c r="I15" s="61">
        <v>-1488505119</v>
      </c>
      <c r="J15" s="61"/>
      <c r="K15" s="61">
        <v>226654900</v>
      </c>
      <c r="L15" s="61"/>
      <c r="M15" s="61">
        <v>194869947106</v>
      </c>
      <c r="N15" s="61"/>
      <c r="O15" s="61">
        <v>-191196855759</v>
      </c>
      <c r="P15" s="61"/>
      <c r="Q15" s="61">
        <f t="shared" si="0"/>
        <v>3673091347</v>
      </c>
      <c r="R15" s="61"/>
    </row>
    <row r="16" spans="1:18" ht="39" customHeight="1" x14ac:dyDescent="0.4">
      <c r="A16" s="103" t="s">
        <v>26</v>
      </c>
      <c r="C16" s="61">
        <v>0</v>
      </c>
      <c r="D16" s="61"/>
      <c r="E16" s="61">
        <v>0</v>
      </c>
      <c r="F16" s="61"/>
      <c r="G16" s="61">
        <v>0</v>
      </c>
      <c r="H16" s="61"/>
      <c r="I16" s="61">
        <v>0</v>
      </c>
      <c r="J16" s="61"/>
      <c r="K16" s="61">
        <v>879171</v>
      </c>
      <c r="L16" s="61"/>
      <c r="M16" s="61">
        <v>2066238682</v>
      </c>
      <c r="N16" s="61"/>
      <c r="O16" s="61">
        <v>-1949860785</v>
      </c>
      <c r="P16" s="61"/>
      <c r="Q16" s="61">
        <f t="shared" si="0"/>
        <v>116377897</v>
      </c>
      <c r="R16" s="61"/>
    </row>
    <row r="17" spans="1:28" ht="39" customHeight="1" x14ac:dyDescent="0.4">
      <c r="A17" s="103" t="s">
        <v>236</v>
      </c>
      <c r="C17" s="61">
        <v>0</v>
      </c>
      <c r="D17" s="61"/>
      <c r="E17" s="61">
        <v>0</v>
      </c>
      <c r="F17" s="61"/>
      <c r="G17" s="61">
        <v>0</v>
      </c>
      <c r="H17" s="61"/>
      <c r="I17" s="61">
        <v>0</v>
      </c>
      <c r="J17" s="61"/>
      <c r="K17" s="61">
        <v>453765</v>
      </c>
      <c r="L17" s="61"/>
      <c r="M17" s="61">
        <v>321474897</v>
      </c>
      <c r="N17" s="61"/>
      <c r="O17" s="61">
        <v>-552895047</v>
      </c>
      <c r="P17" s="61"/>
      <c r="Q17" s="61">
        <f t="shared" si="0"/>
        <v>-231420150</v>
      </c>
      <c r="R17" s="61"/>
    </row>
    <row r="18" spans="1:28" ht="39" customHeight="1" x14ac:dyDescent="0.4">
      <c r="A18" s="103" t="s">
        <v>90</v>
      </c>
      <c r="C18" s="61">
        <v>0</v>
      </c>
      <c r="D18" s="61"/>
      <c r="E18" s="61">
        <v>0</v>
      </c>
      <c r="F18" s="61"/>
      <c r="G18" s="61">
        <v>0</v>
      </c>
      <c r="H18" s="61"/>
      <c r="I18" s="61">
        <v>0</v>
      </c>
      <c r="J18" s="61"/>
      <c r="K18" s="61">
        <v>1092556</v>
      </c>
      <c r="L18" s="61"/>
      <c r="M18" s="61">
        <v>13722503360</v>
      </c>
      <c r="N18" s="61"/>
      <c r="O18" s="61">
        <v>-15131317612</v>
      </c>
      <c r="P18" s="61"/>
      <c r="Q18" s="61">
        <f t="shared" si="0"/>
        <v>-1408814252</v>
      </c>
      <c r="R18" s="61"/>
    </row>
    <row r="19" spans="1:28" ht="39" customHeight="1" x14ac:dyDescent="0.4">
      <c r="A19" s="103" t="s">
        <v>12</v>
      </c>
      <c r="C19" s="61">
        <v>0</v>
      </c>
      <c r="D19" s="61"/>
      <c r="E19" s="61">
        <v>0</v>
      </c>
      <c r="F19" s="61"/>
      <c r="G19" s="61">
        <v>0</v>
      </c>
      <c r="H19" s="61"/>
      <c r="I19" s="61">
        <v>0</v>
      </c>
      <c r="J19" s="61"/>
      <c r="K19" s="61">
        <v>6670136</v>
      </c>
      <c r="L19" s="61"/>
      <c r="M19" s="61">
        <v>16456400217</v>
      </c>
      <c r="N19" s="61"/>
      <c r="O19" s="61">
        <v>-21695170382</v>
      </c>
      <c r="P19" s="61"/>
      <c r="Q19" s="61">
        <f t="shared" si="0"/>
        <v>-5238770165</v>
      </c>
      <c r="R19" s="61"/>
    </row>
    <row r="20" spans="1:28" ht="39" customHeight="1" x14ac:dyDescent="0.4">
      <c r="A20" s="103" t="s">
        <v>14</v>
      </c>
      <c r="C20" s="61">
        <v>2070000</v>
      </c>
      <c r="D20" s="61"/>
      <c r="E20" s="61">
        <v>17519874820</v>
      </c>
      <c r="F20" s="61"/>
      <c r="G20" s="61">
        <v>-14902299840</v>
      </c>
      <c r="H20" s="61"/>
      <c r="I20" s="61">
        <v>2630900160</v>
      </c>
      <c r="J20" s="61"/>
      <c r="K20" s="61">
        <v>17753630</v>
      </c>
      <c r="L20" s="61"/>
      <c r="M20" s="61">
        <v>120426844583</v>
      </c>
      <c r="N20" s="61"/>
      <c r="O20" s="61">
        <v>-128715738173</v>
      </c>
      <c r="P20" s="61"/>
      <c r="Q20" s="61">
        <f t="shared" si="0"/>
        <v>-8288893590</v>
      </c>
      <c r="R20" s="61"/>
    </row>
    <row r="21" spans="1:28" ht="39" customHeight="1" x14ac:dyDescent="0.4">
      <c r="A21" s="103" t="s">
        <v>16</v>
      </c>
      <c r="C21" s="61">
        <v>139470</v>
      </c>
      <c r="D21" s="61"/>
      <c r="E21" s="61">
        <v>1191562241</v>
      </c>
      <c r="F21" s="61"/>
      <c r="G21" s="61">
        <v>-2065194473</v>
      </c>
      <c r="H21" s="61"/>
      <c r="I21" s="61">
        <v>-872725973</v>
      </c>
      <c r="J21" s="61"/>
      <c r="K21" s="61">
        <v>6654915</v>
      </c>
      <c r="L21" s="61"/>
      <c r="M21" s="61">
        <v>83934774834</v>
      </c>
      <c r="N21" s="61"/>
      <c r="O21" s="61">
        <v>-100159980252</v>
      </c>
      <c r="P21" s="61"/>
      <c r="Q21" s="61">
        <f t="shared" si="0"/>
        <v>-16225205418</v>
      </c>
      <c r="R21" s="61"/>
    </row>
    <row r="22" spans="1:28" ht="39" customHeight="1" x14ac:dyDescent="0.4">
      <c r="A22" s="103" t="s">
        <v>27</v>
      </c>
      <c r="C22" s="61">
        <v>0</v>
      </c>
      <c r="D22" s="61"/>
      <c r="E22" s="61">
        <v>0</v>
      </c>
      <c r="F22" s="61"/>
      <c r="G22" s="61">
        <v>0</v>
      </c>
      <c r="H22" s="61"/>
      <c r="I22" s="61">
        <v>0</v>
      </c>
      <c r="J22" s="61"/>
      <c r="K22" s="61">
        <v>23800000</v>
      </c>
      <c r="L22" s="61"/>
      <c r="M22" s="61">
        <v>55837731423</v>
      </c>
      <c r="N22" s="61"/>
      <c r="O22" s="61">
        <v>-76164805464</v>
      </c>
      <c r="P22" s="61"/>
      <c r="Q22" s="61">
        <f t="shared" si="0"/>
        <v>-20327074041</v>
      </c>
      <c r="R22" s="61"/>
    </row>
    <row r="23" spans="1:28" ht="39" customHeight="1" x14ac:dyDescent="0.4">
      <c r="A23" s="103" t="s">
        <v>22</v>
      </c>
      <c r="C23" s="61">
        <v>31905478</v>
      </c>
      <c r="D23" s="61"/>
      <c r="E23" s="61">
        <v>110341908206</v>
      </c>
      <c r="F23" s="61"/>
      <c r="G23" s="61">
        <v>-142148543002</v>
      </c>
      <c r="H23" s="61"/>
      <c r="I23" s="61">
        <v>-31723683644</v>
      </c>
      <c r="J23" s="61"/>
      <c r="K23" s="61">
        <v>77222500</v>
      </c>
      <c r="L23" s="61"/>
      <c r="M23" s="61">
        <v>333251846073</v>
      </c>
      <c r="N23" s="61"/>
      <c r="O23" s="61">
        <v>-366335349894</v>
      </c>
      <c r="P23" s="61"/>
      <c r="Q23" s="61">
        <f t="shared" si="0"/>
        <v>-33083503821</v>
      </c>
      <c r="R23" s="61"/>
    </row>
    <row r="24" spans="1:28" ht="39" customHeight="1" x14ac:dyDescent="0.4">
      <c r="A24" s="103" t="s">
        <v>21</v>
      </c>
      <c r="C24" s="61">
        <v>0</v>
      </c>
      <c r="D24" s="61"/>
      <c r="E24" s="61">
        <v>0</v>
      </c>
      <c r="F24" s="61"/>
      <c r="G24" s="61">
        <v>0</v>
      </c>
      <c r="H24" s="61"/>
      <c r="I24" s="61">
        <v>0</v>
      </c>
      <c r="J24" s="61"/>
      <c r="K24" s="61">
        <v>141234555</v>
      </c>
      <c r="L24" s="61"/>
      <c r="M24" s="61">
        <v>513918764669</v>
      </c>
      <c r="N24" s="61"/>
      <c r="O24" s="61">
        <v>-562442646005</v>
      </c>
      <c r="P24" s="61"/>
      <c r="Q24" s="61">
        <f t="shared" si="0"/>
        <v>-48523881336</v>
      </c>
      <c r="R24" s="61"/>
    </row>
    <row r="25" spans="1:28" ht="39" customHeight="1" x14ac:dyDescent="0.4">
      <c r="A25" s="103" t="s">
        <v>17</v>
      </c>
      <c r="C25" s="61">
        <v>0</v>
      </c>
      <c r="D25" s="61"/>
      <c r="E25" s="61">
        <v>0</v>
      </c>
      <c r="F25" s="61"/>
      <c r="G25" s="61">
        <v>0</v>
      </c>
      <c r="H25" s="61"/>
      <c r="I25" s="61">
        <v>0</v>
      </c>
      <c r="J25" s="61"/>
      <c r="K25" s="61">
        <v>100082823</v>
      </c>
      <c r="L25" s="61"/>
      <c r="M25" s="61">
        <v>575018880950</v>
      </c>
      <c r="N25" s="61"/>
      <c r="O25" s="61">
        <v>-632036831796</v>
      </c>
      <c r="P25" s="61"/>
      <c r="Q25" s="61">
        <f t="shared" si="0"/>
        <v>-57017950846</v>
      </c>
      <c r="R25" s="61"/>
    </row>
    <row r="26" spans="1:28" ht="39" customHeight="1" thickBot="1" x14ac:dyDescent="0.45">
      <c r="A26" s="103" t="s">
        <v>24</v>
      </c>
      <c r="C26" s="61">
        <v>0</v>
      </c>
      <c r="D26" s="61"/>
      <c r="E26" s="61">
        <v>0</v>
      </c>
      <c r="F26" s="61"/>
      <c r="G26" s="61">
        <v>0</v>
      </c>
      <c r="H26" s="61"/>
      <c r="I26" s="61">
        <v>0</v>
      </c>
      <c r="J26" s="61"/>
      <c r="K26" s="61">
        <v>105249617</v>
      </c>
      <c r="L26" s="61"/>
      <c r="M26" s="61">
        <v>297742013404</v>
      </c>
      <c r="N26" s="61"/>
      <c r="O26" s="61">
        <v>-427134682489</v>
      </c>
      <c r="P26" s="61"/>
      <c r="Q26" s="61">
        <f>M26+O26</f>
        <v>-129392669085</v>
      </c>
      <c r="R26" s="61"/>
    </row>
    <row r="27" spans="1:28" ht="39" customHeight="1" thickBot="1" x14ac:dyDescent="0.45">
      <c r="A27" s="88"/>
      <c r="C27" s="101">
        <f>SUM(C9:C24)</f>
        <v>93825963</v>
      </c>
      <c r="D27" s="42"/>
      <c r="E27" s="101">
        <f>SUM(E9:E24)</f>
        <v>548267034949</v>
      </c>
      <c r="F27" s="42"/>
      <c r="G27" s="101">
        <f>SUM(G9:G24)</f>
        <v>-502486174096</v>
      </c>
      <c r="H27" s="42"/>
      <c r="I27" s="101">
        <f>SUM(I9:I26)</f>
        <v>46196885263</v>
      </c>
      <c r="J27" s="42"/>
      <c r="K27" s="101">
        <f>SUM(K9:K24)</f>
        <v>2706436139</v>
      </c>
      <c r="L27" s="42"/>
      <c r="M27" s="101">
        <f>SUM(M9:M24)</f>
        <v>10328292310111</v>
      </c>
      <c r="N27" s="42"/>
      <c r="O27" s="101">
        <f>SUM(O9:O24)</f>
        <v>-8325893221007</v>
      </c>
      <c r="P27" s="42"/>
      <c r="Q27" s="101">
        <f>SUM(Q9:Q26)</f>
        <v>1815988469173</v>
      </c>
      <c r="R27" s="61"/>
      <c r="S27" s="21">
        <f>1816219889323-231420150</f>
        <v>1815988469173</v>
      </c>
      <c r="T27" s="21">
        <f>S27-Q27</f>
        <v>0</v>
      </c>
      <c r="U27" s="21"/>
      <c r="V27" s="21"/>
      <c r="W27" s="21"/>
      <c r="X27" s="21"/>
      <c r="Y27" s="21"/>
      <c r="Z27" s="21"/>
      <c r="AA27" s="21"/>
      <c r="AB27" s="21"/>
    </row>
    <row r="28" spans="1:28" ht="23.25" thickTop="1" x14ac:dyDescent="0.4">
      <c r="S28" s="21">
        <f>46196885263</f>
        <v>46196885263</v>
      </c>
      <c r="T28" s="21">
        <f>S28-I27</f>
        <v>0</v>
      </c>
      <c r="U28" s="21"/>
      <c r="V28" s="21"/>
      <c r="W28" s="21"/>
      <c r="X28" s="21"/>
      <c r="Y28" s="21"/>
      <c r="Z28" s="21"/>
      <c r="AA28" s="21"/>
      <c r="AB28" s="21"/>
    </row>
    <row r="29" spans="1:28" ht="22.5" x14ac:dyDescent="0.4"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33.75" x14ac:dyDescent="0.4">
      <c r="A30" s="144" t="s">
        <v>0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33.75" x14ac:dyDescent="0.4">
      <c r="A31" s="144" t="s">
        <v>75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33.75" x14ac:dyDescent="0.4">
      <c r="A32" s="144" t="str">
        <f>A3</f>
        <v>دوره یک ماهه منتهی به 30 بهمن 1404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39" customHeight="1" x14ac:dyDescent="0.4"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33.75" x14ac:dyDescent="0.4">
      <c r="A34" s="143" t="s">
        <v>176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33.75" x14ac:dyDescent="0.4">
      <c r="A35" s="75"/>
      <c r="B35" s="75"/>
      <c r="C35" s="150" t="s">
        <v>133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39.75" customHeight="1" thickBot="1" x14ac:dyDescent="0.65">
      <c r="A36" s="149" t="s">
        <v>76</v>
      </c>
      <c r="B36" s="43"/>
      <c r="C36" s="135" t="s">
        <v>230</v>
      </c>
      <c r="D36" s="135"/>
      <c r="E36" s="135"/>
      <c r="F36" s="135"/>
      <c r="G36" s="135"/>
      <c r="H36" s="135"/>
      <c r="I36" s="135"/>
      <c r="J36" s="43"/>
      <c r="K36" s="135" t="s">
        <v>231</v>
      </c>
      <c r="L36" s="135"/>
      <c r="M36" s="135"/>
      <c r="N36" s="135"/>
      <c r="O36" s="135"/>
      <c r="P36" s="135"/>
      <c r="Q36" s="135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27" thickBot="1" x14ac:dyDescent="0.65">
      <c r="A37" s="135"/>
      <c r="B37" s="43"/>
      <c r="C37" s="45" t="s">
        <v>6</v>
      </c>
      <c r="D37" s="43"/>
      <c r="E37" s="45" t="s">
        <v>120</v>
      </c>
      <c r="F37" s="43"/>
      <c r="G37" s="45" t="s">
        <v>121</v>
      </c>
      <c r="H37" s="43"/>
      <c r="I37" s="45" t="s">
        <v>122</v>
      </c>
      <c r="J37" s="43"/>
      <c r="K37" s="45" t="s">
        <v>6</v>
      </c>
      <c r="L37" s="43"/>
      <c r="M37" s="45" t="s">
        <v>120</v>
      </c>
      <c r="N37" s="43"/>
      <c r="O37" s="45" t="s">
        <v>121</v>
      </c>
      <c r="P37" s="43"/>
      <c r="Q37" s="45" t="s">
        <v>122</v>
      </c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39.75" customHeight="1" x14ac:dyDescent="0.4">
      <c r="A38" s="103" t="s">
        <v>55</v>
      </c>
      <c r="C38" s="61">
        <v>9900000</v>
      </c>
      <c r="D38" s="61"/>
      <c r="E38" s="61">
        <v>153220379151</v>
      </c>
      <c r="F38" s="61"/>
      <c r="G38" s="61">
        <v>-126348624636</v>
      </c>
      <c r="H38" s="61"/>
      <c r="I38" s="61">
        <f>E38+G38</f>
        <v>26871754515</v>
      </c>
      <c r="J38" s="61"/>
      <c r="K38" s="61">
        <v>209800000</v>
      </c>
      <c r="L38" s="61"/>
      <c r="M38" s="61">
        <v>2798146077498</v>
      </c>
      <c r="N38" s="61"/>
      <c r="O38" s="61">
        <v>-2645877951694</v>
      </c>
      <c r="P38" s="61"/>
      <c r="Q38" s="61">
        <f>M38+O38</f>
        <v>152268125804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39.75" customHeight="1" x14ac:dyDescent="0.4">
      <c r="A39" s="103" t="s">
        <v>54</v>
      </c>
      <c r="C39" s="61">
        <v>870000</v>
      </c>
      <c r="D39" s="61"/>
      <c r="E39" s="61">
        <v>49678834179</v>
      </c>
      <c r="F39" s="61"/>
      <c r="G39" s="61">
        <v>-38270153741</v>
      </c>
      <c r="H39" s="61"/>
      <c r="I39" s="61">
        <f>E39+G39</f>
        <v>11408680438</v>
      </c>
      <c r="J39" s="61"/>
      <c r="K39" s="61">
        <v>48487774</v>
      </c>
      <c r="L39" s="61"/>
      <c r="M39" s="61">
        <v>2283438906049</v>
      </c>
      <c r="N39" s="61"/>
      <c r="O39" s="61">
        <v>-2133487372400</v>
      </c>
      <c r="P39" s="61"/>
      <c r="Q39" s="61">
        <f>M39+O39</f>
        <v>149951533649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39.75" customHeight="1" x14ac:dyDescent="0.4">
      <c r="A40" s="103" t="s">
        <v>53</v>
      </c>
      <c r="C40" s="61">
        <v>77080000</v>
      </c>
      <c r="D40" s="61"/>
      <c r="E40" s="61">
        <v>2274208116491</v>
      </c>
      <c r="F40" s="61"/>
      <c r="G40" s="61">
        <v>-2212406089750</v>
      </c>
      <c r="H40" s="61"/>
      <c r="I40" s="61">
        <f t="shared" ref="I40:I41" si="1">E40+G40</f>
        <v>61802026741</v>
      </c>
      <c r="J40" s="61"/>
      <c r="K40" s="61">
        <v>183930000</v>
      </c>
      <c r="L40" s="61"/>
      <c r="M40" s="61">
        <v>5022481675216</v>
      </c>
      <c r="N40" s="61"/>
      <c r="O40" s="61">
        <v>-4872173882848</v>
      </c>
      <c r="P40" s="61"/>
      <c r="Q40" s="61">
        <f t="shared" ref="Q40:Q53" si="2">M40+O40</f>
        <v>150307792368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39.75" customHeight="1" x14ac:dyDescent="0.4">
      <c r="A41" s="103" t="s">
        <v>52</v>
      </c>
      <c r="C41" s="61">
        <v>140000</v>
      </c>
      <c r="D41" s="61"/>
      <c r="E41" s="61">
        <v>5300264840</v>
      </c>
      <c r="F41" s="61"/>
      <c r="G41" s="61">
        <v>-3993833911</v>
      </c>
      <c r="H41" s="61"/>
      <c r="I41" s="61">
        <f t="shared" si="1"/>
        <v>1306430929</v>
      </c>
      <c r="J41" s="61"/>
      <c r="K41" s="61">
        <v>36640000</v>
      </c>
      <c r="L41" s="61"/>
      <c r="M41" s="61">
        <v>1193100418764</v>
      </c>
      <c r="N41" s="61"/>
      <c r="O41" s="61">
        <v>-1052748777714</v>
      </c>
      <c r="P41" s="61"/>
      <c r="Q41" s="61">
        <f t="shared" si="2"/>
        <v>140351641050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39.75" customHeight="1" x14ac:dyDescent="0.4">
      <c r="A42" s="103" t="s">
        <v>242</v>
      </c>
      <c r="C42" s="61">
        <v>0</v>
      </c>
      <c r="D42" s="61"/>
      <c r="E42" s="61">
        <v>0</v>
      </c>
      <c r="F42" s="61"/>
      <c r="G42" s="61">
        <v>0</v>
      </c>
      <c r="H42" s="61"/>
      <c r="I42" s="61">
        <f t="shared" ref="I42:I54" si="3">E42+G42</f>
        <v>0</v>
      </c>
      <c r="J42" s="61"/>
      <c r="K42" s="61">
        <v>39250000</v>
      </c>
      <c r="L42" s="61"/>
      <c r="M42" s="61">
        <v>533020580028</v>
      </c>
      <c r="N42" s="61"/>
      <c r="O42" s="61">
        <v>-493505823720</v>
      </c>
      <c r="P42" s="61"/>
      <c r="Q42" s="61">
        <f t="shared" si="2"/>
        <v>39514756308</v>
      </c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39.75" customHeight="1" x14ac:dyDescent="0.4">
      <c r="A43" s="103" t="s">
        <v>247</v>
      </c>
      <c r="C43" s="61">
        <v>0</v>
      </c>
      <c r="D43" s="61"/>
      <c r="E43" s="61">
        <v>0</v>
      </c>
      <c r="F43" s="61"/>
      <c r="G43" s="61">
        <v>0</v>
      </c>
      <c r="H43" s="61"/>
      <c r="I43" s="61">
        <f t="shared" si="3"/>
        <v>0</v>
      </c>
      <c r="J43" s="61"/>
      <c r="K43" s="61">
        <v>8870000</v>
      </c>
      <c r="L43" s="61"/>
      <c r="M43" s="61">
        <v>244925917861</v>
      </c>
      <c r="N43" s="61"/>
      <c r="O43" s="61">
        <v>-229622806868</v>
      </c>
      <c r="P43" s="61"/>
      <c r="Q43" s="61">
        <f t="shared" si="2"/>
        <v>15303110993</v>
      </c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39.75" customHeight="1" x14ac:dyDescent="0.4">
      <c r="A44" s="103" t="s">
        <v>240</v>
      </c>
      <c r="C44" s="61">
        <v>0</v>
      </c>
      <c r="D44" s="61"/>
      <c r="E44" s="61">
        <v>0</v>
      </c>
      <c r="F44" s="61"/>
      <c r="G44" s="61">
        <v>0</v>
      </c>
      <c r="H44" s="61"/>
      <c r="I44" s="61">
        <f t="shared" si="3"/>
        <v>0</v>
      </c>
      <c r="J44" s="61"/>
      <c r="K44" s="61">
        <v>24542450</v>
      </c>
      <c r="L44" s="61"/>
      <c r="M44" s="61">
        <v>411401564481</v>
      </c>
      <c r="N44" s="61"/>
      <c r="O44" s="61">
        <v>-396429938309</v>
      </c>
      <c r="P44" s="61"/>
      <c r="Q44" s="61">
        <f t="shared" si="2"/>
        <v>14971626172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39.75" customHeight="1" x14ac:dyDescent="0.4">
      <c r="A45" s="103" t="s">
        <v>56</v>
      </c>
      <c r="C45" s="61">
        <v>0</v>
      </c>
      <c r="D45" s="61"/>
      <c r="E45" s="61">
        <v>0</v>
      </c>
      <c r="F45" s="61"/>
      <c r="G45" s="61">
        <v>0</v>
      </c>
      <c r="H45" s="61"/>
      <c r="I45" s="61">
        <f t="shared" si="3"/>
        <v>0</v>
      </c>
      <c r="J45" s="61"/>
      <c r="K45" s="61">
        <v>197255557</v>
      </c>
      <c r="L45" s="61"/>
      <c r="M45" s="61">
        <v>1999363924699</v>
      </c>
      <c r="N45" s="61"/>
      <c r="O45" s="61">
        <v>-1995614935728</v>
      </c>
      <c r="P45" s="61"/>
      <c r="Q45" s="61">
        <f t="shared" si="2"/>
        <v>3748988971</v>
      </c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ht="39.75" customHeight="1" x14ac:dyDescent="0.4">
      <c r="A46" s="103" t="s">
        <v>237</v>
      </c>
      <c r="C46" s="61">
        <v>0</v>
      </c>
      <c r="D46" s="61"/>
      <c r="E46" s="61">
        <v>0</v>
      </c>
      <c r="F46" s="61"/>
      <c r="G46" s="61">
        <v>0</v>
      </c>
      <c r="H46" s="61"/>
      <c r="I46" s="61">
        <f t="shared" si="3"/>
        <v>0</v>
      </c>
      <c r="J46" s="61"/>
      <c r="K46" s="61">
        <v>2575000</v>
      </c>
      <c r="L46" s="61"/>
      <c r="M46" s="61">
        <v>77090987627</v>
      </c>
      <c r="N46" s="61"/>
      <c r="O46" s="61">
        <v>-73935974505</v>
      </c>
      <c r="P46" s="61"/>
      <c r="Q46" s="61">
        <f t="shared" si="2"/>
        <v>3155013122</v>
      </c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ht="39.75" customHeight="1" x14ac:dyDescent="0.4">
      <c r="A47" s="103" t="s">
        <v>244</v>
      </c>
      <c r="C47" s="61">
        <v>0</v>
      </c>
      <c r="D47" s="61"/>
      <c r="E47" s="61">
        <v>0</v>
      </c>
      <c r="F47" s="61"/>
      <c r="G47" s="61">
        <v>0</v>
      </c>
      <c r="H47" s="61"/>
      <c r="I47" s="61">
        <f t="shared" si="3"/>
        <v>0</v>
      </c>
      <c r="J47" s="61"/>
      <c r="K47" s="61">
        <v>572715</v>
      </c>
      <c r="L47" s="61"/>
      <c r="M47" s="61">
        <v>56073885804</v>
      </c>
      <c r="N47" s="61"/>
      <c r="O47" s="61">
        <v>-53688860323</v>
      </c>
      <c r="P47" s="61"/>
      <c r="Q47" s="61">
        <f t="shared" si="2"/>
        <v>2385025481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ht="39.75" customHeight="1" x14ac:dyDescent="0.4">
      <c r="A48" s="103" t="s">
        <v>243</v>
      </c>
      <c r="C48" s="61">
        <v>0</v>
      </c>
      <c r="D48" s="61"/>
      <c r="E48" s="61">
        <v>0</v>
      </c>
      <c r="F48" s="61"/>
      <c r="G48" s="61">
        <v>0</v>
      </c>
      <c r="H48" s="61"/>
      <c r="I48" s="61">
        <f t="shared" si="3"/>
        <v>0</v>
      </c>
      <c r="J48" s="61"/>
      <c r="K48" s="61">
        <v>14500000</v>
      </c>
      <c r="L48" s="61"/>
      <c r="M48" s="61">
        <v>152888328089</v>
      </c>
      <c r="N48" s="61"/>
      <c r="O48" s="61">
        <v>-152395743151</v>
      </c>
      <c r="P48" s="61"/>
      <c r="Q48" s="61">
        <f t="shared" si="2"/>
        <v>492584938</v>
      </c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ht="39.75" customHeight="1" x14ac:dyDescent="0.4">
      <c r="A49" s="103" t="s">
        <v>239</v>
      </c>
      <c r="C49" s="61">
        <v>0</v>
      </c>
      <c r="D49" s="61"/>
      <c r="E49" s="61">
        <v>0</v>
      </c>
      <c r="F49" s="61"/>
      <c r="G49" s="61">
        <v>0</v>
      </c>
      <c r="H49" s="61"/>
      <c r="I49" s="61">
        <f t="shared" si="3"/>
        <v>0</v>
      </c>
      <c r="J49" s="61"/>
      <c r="K49" s="61">
        <v>8925841</v>
      </c>
      <c r="L49" s="61"/>
      <c r="M49" s="61">
        <v>137690978944</v>
      </c>
      <c r="N49" s="61"/>
      <c r="O49" s="61">
        <v>-137326038681</v>
      </c>
      <c r="P49" s="61"/>
      <c r="Q49" s="61">
        <f t="shared" si="2"/>
        <v>364940263</v>
      </c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39.75" customHeight="1" x14ac:dyDescent="0.4">
      <c r="A50" s="103" t="s">
        <v>241</v>
      </c>
      <c r="C50" s="61">
        <v>0</v>
      </c>
      <c r="D50" s="61"/>
      <c r="E50" s="61">
        <v>0</v>
      </c>
      <c r="F50" s="61"/>
      <c r="G50" s="61">
        <v>0</v>
      </c>
      <c r="H50" s="61"/>
      <c r="I50" s="61">
        <f t="shared" si="3"/>
        <v>0</v>
      </c>
      <c r="J50" s="61"/>
      <c r="K50" s="61">
        <v>624670</v>
      </c>
      <c r="L50" s="61"/>
      <c r="M50" s="61">
        <v>8210996647</v>
      </c>
      <c r="N50" s="61"/>
      <c r="O50" s="61">
        <v>-8083297115</v>
      </c>
      <c r="P50" s="61"/>
      <c r="Q50" s="61">
        <f t="shared" si="2"/>
        <v>127699532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39.75" customHeight="1" x14ac:dyDescent="0.4">
      <c r="A51" s="103" t="s">
        <v>238</v>
      </c>
      <c r="C51" s="61">
        <v>0</v>
      </c>
      <c r="D51" s="61"/>
      <c r="E51" s="61">
        <v>0</v>
      </c>
      <c r="F51" s="61"/>
      <c r="G51" s="61">
        <v>0</v>
      </c>
      <c r="H51" s="61"/>
      <c r="I51" s="61">
        <f t="shared" si="3"/>
        <v>0</v>
      </c>
      <c r="J51" s="61"/>
      <c r="K51" s="61">
        <v>2800000</v>
      </c>
      <c r="L51" s="61"/>
      <c r="M51" s="61">
        <v>28397874400</v>
      </c>
      <c r="N51" s="61"/>
      <c r="O51" s="61">
        <v>-28316962974</v>
      </c>
      <c r="P51" s="61"/>
      <c r="Q51" s="61">
        <f t="shared" si="2"/>
        <v>80911426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ht="39.75" customHeight="1" x14ac:dyDescent="0.4">
      <c r="A52" s="103" t="s">
        <v>92</v>
      </c>
      <c r="C52" s="61">
        <v>0</v>
      </c>
      <c r="D52" s="61"/>
      <c r="E52" s="61">
        <v>0</v>
      </c>
      <c r="F52" s="61"/>
      <c r="G52" s="61">
        <v>0</v>
      </c>
      <c r="H52" s="61"/>
      <c r="I52" s="61">
        <f t="shared" si="3"/>
        <v>0</v>
      </c>
      <c r="J52" s="61"/>
      <c r="K52" s="61">
        <v>2000000</v>
      </c>
      <c r="L52" s="61"/>
      <c r="M52" s="61">
        <v>23197649634</v>
      </c>
      <c r="N52" s="61"/>
      <c r="O52" s="61">
        <v>-23131310884</v>
      </c>
      <c r="P52" s="61"/>
      <c r="Q52" s="61">
        <f t="shared" si="2"/>
        <v>66338750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39.75" customHeight="1" x14ac:dyDescent="0.4">
      <c r="A53" s="103" t="s">
        <v>245</v>
      </c>
      <c r="C53" s="61">
        <v>0</v>
      </c>
      <c r="D53" s="61"/>
      <c r="E53" s="61">
        <v>0</v>
      </c>
      <c r="F53" s="61"/>
      <c r="G53" s="61">
        <v>0</v>
      </c>
      <c r="H53" s="61"/>
      <c r="I53" s="61">
        <f t="shared" si="3"/>
        <v>0</v>
      </c>
      <c r="J53" s="61"/>
      <c r="K53" s="61">
        <v>813460</v>
      </c>
      <c r="L53" s="61"/>
      <c r="M53" s="61">
        <v>17720343302</v>
      </c>
      <c r="N53" s="61"/>
      <c r="O53" s="61">
        <v>-17670661588</v>
      </c>
      <c r="P53" s="61"/>
      <c r="Q53" s="61">
        <f t="shared" si="2"/>
        <v>49681714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ht="39.75" customHeight="1" thickBot="1" x14ac:dyDescent="0.45">
      <c r="A54" s="103" t="s">
        <v>246</v>
      </c>
      <c r="C54" s="61">
        <v>0</v>
      </c>
      <c r="D54" s="61"/>
      <c r="E54" s="61">
        <v>0</v>
      </c>
      <c r="F54" s="61"/>
      <c r="G54" s="61">
        <v>0</v>
      </c>
      <c r="H54" s="61"/>
      <c r="I54" s="61">
        <f t="shared" si="3"/>
        <v>0</v>
      </c>
      <c r="J54" s="61"/>
      <c r="K54" s="61">
        <v>9000000</v>
      </c>
      <c r="L54" s="61"/>
      <c r="M54" s="61">
        <v>121413569221</v>
      </c>
      <c r="N54" s="61"/>
      <c r="O54" s="61">
        <v>-124000971907</v>
      </c>
      <c r="P54" s="61"/>
      <c r="Q54" s="61">
        <f>M54+O54</f>
        <v>-2587402686</v>
      </c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ht="39.75" customHeight="1" thickBot="1" x14ac:dyDescent="0.45">
      <c r="A55" s="112"/>
      <c r="C55" s="24">
        <f>SUM(C38:C54)</f>
        <v>87990000</v>
      </c>
      <c r="D55" s="26"/>
      <c r="E55" s="24">
        <f>SUM(E38:E54)</f>
        <v>2482407594661</v>
      </c>
      <c r="F55" s="26"/>
      <c r="G55" s="24">
        <f>SUM(G38:G54)</f>
        <v>-2381018702038</v>
      </c>
      <c r="H55" s="26"/>
      <c r="I55" s="24">
        <f>SUM(I38:I54)</f>
        <v>101388892623</v>
      </c>
      <c r="J55" s="26"/>
      <c r="K55" s="24">
        <f>SUM(K38:K54)</f>
        <v>790587467</v>
      </c>
      <c r="L55" s="26"/>
      <c r="M55" s="24">
        <f>SUM(M38:M54)</f>
        <v>15108563678264</v>
      </c>
      <c r="N55" s="26"/>
      <c r="O55" s="24">
        <f>SUM(O38:O54)</f>
        <v>-14438011310409</v>
      </c>
      <c r="P55" s="26"/>
      <c r="Q55" s="24">
        <f>SUM(Q38:Q54)</f>
        <v>670552367855</v>
      </c>
      <c r="S55" s="21">
        <v>670552367855</v>
      </c>
      <c r="T55" s="21">
        <f>S55-Q55</f>
        <v>0</v>
      </c>
      <c r="U55" s="21"/>
      <c r="V55" s="21"/>
      <c r="W55" s="21"/>
      <c r="X55" s="21"/>
      <c r="Y55" s="21"/>
      <c r="Z55" s="21"/>
      <c r="AA55" s="21"/>
      <c r="AB55" s="21"/>
    </row>
    <row r="56" spans="1:28" ht="23.25" thickTop="1" x14ac:dyDescent="0.4">
      <c r="S56" s="21">
        <v>101388892623</v>
      </c>
      <c r="T56" s="21">
        <f>S56-I55</f>
        <v>0</v>
      </c>
      <c r="U56" s="21"/>
      <c r="V56" s="21"/>
      <c r="W56" s="21"/>
      <c r="X56" s="21"/>
      <c r="Y56" s="21"/>
      <c r="Z56" s="21"/>
      <c r="AA56" s="21"/>
      <c r="AB56" s="21"/>
    </row>
    <row r="57" spans="1:28" ht="22.5" x14ac:dyDescent="0.4"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ht="33.75" x14ac:dyDescent="0.4">
      <c r="A58" s="144" t="s">
        <v>0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ht="33.75" x14ac:dyDescent="0.4">
      <c r="A59" s="144" t="s">
        <v>75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33.75" x14ac:dyDescent="0.4">
      <c r="A60" s="144" t="str">
        <f>A3</f>
        <v>دوره یک ماهه منتهی به 30 بهمن 1404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ht="39" customHeight="1" x14ac:dyDescent="0.4"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ht="39.75" customHeight="1" x14ac:dyDescent="0.4">
      <c r="A62" s="143" t="s">
        <v>177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ht="42.75" customHeight="1" x14ac:dyDescent="0.4">
      <c r="A63" s="75"/>
      <c r="B63" s="75"/>
      <c r="C63" s="150" t="s">
        <v>133</v>
      </c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39.75" customHeight="1" thickBot="1" x14ac:dyDescent="0.65">
      <c r="A64" s="149" t="s">
        <v>76</v>
      </c>
      <c r="B64" s="43"/>
      <c r="C64" s="135" t="s">
        <v>230</v>
      </c>
      <c r="D64" s="135"/>
      <c r="E64" s="135"/>
      <c r="F64" s="135"/>
      <c r="G64" s="135"/>
      <c r="H64" s="135"/>
      <c r="I64" s="135"/>
      <c r="J64" s="43"/>
      <c r="K64" s="135" t="s">
        <v>231</v>
      </c>
      <c r="L64" s="135"/>
      <c r="M64" s="135"/>
      <c r="N64" s="135"/>
      <c r="O64" s="135"/>
      <c r="P64" s="135"/>
      <c r="Q64" s="135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ht="27" thickBot="1" x14ac:dyDescent="0.65">
      <c r="A65" s="135"/>
      <c r="B65" s="43"/>
      <c r="C65" s="45" t="s">
        <v>6</v>
      </c>
      <c r="D65" s="43"/>
      <c r="E65" s="45" t="s">
        <v>120</v>
      </c>
      <c r="F65" s="43"/>
      <c r="G65" s="45" t="s">
        <v>121</v>
      </c>
      <c r="H65" s="43"/>
      <c r="I65" s="45" t="s">
        <v>122</v>
      </c>
      <c r="J65" s="43"/>
      <c r="K65" s="45" t="s">
        <v>6</v>
      </c>
      <c r="L65" s="43"/>
      <c r="M65" s="45" t="s">
        <v>120</v>
      </c>
      <c r="N65" s="43"/>
      <c r="O65" s="45" t="s">
        <v>121</v>
      </c>
      <c r="P65" s="43"/>
      <c r="Q65" s="45" t="s">
        <v>122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ht="39.75" customHeight="1" x14ac:dyDescent="0.4">
      <c r="A66" s="103" t="s">
        <v>97</v>
      </c>
      <c r="C66" s="61">
        <v>0</v>
      </c>
      <c r="D66" s="61"/>
      <c r="E66" s="61">
        <v>0</v>
      </c>
      <c r="F66" s="61"/>
      <c r="G66" s="61">
        <v>0</v>
      </c>
      <c r="H66" s="61"/>
      <c r="I66" s="61">
        <f>E66+G66</f>
        <v>0</v>
      </c>
      <c r="J66" s="61"/>
      <c r="K66" s="61">
        <v>100</v>
      </c>
      <c r="L66" s="61"/>
      <c r="M66" s="61">
        <v>96524572</v>
      </c>
      <c r="N66" s="61"/>
      <c r="O66" s="61">
        <v>-91991565</v>
      </c>
      <c r="P66" s="61"/>
      <c r="Q66" s="61">
        <f>M66+O66</f>
        <v>4533007</v>
      </c>
      <c r="R66" s="110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spans="1:28" ht="39.75" customHeight="1" x14ac:dyDescent="0.4">
      <c r="A67" s="103" t="s">
        <v>95</v>
      </c>
      <c r="C67" s="61">
        <v>0</v>
      </c>
      <c r="D67" s="61"/>
      <c r="E67" s="61">
        <v>0</v>
      </c>
      <c r="F67" s="61"/>
      <c r="G67" s="61">
        <v>0</v>
      </c>
      <c r="H67" s="61"/>
      <c r="I67" s="61">
        <f>E67+G67</f>
        <v>0</v>
      </c>
      <c r="J67" s="61"/>
      <c r="K67" s="61">
        <v>100</v>
      </c>
      <c r="L67" s="61"/>
      <c r="M67" s="61">
        <v>96929675</v>
      </c>
      <c r="N67" s="61"/>
      <c r="O67" s="61">
        <v>-94998550</v>
      </c>
      <c r="P67" s="61"/>
      <c r="Q67" s="61">
        <f t="shared" ref="Q67:Q69" si="4">M67+O67</f>
        <v>1931125</v>
      </c>
      <c r="R67" s="110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ht="39.75" customHeight="1" x14ac:dyDescent="0.4">
      <c r="A68" s="103" t="s">
        <v>96</v>
      </c>
      <c r="C68" s="61">
        <v>0</v>
      </c>
      <c r="D68" s="61"/>
      <c r="E68" s="61">
        <v>0</v>
      </c>
      <c r="F68" s="61"/>
      <c r="G68" s="61">
        <v>0</v>
      </c>
      <c r="H68" s="61"/>
      <c r="I68" s="61">
        <f>E68+G68</f>
        <v>0</v>
      </c>
      <c r="J68" s="61"/>
      <c r="K68" s="61">
        <v>100</v>
      </c>
      <c r="L68" s="61"/>
      <c r="M68" s="61">
        <v>76838254</v>
      </c>
      <c r="N68" s="61"/>
      <c r="O68" s="61">
        <v>-95013129</v>
      </c>
      <c r="P68" s="61"/>
      <c r="Q68" s="61">
        <f t="shared" si="4"/>
        <v>-18174875</v>
      </c>
      <c r="R68" s="110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28" ht="39.75" customHeight="1" thickBot="1" x14ac:dyDescent="0.45">
      <c r="A69" s="103" t="s">
        <v>64</v>
      </c>
      <c r="C69" s="111">
        <v>0</v>
      </c>
      <c r="D69" s="61"/>
      <c r="E69" s="111">
        <v>0</v>
      </c>
      <c r="F69" s="61"/>
      <c r="G69" s="111">
        <v>0</v>
      </c>
      <c r="H69" s="61"/>
      <c r="I69" s="111">
        <f>E69+G69</f>
        <v>0</v>
      </c>
      <c r="J69" s="61"/>
      <c r="K69" s="111">
        <v>280000</v>
      </c>
      <c r="L69" s="61"/>
      <c r="M69" s="111">
        <v>279865000000</v>
      </c>
      <c r="N69" s="61"/>
      <c r="O69" s="61">
        <v>-279939234959</v>
      </c>
      <c r="P69" s="61"/>
      <c r="Q69" s="61">
        <f t="shared" si="4"/>
        <v>-74234959</v>
      </c>
      <c r="R69" s="110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40.5" customHeight="1" thickBot="1" x14ac:dyDescent="0.45">
      <c r="A70" s="80"/>
      <c r="C70" s="24">
        <f>SUM(C66:C69)</f>
        <v>0</v>
      </c>
      <c r="D70" s="26"/>
      <c r="E70" s="24">
        <f>SUM(E66:E69)</f>
        <v>0</v>
      </c>
      <c r="F70" s="26"/>
      <c r="G70" s="24">
        <f>SUM(G66:G69)</f>
        <v>0</v>
      </c>
      <c r="H70" s="26"/>
      <c r="I70" s="24">
        <f>SUM(I66:I69)</f>
        <v>0</v>
      </c>
      <c r="J70" s="26"/>
      <c r="K70" s="24">
        <f>SUM(K66:K69)</f>
        <v>280300</v>
      </c>
      <c r="L70" s="26"/>
      <c r="M70" s="24">
        <f>SUM(M66:M69)</f>
        <v>280135292501</v>
      </c>
      <c r="N70" s="26"/>
      <c r="O70" s="24">
        <f>SUM(O66:O69)</f>
        <v>-280221238203</v>
      </c>
      <c r="P70" s="26"/>
      <c r="Q70" s="24">
        <f>SUM(Q66:Q69)</f>
        <v>-85945702</v>
      </c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ht="24.75" thickTop="1" x14ac:dyDescent="0.4">
      <c r="C71" s="91"/>
      <c r="D71" s="26"/>
      <c r="E71" s="91"/>
      <c r="F71" s="26"/>
      <c r="G71" s="91"/>
      <c r="H71" s="26"/>
      <c r="I71" s="91"/>
      <c r="J71" s="26"/>
      <c r="K71" s="91"/>
      <c r="L71" s="26"/>
      <c r="M71" s="91"/>
      <c r="N71" s="26"/>
      <c r="O71" s="91"/>
      <c r="P71" s="26"/>
      <c r="Q71" s="9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 ht="24.75" x14ac:dyDescent="0.4">
      <c r="I72" s="61">
        <v>0</v>
      </c>
      <c r="Q72" s="61">
        <v>-85945702</v>
      </c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28" ht="24.75" x14ac:dyDescent="0.4">
      <c r="I73" s="61">
        <f>I72-I70</f>
        <v>0</v>
      </c>
      <c r="Q73" s="61">
        <f>Q72-Q70</f>
        <v>0</v>
      </c>
    </row>
  </sheetData>
  <sortState xmlns:xlrd2="http://schemas.microsoft.com/office/spreadsheetml/2017/richdata2" ref="A66:Q69">
    <sortCondition descending="1" ref="Q66:Q69"/>
  </sortState>
  <mergeCells count="24">
    <mergeCell ref="A30:Q30"/>
    <mergeCell ref="A31:Q31"/>
    <mergeCell ref="A32:Q32"/>
    <mergeCell ref="A34:Q34"/>
    <mergeCell ref="C35:Q35"/>
    <mergeCell ref="A7:A8"/>
    <mergeCell ref="A1:Q1"/>
    <mergeCell ref="A2:Q2"/>
    <mergeCell ref="A3:Q3"/>
    <mergeCell ref="A5:Q5"/>
    <mergeCell ref="C6:Q6"/>
    <mergeCell ref="K7:Q7"/>
    <mergeCell ref="C7:I7"/>
    <mergeCell ref="C63:Q63"/>
    <mergeCell ref="K64:Q64"/>
    <mergeCell ref="C64:I64"/>
    <mergeCell ref="C36:I36"/>
    <mergeCell ref="A58:Q58"/>
    <mergeCell ref="A59:Q59"/>
    <mergeCell ref="A60:Q60"/>
    <mergeCell ref="A62:Q62"/>
    <mergeCell ref="A64:A65"/>
    <mergeCell ref="A36:A37"/>
    <mergeCell ref="K36:Q36"/>
  </mergeCells>
  <pageMargins left="0.39" right="0.39" top="0.39" bottom="0.39" header="0" footer="0"/>
  <pageSetup scale="48" fitToHeight="0" orientation="landscape" r:id="rId1"/>
  <rowBreaks count="2" manualBreakCount="2">
    <brk id="28" max="17" man="1"/>
    <brk id="5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6"/>
  <sheetViews>
    <sheetView rightToLeft="1" view="pageBreakPreview" topLeftCell="A22" zoomScale="56" zoomScaleNormal="100" zoomScaleSheetLayoutView="56" workbookViewId="0">
      <selection activeCell="Y30" sqref="Y30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22" customWidth="1"/>
    <col min="4" max="4" width="1.42578125" customWidth="1"/>
    <col min="5" max="5" width="24.140625" bestFit="1" customWidth="1"/>
    <col min="6" max="6" width="1.42578125" customWidth="1"/>
    <col min="7" max="7" width="23" bestFit="1" customWidth="1"/>
    <col min="8" max="8" width="1.42578125" customWidth="1"/>
    <col min="9" max="9" width="20.42578125" customWidth="1"/>
    <col min="10" max="10" width="1.42578125" customWidth="1"/>
    <col min="11" max="11" width="23.140625" bestFit="1" customWidth="1"/>
    <col min="12" max="12" width="1.42578125" customWidth="1"/>
    <col min="13" max="13" width="20.42578125" customWidth="1"/>
    <col min="14" max="14" width="1.42578125" customWidth="1"/>
    <col min="15" max="15" width="25.5703125" customWidth="1"/>
    <col min="16" max="16" width="1.42578125" customWidth="1"/>
    <col min="17" max="17" width="23.42578125" customWidth="1"/>
    <col min="18" max="18" width="1.42578125" customWidth="1"/>
    <col min="19" max="19" width="25" customWidth="1"/>
    <col min="20" max="20" width="1.42578125" customWidth="1"/>
    <col min="21" max="21" width="24" bestFit="1" customWidth="1"/>
    <col min="22" max="22" width="1.42578125" customWidth="1"/>
    <col min="23" max="23" width="23.85546875" bestFit="1" customWidth="1"/>
    <col min="24" max="24" width="1.42578125" customWidth="1"/>
    <col min="25" max="25" width="25.42578125" bestFit="1" customWidth="1"/>
    <col min="26" max="26" width="1.42578125" customWidth="1"/>
    <col min="27" max="27" width="22.85546875" bestFit="1" customWidth="1"/>
  </cols>
  <sheetData>
    <row r="1" spans="1:27" ht="40.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7" ht="40.5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7" ht="40.5" customHeight="1" x14ac:dyDescent="0.2">
      <c r="A3" s="131" t="s">
        <v>233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1:27" ht="40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7" ht="40.5" customHeight="1" x14ac:dyDescent="0.2">
      <c r="A5" s="130" t="s">
        <v>131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</row>
    <row r="6" spans="1:27" ht="40.5" customHeight="1" x14ac:dyDescent="0.2">
      <c r="A6" s="130" t="s">
        <v>132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1:27" ht="40.5" customHeight="1" x14ac:dyDescent="0.2">
      <c r="A7" s="20"/>
      <c r="B7" s="20"/>
      <c r="C7" s="129" t="s">
        <v>133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1:27" ht="40.5" customHeight="1" thickBot="1" x14ac:dyDescent="0.4">
      <c r="C8" s="124" t="s">
        <v>209</v>
      </c>
      <c r="D8" s="124"/>
      <c r="E8" s="124"/>
      <c r="F8" s="124"/>
      <c r="G8" s="124"/>
      <c r="H8" s="8"/>
      <c r="I8" s="124" t="s">
        <v>2</v>
      </c>
      <c r="J8" s="124"/>
      <c r="K8" s="124"/>
      <c r="L8" s="124"/>
      <c r="M8" s="124"/>
      <c r="N8" s="124"/>
      <c r="O8" s="124"/>
      <c r="P8" s="8"/>
      <c r="Q8" s="124" t="s">
        <v>229</v>
      </c>
      <c r="R8" s="124"/>
      <c r="S8" s="124"/>
      <c r="T8" s="124"/>
      <c r="U8" s="124"/>
      <c r="V8" s="124"/>
      <c r="W8" s="124"/>
      <c r="X8" s="124"/>
      <c r="Y8" s="124"/>
    </row>
    <row r="9" spans="1:27" ht="40.5" customHeight="1" thickBot="1" x14ac:dyDescent="0.35">
      <c r="A9" s="125" t="s">
        <v>5</v>
      </c>
      <c r="B9" s="7"/>
      <c r="C9" s="125" t="s">
        <v>6</v>
      </c>
      <c r="D9" s="7"/>
      <c r="E9" s="125" t="s">
        <v>7</v>
      </c>
      <c r="F9" s="7"/>
      <c r="G9" s="125" t="s">
        <v>8</v>
      </c>
      <c r="H9" s="7"/>
      <c r="I9" s="126" t="s">
        <v>3</v>
      </c>
      <c r="J9" s="126"/>
      <c r="K9" s="126"/>
      <c r="L9" s="7"/>
      <c r="M9" s="126" t="s">
        <v>4</v>
      </c>
      <c r="N9" s="126"/>
      <c r="O9" s="126"/>
      <c r="P9" s="7"/>
      <c r="Q9" s="125" t="s">
        <v>6</v>
      </c>
      <c r="R9" s="7"/>
      <c r="S9" s="127" t="s">
        <v>10</v>
      </c>
      <c r="T9" s="7"/>
      <c r="U9" s="125" t="s">
        <v>7</v>
      </c>
      <c r="V9" s="7"/>
      <c r="W9" s="127" t="s">
        <v>8</v>
      </c>
      <c r="X9" s="7"/>
      <c r="Y9" s="127" t="s">
        <v>11</v>
      </c>
    </row>
    <row r="10" spans="1:27" ht="40.5" customHeight="1" thickBot="1" x14ac:dyDescent="0.35">
      <c r="A10" s="126"/>
      <c r="B10" s="7"/>
      <c r="C10" s="126"/>
      <c r="D10" s="7"/>
      <c r="E10" s="126"/>
      <c r="F10" s="7"/>
      <c r="G10" s="126"/>
      <c r="H10" s="7"/>
      <c r="I10" s="10" t="s">
        <v>6</v>
      </c>
      <c r="J10" s="7"/>
      <c r="K10" s="10" t="s">
        <v>7</v>
      </c>
      <c r="L10" s="7"/>
      <c r="M10" s="10" t="s">
        <v>6</v>
      </c>
      <c r="N10" s="7"/>
      <c r="O10" s="10" t="s">
        <v>9</v>
      </c>
      <c r="P10" s="7"/>
      <c r="Q10" s="126"/>
      <c r="R10" s="7"/>
      <c r="S10" s="128"/>
      <c r="T10" s="7"/>
      <c r="U10" s="126"/>
      <c r="V10" s="7"/>
      <c r="W10" s="128"/>
      <c r="X10" s="7"/>
      <c r="Y10" s="128"/>
    </row>
    <row r="11" spans="1:27" ht="40.5" customHeight="1" x14ac:dyDescent="0.2">
      <c r="A11" s="13" t="s">
        <v>17</v>
      </c>
      <c r="B11" s="4"/>
      <c r="C11" s="21">
        <v>4569967397</v>
      </c>
      <c r="D11" s="22"/>
      <c r="E11" s="21">
        <v>27120687455402</v>
      </c>
      <c r="F11" s="22"/>
      <c r="G11" s="21">
        <v>21407724911696</v>
      </c>
      <c r="H11" s="22"/>
      <c r="I11" s="21">
        <v>0</v>
      </c>
      <c r="J11" s="22"/>
      <c r="K11" s="21">
        <v>0</v>
      </c>
      <c r="L11" s="22"/>
      <c r="M11" s="21">
        <v>0</v>
      </c>
      <c r="N11" s="22"/>
      <c r="O11" s="21">
        <v>0</v>
      </c>
      <c r="P11" s="22"/>
      <c r="Q11" s="21">
        <f>C11+I11+M11</f>
        <v>4569967397</v>
      </c>
      <c r="R11" s="22"/>
      <c r="S11" s="21">
        <v>4414</v>
      </c>
      <c r="T11" s="22"/>
      <c r="U11" s="21">
        <v>27120687455402</v>
      </c>
      <c r="V11" s="22"/>
      <c r="W11" s="21">
        <v>20156505494929</v>
      </c>
      <c r="X11" s="15"/>
      <c r="Y11" s="16">
        <f t="shared" ref="Y11:Y29" si="0">W11/$AA$11*100</f>
        <v>30.156895041718805</v>
      </c>
      <c r="AA11" s="21">
        <v>66838795794609</v>
      </c>
    </row>
    <row r="12" spans="1:27" ht="40.5" customHeight="1" x14ac:dyDescent="0.2">
      <c r="A12" s="13" t="s">
        <v>186</v>
      </c>
      <c r="B12" s="4"/>
      <c r="C12" s="21">
        <v>2682770000</v>
      </c>
      <c r="D12" s="22"/>
      <c r="E12" s="21">
        <v>6258902410000</v>
      </c>
      <c r="F12" s="22"/>
      <c r="G12" s="21">
        <v>10366387143591</v>
      </c>
      <c r="H12" s="22"/>
      <c r="I12" s="21">
        <v>585579368</v>
      </c>
      <c r="J12" s="22"/>
      <c r="K12" s="21">
        <v>1903558182535</v>
      </c>
      <c r="L12" s="22"/>
      <c r="M12" s="21">
        <v>-10700712</v>
      </c>
      <c r="N12" s="22"/>
      <c r="O12" s="21">
        <v>-31568945217</v>
      </c>
      <c r="P12" s="22"/>
      <c r="Q12" s="21">
        <f t="shared" ref="Q12:Q29" si="1">C12+I12+M12</f>
        <v>3257648656</v>
      </c>
      <c r="R12" s="22"/>
      <c r="S12" s="21">
        <v>2914</v>
      </c>
      <c r="T12" s="22"/>
      <c r="U12" s="21">
        <v>8135736519416</v>
      </c>
      <c r="V12" s="22"/>
      <c r="W12" s="21">
        <v>9485573664564</v>
      </c>
      <c r="X12" s="15"/>
      <c r="Y12" s="16">
        <f t="shared" si="0"/>
        <v>14.191718375227037</v>
      </c>
      <c r="AA12" s="27"/>
    </row>
    <row r="13" spans="1:27" ht="40.5" customHeight="1" x14ac:dyDescent="0.2">
      <c r="A13" s="13" t="s">
        <v>15</v>
      </c>
      <c r="B13" s="4"/>
      <c r="C13" s="21">
        <v>590541281</v>
      </c>
      <c r="D13" s="22"/>
      <c r="E13" s="21">
        <v>4537344944363</v>
      </c>
      <c r="F13" s="22"/>
      <c r="G13" s="21">
        <v>8054762210400</v>
      </c>
      <c r="H13" s="22"/>
      <c r="I13" s="21">
        <v>4199982</v>
      </c>
      <c r="J13" s="22"/>
      <c r="K13" s="21">
        <v>50315982762</v>
      </c>
      <c r="L13" s="22"/>
      <c r="M13" s="21">
        <v>0</v>
      </c>
      <c r="N13" s="22"/>
      <c r="O13" s="21">
        <v>0</v>
      </c>
      <c r="P13" s="22"/>
      <c r="Q13" s="21">
        <f t="shared" si="1"/>
        <v>594741263</v>
      </c>
      <c r="R13" s="22"/>
      <c r="S13" s="21">
        <v>10590</v>
      </c>
      <c r="T13" s="22"/>
      <c r="U13" s="21">
        <v>4587660927125</v>
      </c>
      <c r="V13" s="22"/>
      <c r="W13" s="21">
        <v>6293523259588</v>
      </c>
      <c r="X13" s="15"/>
      <c r="Y13" s="16">
        <f t="shared" si="0"/>
        <v>9.415973439927857</v>
      </c>
      <c r="AA13" s="27"/>
    </row>
    <row r="14" spans="1:27" ht="40.5" customHeight="1" x14ac:dyDescent="0.2">
      <c r="A14" s="13" t="s">
        <v>21</v>
      </c>
      <c r="B14" s="4"/>
      <c r="C14" s="21">
        <v>1626181579</v>
      </c>
      <c r="D14" s="22"/>
      <c r="E14" s="21">
        <v>6137519571372</v>
      </c>
      <c r="F14" s="22"/>
      <c r="G14" s="21">
        <v>5747432873696</v>
      </c>
      <c r="H14" s="22"/>
      <c r="I14" s="21">
        <v>29929209</v>
      </c>
      <c r="J14" s="22"/>
      <c r="K14" s="21">
        <v>92713135508</v>
      </c>
      <c r="L14" s="22"/>
      <c r="M14" s="21">
        <v>0</v>
      </c>
      <c r="N14" s="22"/>
      <c r="O14" s="21">
        <v>0</v>
      </c>
      <c r="P14" s="22"/>
      <c r="Q14" s="21">
        <f t="shared" si="1"/>
        <v>1656110788</v>
      </c>
      <c r="R14" s="22"/>
      <c r="S14" s="21">
        <v>2840</v>
      </c>
      <c r="T14" s="22"/>
      <c r="U14" s="21">
        <v>6230232706880</v>
      </c>
      <c r="V14" s="22"/>
      <c r="W14" s="21">
        <v>4699780088395</v>
      </c>
      <c r="X14" s="15"/>
      <c r="Y14" s="16">
        <f t="shared" si="0"/>
        <v>7.031515203890117</v>
      </c>
      <c r="AA14" s="27"/>
    </row>
    <row r="15" spans="1:27" ht="40.5" customHeight="1" x14ac:dyDescent="0.2">
      <c r="A15" s="13" t="s">
        <v>27</v>
      </c>
      <c r="B15" s="4"/>
      <c r="C15" s="21">
        <v>1560620411</v>
      </c>
      <c r="D15" s="22"/>
      <c r="E15" s="21">
        <v>4019861045285</v>
      </c>
      <c r="F15" s="22"/>
      <c r="G15" s="21">
        <v>3686502778548</v>
      </c>
      <c r="H15" s="22"/>
      <c r="I15" s="21">
        <v>0</v>
      </c>
      <c r="J15" s="22"/>
      <c r="K15" s="21">
        <v>0</v>
      </c>
      <c r="L15" s="22"/>
      <c r="M15" s="21">
        <v>0</v>
      </c>
      <c r="N15" s="22"/>
      <c r="O15" s="21">
        <v>0</v>
      </c>
      <c r="P15" s="22"/>
      <c r="Q15" s="21">
        <f t="shared" si="1"/>
        <v>1560620411</v>
      </c>
      <c r="R15" s="22"/>
      <c r="S15" s="21">
        <v>2208</v>
      </c>
      <c r="T15" s="22"/>
      <c r="U15" s="21">
        <v>4019861045285</v>
      </c>
      <c r="V15" s="22"/>
      <c r="W15" s="21">
        <v>3443231021588</v>
      </c>
      <c r="X15" s="15"/>
      <c r="Y15" s="16">
        <f t="shared" si="0"/>
        <v>5.1515455666927501</v>
      </c>
    </row>
    <row r="16" spans="1:27" ht="40.5" customHeight="1" x14ac:dyDescent="0.2">
      <c r="A16" s="13" t="s">
        <v>24</v>
      </c>
      <c r="C16" s="21">
        <v>1344700025</v>
      </c>
      <c r="D16" s="22"/>
      <c r="E16" s="21">
        <v>6090796583105</v>
      </c>
      <c r="F16" s="22"/>
      <c r="G16" s="21">
        <v>3821420382677</v>
      </c>
      <c r="H16" s="22"/>
      <c r="I16" s="21">
        <v>25436993</v>
      </c>
      <c r="J16" s="22"/>
      <c r="K16" s="21">
        <v>63943498749</v>
      </c>
      <c r="L16" s="22"/>
      <c r="M16" s="21">
        <v>0</v>
      </c>
      <c r="N16" s="22"/>
      <c r="O16" s="21">
        <v>0</v>
      </c>
      <c r="P16" s="22"/>
      <c r="Q16" s="21">
        <f t="shared" si="1"/>
        <v>1370137018</v>
      </c>
      <c r="R16" s="22"/>
      <c r="S16" s="21">
        <v>2252</v>
      </c>
      <c r="T16" s="22"/>
      <c r="U16" s="21">
        <v>6154649663145</v>
      </c>
      <c r="V16" s="22"/>
      <c r="W16" s="21">
        <v>3083158541857</v>
      </c>
      <c r="X16" s="15"/>
      <c r="Y16" s="16">
        <f t="shared" si="0"/>
        <v>4.6128277824324266</v>
      </c>
    </row>
    <row r="17" spans="1:25" ht="40.5" customHeight="1" x14ac:dyDescent="0.2">
      <c r="A17" s="13" t="s">
        <v>13</v>
      </c>
      <c r="B17" s="4"/>
      <c r="C17" s="21">
        <v>22599841</v>
      </c>
      <c r="D17" s="22"/>
      <c r="E17" s="21">
        <v>688485724477</v>
      </c>
      <c r="F17" s="22"/>
      <c r="G17" s="21">
        <v>1420449636100</v>
      </c>
      <c r="H17" s="22"/>
      <c r="I17" s="21">
        <v>633437</v>
      </c>
      <c r="J17" s="22"/>
      <c r="K17" s="21">
        <v>36952648217</v>
      </c>
      <c r="L17" s="22"/>
      <c r="M17" s="21">
        <v>-48836</v>
      </c>
      <c r="N17" s="22"/>
      <c r="O17" s="21">
        <v>-3042425707</v>
      </c>
      <c r="P17" s="22"/>
      <c r="Q17" s="21">
        <f t="shared" si="1"/>
        <v>23184442</v>
      </c>
      <c r="R17" s="22"/>
      <c r="S17" s="21">
        <v>59550</v>
      </c>
      <c r="T17" s="22"/>
      <c r="U17" s="21">
        <v>723945699835</v>
      </c>
      <c r="V17" s="22"/>
      <c r="W17" s="21">
        <v>1379584239623</v>
      </c>
      <c r="X17" s="15"/>
      <c r="Y17" s="16">
        <f t="shared" si="0"/>
        <v>2.0640471199726083</v>
      </c>
    </row>
    <row r="18" spans="1:25" ht="40.5" customHeight="1" x14ac:dyDescent="0.2">
      <c r="A18" s="13" t="s">
        <v>25</v>
      </c>
      <c r="B18" s="4"/>
      <c r="C18" s="21">
        <v>78800000</v>
      </c>
      <c r="D18" s="22"/>
      <c r="E18" s="21">
        <v>870654361692</v>
      </c>
      <c r="F18" s="22"/>
      <c r="G18" s="21">
        <v>1318896876000</v>
      </c>
      <c r="H18" s="22"/>
      <c r="I18" s="21">
        <v>27039474</v>
      </c>
      <c r="J18" s="22"/>
      <c r="K18" s="21">
        <v>405840195153</v>
      </c>
      <c r="L18" s="22"/>
      <c r="M18" s="21">
        <v>-23439474</v>
      </c>
      <c r="N18" s="22"/>
      <c r="O18" s="21">
        <v>-359954586797</v>
      </c>
      <c r="P18" s="22"/>
      <c r="Q18" s="21">
        <f t="shared" si="1"/>
        <v>82400000</v>
      </c>
      <c r="R18" s="22"/>
      <c r="S18" s="21">
        <v>15090</v>
      </c>
      <c r="T18" s="22"/>
      <c r="U18" s="21">
        <v>995554092182</v>
      </c>
      <c r="V18" s="22"/>
      <c r="W18" s="21">
        <v>1242471003840</v>
      </c>
      <c r="X18" s="15"/>
      <c r="Y18" s="16">
        <f t="shared" si="0"/>
        <v>1.8589069253402286</v>
      </c>
    </row>
    <row r="19" spans="1:25" ht="40.5" customHeight="1" x14ac:dyDescent="0.2">
      <c r="A19" s="13" t="s">
        <v>187</v>
      </c>
      <c r="C19" s="21">
        <v>736668414</v>
      </c>
      <c r="D19" s="22"/>
      <c r="E19" s="21">
        <v>1160252752050</v>
      </c>
      <c r="F19" s="22"/>
      <c r="G19" s="21">
        <v>783219492949</v>
      </c>
      <c r="H19" s="22"/>
      <c r="I19" s="21">
        <v>0</v>
      </c>
      <c r="J19" s="22"/>
      <c r="K19" s="21">
        <v>0</v>
      </c>
      <c r="L19" s="22"/>
      <c r="M19" s="21">
        <v>0</v>
      </c>
      <c r="N19" s="22"/>
      <c r="O19" s="21">
        <v>0</v>
      </c>
      <c r="P19" s="22"/>
      <c r="Q19" s="21">
        <f t="shared" si="1"/>
        <v>736668414</v>
      </c>
      <c r="R19" s="22"/>
      <c r="S19" s="21">
        <v>1208</v>
      </c>
      <c r="T19" s="22"/>
      <c r="U19" s="21">
        <v>1160252752050</v>
      </c>
      <c r="V19" s="22"/>
      <c r="W19" s="21">
        <v>889219123574</v>
      </c>
      <c r="X19" s="15"/>
      <c r="Y19" s="16">
        <f t="shared" si="0"/>
        <v>1.3303936927686562</v>
      </c>
    </row>
    <row r="20" spans="1:25" ht="40.5" customHeight="1" x14ac:dyDescent="0.2">
      <c r="A20" s="13" t="s">
        <v>12</v>
      </c>
      <c r="B20" s="4"/>
      <c r="C20" s="21">
        <v>383491163</v>
      </c>
      <c r="D20" s="22"/>
      <c r="E20" s="21">
        <v>1140401724791</v>
      </c>
      <c r="F20" s="22"/>
      <c r="G20" s="21">
        <v>841506562536</v>
      </c>
      <c r="H20" s="22"/>
      <c r="I20" s="21">
        <v>17751545</v>
      </c>
      <c r="J20" s="22"/>
      <c r="K20" s="21">
        <v>36052749810</v>
      </c>
      <c r="L20" s="22"/>
      <c r="M20" s="21">
        <v>0</v>
      </c>
      <c r="N20" s="22"/>
      <c r="O20" s="21">
        <v>0</v>
      </c>
      <c r="P20" s="22"/>
      <c r="Q20" s="21">
        <f t="shared" si="1"/>
        <v>401242708</v>
      </c>
      <c r="R20" s="22"/>
      <c r="S20" s="21">
        <v>2199</v>
      </c>
      <c r="T20" s="22"/>
      <c r="U20" s="21">
        <v>1176454474601</v>
      </c>
      <c r="V20" s="22"/>
      <c r="W20" s="21">
        <v>881662142028</v>
      </c>
      <c r="X20" s="15"/>
      <c r="Y20" s="16">
        <f t="shared" si="0"/>
        <v>1.3190874125519658</v>
      </c>
    </row>
    <row r="21" spans="1:25" ht="40.5" customHeight="1" x14ac:dyDescent="0.2">
      <c r="A21" s="13" t="s">
        <v>28</v>
      </c>
      <c r="B21" s="4"/>
      <c r="C21" s="21">
        <v>97921993</v>
      </c>
      <c r="D21" s="22"/>
      <c r="E21" s="21">
        <v>265131384329</v>
      </c>
      <c r="F21" s="22"/>
      <c r="G21" s="21">
        <v>440999008289</v>
      </c>
      <c r="H21" s="22"/>
      <c r="I21" s="21">
        <v>53600000</v>
      </c>
      <c r="J21" s="22"/>
      <c r="K21" s="21">
        <v>211045563290</v>
      </c>
      <c r="L21" s="22"/>
      <c r="M21" s="21">
        <v>-3721993</v>
      </c>
      <c r="N21" s="22"/>
      <c r="O21" s="21">
        <v>-14720883890</v>
      </c>
      <c r="P21" s="22"/>
      <c r="Q21" s="21">
        <f t="shared" si="1"/>
        <v>147800000</v>
      </c>
      <c r="R21" s="22"/>
      <c r="S21" s="21">
        <v>3858</v>
      </c>
      <c r="T21" s="22"/>
      <c r="U21" s="21">
        <v>464495754336</v>
      </c>
      <c r="V21" s="22"/>
      <c r="W21" s="21">
        <v>569779038576</v>
      </c>
      <c r="X21" s="15"/>
      <c r="Y21" s="16">
        <f t="shared" si="0"/>
        <v>0.85246754044895068</v>
      </c>
    </row>
    <row r="22" spans="1:25" ht="40.5" customHeight="1" x14ac:dyDescent="0.2">
      <c r="A22" s="13" t="s">
        <v>23</v>
      </c>
      <c r="B22" s="4"/>
      <c r="C22" s="21">
        <v>132918399</v>
      </c>
      <c r="D22" s="22"/>
      <c r="E22" s="21">
        <v>371190844316</v>
      </c>
      <c r="F22" s="22"/>
      <c r="G22" s="21">
        <v>335496704448</v>
      </c>
      <c r="H22" s="22"/>
      <c r="I22" s="21">
        <v>0</v>
      </c>
      <c r="J22" s="22"/>
      <c r="K22" s="21">
        <v>0</v>
      </c>
      <c r="L22" s="22"/>
      <c r="M22" s="21">
        <v>0</v>
      </c>
      <c r="N22" s="22"/>
      <c r="O22" s="21">
        <v>0</v>
      </c>
      <c r="P22" s="22"/>
      <c r="Q22" s="21">
        <f t="shared" si="1"/>
        <v>132918399</v>
      </c>
      <c r="R22" s="22"/>
      <c r="S22" s="21">
        <v>2178</v>
      </c>
      <c r="T22" s="22"/>
      <c r="U22" s="21">
        <v>371190844316</v>
      </c>
      <c r="V22" s="22"/>
      <c r="W22" s="21">
        <v>289276255854</v>
      </c>
      <c r="X22" s="15"/>
      <c r="Y22" s="16">
        <f t="shared" si="0"/>
        <v>0.43279692941046688</v>
      </c>
    </row>
    <row r="23" spans="1:25" ht="40.5" customHeight="1" x14ac:dyDescent="0.2">
      <c r="A23" s="13" t="s">
        <v>18</v>
      </c>
      <c r="B23" s="4"/>
      <c r="C23" s="21">
        <v>381632150</v>
      </c>
      <c r="D23" s="22"/>
      <c r="E23" s="21">
        <v>195964794443</v>
      </c>
      <c r="F23" s="22"/>
      <c r="G23" s="21">
        <v>179993475715</v>
      </c>
      <c r="H23" s="22"/>
      <c r="I23" s="21">
        <v>47000000</v>
      </c>
      <c r="J23" s="22"/>
      <c r="K23" s="21">
        <v>20340088821</v>
      </c>
      <c r="L23" s="22"/>
      <c r="M23" s="21">
        <v>-21800000</v>
      </c>
      <c r="N23" s="22"/>
      <c r="O23" s="21">
        <v>-9926848071</v>
      </c>
      <c r="P23" s="22"/>
      <c r="Q23" s="21">
        <f t="shared" si="1"/>
        <v>406832150</v>
      </c>
      <c r="R23" s="22"/>
      <c r="S23" s="21">
        <v>432</v>
      </c>
      <c r="T23" s="22"/>
      <c r="U23" s="21">
        <v>205191317962</v>
      </c>
      <c r="V23" s="22"/>
      <c r="W23" s="21">
        <v>175617917668</v>
      </c>
      <c r="X23" s="15"/>
      <c r="Y23" s="16">
        <f t="shared" si="0"/>
        <v>0.26274847651005223</v>
      </c>
    </row>
    <row r="24" spans="1:25" ht="40.5" customHeight="1" x14ac:dyDescent="0.2">
      <c r="A24" s="13" t="s">
        <v>14</v>
      </c>
      <c r="B24" s="4"/>
      <c r="C24" s="21">
        <v>22560000</v>
      </c>
      <c r="D24" s="22"/>
      <c r="E24" s="21">
        <v>169455053374</v>
      </c>
      <c r="F24" s="22"/>
      <c r="G24" s="21">
        <v>180568263744</v>
      </c>
      <c r="H24" s="22"/>
      <c r="I24" s="21">
        <v>411000</v>
      </c>
      <c r="J24" s="22"/>
      <c r="K24" s="21">
        <v>3347049507</v>
      </c>
      <c r="L24" s="22"/>
      <c r="M24" s="21">
        <v>-2070000</v>
      </c>
      <c r="N24" s="22"/>
      <c r="O24" s="21">
        <v>-17519874820</v>
      </c>
      <c r="P24" s="22"/>
      <c r="Q24" s="21">
        <f t="shared" si="1"/>
        <v>20901000</v>
      </c>
      <c r="R24" s="22"/>
      <c r="S24" s="21">
        <v>8270</v>
      </c>
      <c r="T24" s="22"/>
      <c r="U24" s="21">
        <v>157251801150</v>
      </c>
      <c r="V24" s="22"/>
      <c r="W24" s="21">
        <v>172719903034</v>
      </c>
      <c r="X24" s="15"/>
      <c r="Y24" s="16">
        <f t="shared" si="0"/>
        <v>0.25841264939116548</v>
      </c>
    </row>
    <row r="25" spans="1:25" ht="40.5" customHeight="1" x14ac:dyDescent="0.2">
      <c r="A25" s="13" t="s">
        <v>20</v>
      </c>
      <c r="B25" s="4"/>
      <c r="C25" s="21">
        <v>7200000</v>
      </c>
      <c r="D25" s="22"/>
      <c r="E25" s="21">
        <v>112394183753</v>
      </c>
      <c r="F25" s="22"/>
      <c r="G25" s="21">
        <v>121515577920</v>
      </c>
      <c r="H25" s="22"/>
      <c r="I25" s="21">
        <v>1290708</v>
      </c>
      <c r="J25" s="22"/>
      <c r="K25" s="21">
        <v>19742991954</v>
      </c>
      <c r="L25" s="22"/>
      <c r="M25" s="21">
        <v>0</v>
      </c>
      <c r="N25" s="22"/>
      <c r="O25" s="21">
        <v>0</v>
      </c>
      <c r="P25" s="22"/>
      <c r="Q25" s="21">
        <f t="shared" si="1"/>
        <v>8490708</v>
      </c>
      <c r="R25" s="22"/>
      <c r="S25" s="21">
        <v>15210</v>
      </c>
      <c r="T25" s="22"/>
      <c r="U25" s="21">
        <v>132137175707</v>
      </c>
      <c r="V25" s="22"/>
      <c r="W25" s="21">
        <v>129045519491</v>
      </c>
      <c r="X25" s="15"/>
      <c r="Y25" s="16">
        <f t="shared" si="0"/>
        <v>0.19306978523004509</v>
      </c>
    </row>
    <row r="26" spans="1:25" ht="40.5" customHeight="1" x14ac:dyDescent="0.2">
      <c r="A26" s="13" t="s">
        <v>16</v>
      </c>
      <c r="B26" s="4"/>
      <c r="C26" s="21">
        <v>7000000</v>
      </c>
      <c r="D26" s="22"/>
      <c r="E26" s="21">
        <v>122981550425</v>
      </c>
      <c r="F26" s="22"/>
      <c r="G26" s="21">
        <v>63441747600</v>
      </c>
      <c r="H26" s="22"/>
      <c r="I26" s="21">
        <v>0</v>
      </c>
      <c r="J26" s="22"/>
      <c r="K26" s="21">
        <v>0</v>
      </c>
      <c r="L26" s="22"/>
      <c r="M26" s="21">
        <v>-139470</v>
      </c>
      <c r="N26" s="22"/>
      <c r="O26" s="21">
        <v>-1191562241</v>
      </c>
      <c r="P26" s="22"/>
      <c r="Q26" s="21">
        <f t="shared" si="1"/>
        <v>6860530</v>
      </c>
      <c r="R26" s="22"/>
      <c r="S26" s="21">
        <v>8820</v>
      </c>
      <c r="T26" s="22"/>
      <c r="U26" s="21">
        <v>120531230878</v>
      </c>
      <c r="V26" s="22"/>
      <c r="W26" s="21">
        <v>60463887095</v>
      </c>
      <c r="X26" s="15"/>
      <c r="Y26" s="16">
        <f t="shared" si="0"/>
        <v>9.0462262786423234E-2</v>
      </c>
    </row>
    <row r="27" spans="1:25" ht="40.5" customHeight="1" x14ac:dyDescent="0.2">
      <c r="A27" s="13" t="s">
        <v>22</v>
      </c>
      <c r="B27" s="4"/>
      <c r="C27" s="21">
        <v>48557069</v>
      </c>
      <c r="D27" s="22"/>
      <c r="E27" s="21">
        <v>209720163542</v>
      </c>
      <c r="F27" s="22"/>
      <c r="G27" s="21">
        <v>223677963543</v>
      </c>
      <c r="H27" s="22"/>
      <c r="I27" s="21">
        <v>0</v>
      </c>
      <c r="J27" s="22"/>
      <c r="K27" s="21">
        <v>0</v>
      </c>
      <c r="L27" s="22"/>
      <c r="M27" s="21">
        <v>-31905478</v>
      </c>
      <c r="N27" s="22"/>
      <c r="O27" s="21">
        <v>-110341908206</v>
      </c>
      <c r="P27" s="22"/>
      <c r="Q27" s="21">
        <f t="shared" si="1"/>
        <v>16651591</v>
      </c>
      <c r="R27" s="22"/>
      <c r="S27" s="21">
        <v>3461</v>
      </c>
      <c r="T27" s="22"/>
      <c r="U27" s="21">
        <v>71918969981</v>
      </c>
      <c r="V27" s="22"/>
      <c r="W27" s="21">
        <v>57587356772</v>
      </c>
      <c r="X27" s="15"/>
      <c r="Y27" s="16">
        <f t="shared" si="0"/>
        <v>8.6158579141614053E-2</v>
      </c>
    </row>
    <row r="28" spans="1:25" ht="40.5" customHeight="1" x14ac:dyDescent="0.2">
      <c r="A28" s="13" t="s">
        <v>19</v>
      </c>
      <c r="B28" s="4"/>
      <c r="C28" s="21">
        <v>30718316</v>
      </c>
      <c r="D28" s="22"/>
      <c r="E28" s="21">
        <v>68605443020</v>
      </c>
      <c r="F28" s="22"/>
      <c r="G28" s="21">
        <v>69493412260</v>
      </c>
      <c r="H28" s="22"/>
      <c r="I28" s="21">
        <v>0</v>
      </c>
      <c r="J28" s="22"/>
      <c r="K28" s="21">
        <v>0</v>
      </c>
      <c r="L28" s="22"/>
      <c r="M28" s="21">
        <v>0</v>
      </c>
      <c r="N28" s="22"/>
      <c r="O28" s="21">
        <v>0</v>
      </c>
      <c r="P28" s="22"/>
      <c r="Q28" s="21">
        <f t="shared" si="1"/>
        <v>30718316</v>
      </c>
      <c r="R28" s="22"/>
      <c r="S28" s="21">
        <v>1613</v>
      </c>
      <c r="T28" s="22"/>
      <c r="U28" s="21">
        <v>68605443020</v>
      </c>
      <c r="V28" s="22"/>
      <c r="W28" s="21">
        <v>49510986738</v>
      </c>
      <c r="X28" s="15"/>
      <c r="Y28" s="16">
        <f t="shared" si="0"/>
        <v>7.4075222555091871E-2</v>
      </c>
    </row>
    <row r="29" spans="1:25" ht="40.5" customHeight="1" thickBot="1" x14ac:dyDescent="0.25">
      <c r="A29" s="13" t="s">
        <v>26</v>
      </c>
      <c r="B29" s="4"/>
      <c r="C29" s="21">
        <v>85081</v>
      </c>
      <c r="D29" s="22"/>
      <c r="E29" s="21">
        <v>188848142</v>
      </c>
      <c r="F29" s="22"/>
      <c r="G29" s="21">
        <v>191881875</v>
      </c>
      <c r="H29" s="22"/>
      <c r="I29" s="21">
        <v>0</v>
      </c>
      <c r="J29" s="22"/>
      <c r="K29" s="21">
        <v>0</v>
      </c>
      <c r="L29" s="22"/>
      <c r="M29" s="21">
        <v>0</v>
      </c>
      <c r="N29" s="22"/>
      <c r="O29" s="21">
        <v>0</v>
      </c>
      <c r="P29" s="22"/>
      <c r="Q29" s="21">
        <f t="shared" si="1"/>
        <v>85081</v>
      </c>
      <c r="R29" s="22"/>
      <c r="S29" s="21">
        <v>1928</v>
      </c>
      <c r="T29" s="22"/>
      <c r="U29" s="21">
        <v>188848142</v>
      </c>
      <c r="V29" s="22"/>
      <c r="W29" s="21">
        <v>163911500</v>
      </c>
      <c r="X29" s="15"/>
      <c r="Y29" s="16">
        <f t="shared" si="0"/>
        <v>2.4523407109800231E-4</v>
      </c>
    </row>
    <row r="30" spans="1:25" ht="40.5" customHeight="1" thickBot="1" x14ac:dyDescent="0.25">
      <c r="A30" s="13"/>
      <c r="B30" s="4"/>
      <c r="C30" s="24">
        <f>SUM(C11:C29)</f>
        <v>14324933119</v>
      </c>
      <c r="D30" s="25"/>
      <c r="E30" s="24">
        <f>SUM(E11:E29)</f>
        <v>59540538837881</v>
      </c>
      <c r="F30" s="25"/>
      <c r="G30" s="24">
        <f>SUM(G11:G29)</f>
        <v>59063680903587</v>
      </c>
      <c r="H30" s="25"/>
      <c r="I30" s="24">
        <f>SUM(I11:I29)</f>
        <v>792871716</v>
      </c>
      <c r="J30" s="25"/>
      <c r="K30" s="24">
        <f>SUM(K11:K29)</f>
        <v>2843852086306</v>
      </c>
      <c r="L30" s="25"/>
      <c r="M30" s="24">
        <f>SUM(M11:M29)</f>
        <v>-93825963</v>
      </c>
      <c r="N30" s="25"/>
      <c r="O30" s="24">
        <f>SUM(O11:O29)</f>
        <v>-548267034949</v>
      </c>
      <c r="P30" s="25"/>
      <c r="Q30" s="24">
        <f>SUM(Q11:Q29)</f>
        <v>15023978872</v>
      </c>
      <c r="R30" s="25"/>
      <c r="S30" s="26"/>
      <c r="T30" s="25"/>
      <c r="U30" s="24">
        <f>SUM(U11:U29)</f>
        <v>61896546721413</v>
      </c>
      <c r="V30" s="25"/>
      <c r="W30" s="24">
        <f>SUM(W11:W29)</f>
        <v>53058873356714</v>
      </c>
      <c r="X30" s="18"/>
      <c r="Y30" s="19">
        <f>SUM(Y11:Y29)</f>
        <v>79.38334724006738</v>
      </c>
    </row>
    <row r="31" spans="1:25" ht="13.5" thickTop="1" x14ac:dyDescent="0.2"/>
    <row r="32" spans="1:25" ht="22.5" x14ac:dyDescent="0.2">
      <c r="C32" s="21">
        <v>16014703386</v>
      </c>
      <c r="D32" s="21"/>
      <c r="E32" s="21">
        <v>58380286085831</v>
      </c>
      <c r="F32" s="21"/>
      <c r="G32" s="21">
        <v>-99824675193</v>
      </c>
      <c r="H32" s="21"/>
      <c r="I32" s="21">
        <v>792871716</v>
      </c>
      <c r="J32" s="21"/>
      <c r="K32" s="21">
        <v>2843852086306</v>
      </c>
      <c r="L32" s="21"/>
      <c r="M32" s="21">
        <v>-93825963</v>
      </c>
      <c r="N32" s="21"/>
      <c r="O32" s="21">
        <v>-548267034949</v>
      </c>
      <c r="P32" s="21"/>
      <c r="Q32" s="21">
        <f>C30+I30+M30</f>
        <v>15023978872</v>
      </c>
      <c r="R32" s="21"/>
      <c r="S32" s="21"/>
      <c r="T32" s="21"/>
      <c r="U32" s="21">
        <v>60736293969363</v>
      </c>
      <c r="V32" s="21"/>
      <c r="W32" s="21">
        <v>-8566639736223</v>
      </c>
      <c r="X32" s="21"/>
      <c r="Y32" s="28">
        <v>79.37</v>
      </c>
    </row>
    <row r="33" spans="3:25" ht="22.5" x14ac:dyDescent="0.2">
      <c r="C33" s="21">
        <f>C32-C30</f>
        <v>1689770267</v>
      </c>
      <c r="D33" s="21"/>
      <c r="E33" s="21">
        <v>1160252752050</v>
      </c>
      <c r="F33" s="21"/>
      <c r="G33" s="21">
        <v>-377033259101</v>
      </c>
      <c r="H33" s="21"/>
      <c r="I33" s="21">
        <f>I32-I30</f>
        <v>0</v>
      </c>
      <c r="J33" s="21"/>
      <c r="K33" s="21">
        <f>K32-K30</f>
        <v>0</v>
      </c>
      <c r="L33" s="21"/>
      <c r="M33" s="21">
        <f>M32-M30</f>
        <v>0</v>
      </c>
      <c r="N33" s="21"/>
      <c r="O33" s="21">
        <f>O32-O30</f>
        <v>0</v>
      </c>
      <c r="P33" s="21"/>
      <c r="Q33" s="21">
        <f>Q32-Q30</f>
        <v>0</v>
      </c>
      <c r="R33" s="21"/>
      <c r="S33" s="21"/>
      <c r="T33" s="21"/>
      <c r="U33" s="21">
        <v>1160252752050</v>
      </c>
      <c r="V33" s="21"/>
      <c r="W33" s="21">
        <v>-271033628476</v>
      </c>
      <c r="X33" s="21"/>
      <c r="Y33" s="21">
        <f>Y32-Y30</f>
        <v>-1.334724006737531E-2</v>
      </c>
    </row>
    <row r="34" spans="3:25" ht="22.5" x14ac:dyDescent="0.2">
      <c r="C34" s="21"/>
      <c r="D34" s="21"/>
      <c r="E34" s="21">
        <f>SUM(E32:E33)</f>
        <v>59540538837881</v>
      </c>
      <c r="F34" s="21"/>
      <c r="G34" s="21">
        <f>E34+G32+G33</f>
        <v>59063680903587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>
        <f>U32+U33</f>
        <v>61896546721413</v>
      </c>
      <c r="V34" s="21"/>
      <c r="W34" s="21">
        <f>SUM(W32:W33)</f>
        <v>-8837673364699</v>
      </c>
      <c r="X34" s="21"/>
      <c r="Y34" s="21"/>
    </row>
    <row r="35" spans="3:25" ht="22.5" x14ac:dyDescent="0.2">
      <c r="E35" s="21">
        <f>E34-E30</f>
        <v>0</v>
      </c>
      <c r="G35" s="21">
        <f>G34-G30</f>
        <v>0</v>
      </c>
      <c r="K35" s="21"/>
      <c r="U35" s="21">
        <f>U34-U30</f>
        <v>0</v>
      </c>
      <c r="W35" s="21">
        <f>U34+W34</f>
        <v>53058873356714</v>
      </c>
    </row>
    <row r="36" spans="3:25" ht="22.5" x14ac:dyDescent="0.2">
      <c r="E36" s="21"/>
      <c r="W36" s="21">
        <f>W35-W30</f>
        <v>0</v>
      </c>
    </row>
  </sheetData>
  <sortState xmlns:xlrd2="http://schemas.microsoft.com/office/spreadsheetml/2017/richdata2" ref="A11:Y29">
    <sortCondition descending="1" ref="W11:W29"/>
  </sortState>
  <mergeCells count="20">
    <mergeCell ref="C7:Y7"/>
    <mergeCell ref="A6:Y6"/>
    <mergeCell ref="A1:Y1"/>
    <mergeCell ref="A2:Y2"/>
    <mergeCell ref="A3:Y3"/>
    <mergeCell ref="A5:Y5"/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sheetPr>
    <tabColor rgb="FF92D050"/>
  </sheetPr>
  <dimension ref="A1:R37"/>
  <sheetViews>
    <sheetView rightToLeft="1" view="pageBreakPreview" topLeftCell="A28" zoomScale="69" zoomScaleNormal="100" zoomScaleSheetLayoutView="69" workbookViewId="0">
      <selection activeCell="A8" sqref="A8:V8"/>
    </sheetView>
  </sheetViews>
  <sheetFormatPr defaultRowHeight="15.75" x14ac:dyDescent="0.4"/>
  <cols>
    <col min="1" max="1" width="43.140625" style="39" bestFit="1" customWidth="1"/>
    <col min="2" max="2" width="1.42578125" style="39" customWidth="1"/>
    <col min="3" max="3" width="18" style="39" customWidth="1"/>
    <col min="4" max="4" width="1.42578125" style="39" customWidth="1"/>
    <col min="5" max="5" width="19.28515625" style="39" customWidth="1"/>
    <col min="6" max="6" width="1.42578125" style="39" customWidth="1"/>
    <col min="7" max="7" width="17.5703125" style="39" customWidth="1"/>
    <col min="8" max="8" width="1.42578125" style="39" customWidth="1"/>
    <col min="9" max="9" width="16.85546875" style="39" customWidth="1"/>
    <col min="10" max="10" width="1.42578125" style="39" customWidth="1"/>
    <col min="11" max="11" width="19.5703125" style="39" customWidth="1"/>
    <col min="12" max="12" width="1.42578125" style="39" customWidth="1"/>
    <col min="13" max="13" width="16.140625" style="39" bestFit="1" customWidth="1"/>
    <col min="14" max="14" width="1.42578125" style="39" customWidth="1"/>
    <col min="15" max="15" width="16.28515625" style="39" customWidth="1"/>
    <col min="16" max="16" width="1.42578125" style="39" customWidth="1"/>
    <col min="17" max="17" width="19.28515625" style="39" customWidth="1"/>
    <col min="18" max="18" width="1.42578125" style="39" customWidth="1"/>
    <col min="19" max="20" width="9.140625" style="39"/>
    <col min="21" max="21" width="29.7109375" style="39" bestFit="1" customWidth="1"/>
    <col min="22" max="22" width="12.85546875" style="39" bestFit="1" customWidth="1"/>
    <col min="23" max="16384" width="9.140625" style="39"/>
  </cols>
  <sheetData>
    <row r="1" spans="1:17" ht="38.25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38.25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38.25" customHeight="1" x14ac:dyDescent="0.4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38.25" customHeight="1" x14ac:dyDescent="0.4"/>
    <row r="5" spans="1:17" ht="38.25" customHeight="1" x14ac:dyDescent="0.4">
      <c r="A5" s="143" t="s">
        <v>174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1:17" ht="38.25" customHeight="1" x14ac:dyDescent="0.4">
      <c r="C6" s="142" t="s">
        <v>133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</row>
    <row r="7" spans="1:17" ht="38.25" customHeight="1" thickBot="1" x14ac:dyDescent="0.45">
      <c r="C7" s="135" t="s">
        <v>230</v>
      </c>
      <c r="D7" s="135"/>
      <c r="E7" s="135"/>
      <c r="F7" s="135"/>
      <c r="G7" s="135"/>
      <c r="H7" s="135"/>
      <c r="I7" s="135"/>
      <c r="J7" s="135"/>
      <c r="K7" s="135"/>
      <c r="L7" s="80"/>
      <c r="M7" s="135" t="s">
        <v>231</v>
      </c>
      <c r="N7" s="135"/>
      <c r="O7" s="135"/>
      <c r="P7" s="135"/>
      <c r="Q7" s="135"/>
    </row>
    <row r="8" spans="1:17" ht="38.25" customHeight="1" thickBot="1" x14ac:dyDescent="0.65">
      <c r="A8" s="44" t="s">
        <v>123</v>
      </c>
      <c r="B8" s="43"/>
      <c r="C8" s="45" t="s">
        <v>32</v>
      </c>
      <c r="D8" s="43"/>
      <c r="E8" s="45" t="s">
        <v>6</v>
      </c>
      <c r="F8" s="43"/>
      <c r="G8" s="45" t="s">
        <v>124</v>
      </c>
      <c r="H8" s="43"/>
      <c r="I8" s="45" t="s">
        <v>125</v>
      </c>
      <c r="J8" s="43"/>
      <c r="K8" s="45" t="s">
        <v>126</v>
      </c>
      <c r="L8" s="43"/>
      <c r="M8" s="45" t="s">
        <v>124</v>
      </c>
      <c r="N8" s="81"/>
      <c r="O8" s="45" t="s">
        <v>125</v>
      </c>
      <c r="P8" s="81"/>
      <c r="Q8" s="45" t="s">
        <v>126</v>
      </c>
    </row>
    <row r="9" spans="1:17" ht="38.25" customHeight="1" x14ac:dyDescent="0.55000000000000004">
      <c r="A9" s="35" t="s">
        <v>248</v>
      </c>
      <c r="B9" s="79"/>
      <c r="C9" s="121" t="s">
        <v>43</v>
      </c>
      <c r="D9" s="79"/>
      <c r="E9" s="121">
        <v>3000</v>
      </c>
      <c r="F9" s="79"/>
      <c r="G9" s="121">
        <v>0</v>
      </c>
      <c r="H9" s="79"/>
      <c r="I9" s="121">
        <v>0</v>
      </c>
      <c r="J9" s="79"/>
      <c r="K9" s="121">
        <v>942220000</v>
      </c>
      <c r="L9" s="79"/>
      <c r="M9" s="121">
        <v>-970478</v>
      </c>
      <c r="N9" s="121"/>
      <c r="O9" s="121"/>
      <c r="P9" s="121"/>
      <c r="Q9" s="121">
        <v>942220000</v>
      </c>
    </row>
    <row r="10" spans="1:17" ht="38.25" customHeight="1" x14ac:dyDescent="0.55000000000000004">
      <c r="A10" s="35" t="s">
        <v>250</v>
      </c>
      <c r="B10" s="79"/>
      <c r="C10" s="121" t="s">
        <v>43</v>
      </c>
      <c r="D10" s="79"/>
      <c r="E10" s="121">
        <v>2800</v>
      </c>
      <c r="F10" s="79"/>
      <c r="G10" s="121">
        <v>-28000</v>
      </c>
      <c r="H10" s="79"/>
      <c r="I10" s="121">
        <v>-280000</v>
      </c>
      <c r="J10" s="79"/>
      <c r="K10" s="121">
        <v>888879439</v>
      </c>
      <c r="L10" s="79"/>
      <c r="M10" s="121">
        <v>-967375</v>
      </c>
      <c r="N10" s="121"/>
      <c r="O10" s="121"/>
      <c r="P10" s="121"/>
      <c r="Q10" s="121">
        <v>888879439</v>
      </c>
    </row>
    <row r="11" spans="1:17" ht="39.75" customHeight="1" x14ac:dyDescent="0.4">
      <c r="A11" s="35" t="s">
        <v>196</v>
      </c>
      <c r="C11" s="21" t="s">
        <v>41</v>
      </c>
      <c r="D11" s="21"/>
      <c r="E11" s="21">
        <v>10280000</v>
      </c>
      <c r="F11" s="21"/>
      <c r="G11" s="21">
        <v>0</v>
      </c>
      <c r="H11" s="21"/>
      <c r="I11" s="21">
        <v>0</v>
      </c>
      <c r="J11" s="21"/>
      <c r="K11" s="21">
        <v>0</v>
      </c>
      <c r="L11" s="21"/>
      <c r="M11" s="21">
        <v>-875288</v>
      </c>
      <c r="N11" s="21"/>
      <c r="O11" s="21">
        <v>0</v>
      </c>
      <c r="P11" s="21"/>
      <c r="Q11" s="21">
        <v>849800000</v>
      </c>
    </row>
    <row r="12" spans="1:17" ht="39.75" customHeight="1" x14ac:dyDescent="0.4">
      <c r="A12" s="35" t="s">
        <v>198</v>
      </c>
      <c r="C12" s="21" t="s">
        <v>182</v>
      </c>
      <c r="D12" s="21"/>
      <c r="E12" s="21">
        <v>22678000</v>
      </c>
      <c r="F12" s="21"/>
      <c r="G12" s="21">
        <v>0</v>
      </c>
      <c r="H12" s="21"/>
      <c r="I12" s="21">
        <v>0</v>
      </c>
      <c r="J12" s="21"/>
      <c r="K12" s="21">
        <v>0</v>
      </c>
      <c r="L12" s="21"/>
      <c r="M12" s="21">
        <v>-2565934</v>
      </c>
      <c r="N12" s="21"/>
      <c r="O12" s="21">
        <v>0</v>
      </c>
      <c r="P12" s="21"/>
      <c r="Q12" s="21">
        <v>595054896</v>
      </c>
    </row>
    <row r="13" spans="1:17" ht="39.75" customHeight="1" x14ac:dyDescent="0.4">
      <c r="A13" s="35" t="s">
        <v>199</v>
      </c>
      <c r="C13" s="21" t="s">
        <v>182</v>
      </c>
      <c r="D13" s="21"/>
      <c r="E13" s="21">
        <v>11475000</v>
      </c>
      <c r="F13" s="21"/>
      <c r="G13" s="21">
        <v>0</v>
      </c>
      <c r="H13" s="21"/>
      <c r="I13" s="21">
        <v>0</v>
      </c>
      <c r="J13" s="21"/>
      <c r="K13" s="21">
        <v>0</v>
      </c>
      <c r="L13" s="21"/>
      <c r="M13" s="21">
        <v>-666878</v>
      </c>
      <c r="N13" s="21"/>
      <c r="O13" s="21">
        <v>0</v>
      </c>
      <c r="P13" s="21"/>
      <c r="Q13" s="21">
        <v>557502335</v>
      </c>
    </row>
    <row r="14" spans="1:17" ht="39.75" customHeight="1" x14ac:dyDescent="0.4">
      <c r="A14" s="35" t="s">
        <v>249</v>
      </c>
      <c r="C14" s="121" t="s">
        <v>43</v>
      </c>
      <c r="D14" s="21"/>
      <c r="E14" s="21">
        <v>3200</v>
      </c>
      <c r="F14" s="21"/>
      <c r="G14" s="21">
        <v>0</v>
      </c>
      <c r="H14" s="21"/>
      <c r="I14" s="21">
        <v>0</v>
      </c>
      <c r="J14" s="21"/>
      <c r="K14" s="21">
        <v>262160000</v>
      </c>
      <c r="L14" s="21"/>
      <c r="M14" s="21">
        <v>-270020</v>
      </c>
      <c r="N14" s="21"/>
      <c r="O14" s="21"/>
      <c r="P14" s="21"/>
      <c r="Q14" s="21">
        <v>262160000</v>
      </c>
    </row>
    <row r="15" spans="1:17" ht="39.75" customHeight="1" x14ac:dyDescent="0.4">
      <c r="A15" s="35" t="s">
        <v>251</v>
      </c>
      <c r="C15" s="121" t="s">
        <v>43</v>
      </c>
      <c r="D15" s="21"/>
      <c r="E15" s="21">
        <v>3400</v>
      </c>
      <c r="F15" s="21"/>
      <c r="G15" s="21">
        <v>0</v>
      </c>
      <c r="H15" s="21"/>
      <c r="I15" s="21">
        <v>0</v>
      </c>
      <c r="J15" s="21"/>
      <c r="K15" s="21">
        <v>186200000</v>
      </c>
      <c r="L15" s="21"/>
      <c r="M15" s="21">
        <v>-191785</v>
      </c>
      <c r="N15" s="21"/>
      <c r="O15" s="21"/>
      <c r="P15" s="21"/>
      <c r="Q15" s="21">
        <v>186200000</v>
      </c>
    </row>
    <row r="16" spans="1:17" ht="39.75" customHeight="1" x14ac:dyDescent="0.4">
      <c r="A16" s="35" t="s">
        <v>200</v>
      </c>
      <c r="C16" s="21" t="s">
        <v>182</v>
      </c>
      <c r="D16" s="21"/>
      <c r="E16" s="21">
        <v>22322000</v>
      </c>
      <c r="F16" s="21"/>
      <c r="G16" s="21">
        <v>0</v>
      </c>
      <c r="H16" s="21"/>
      <c r="I16" s="21">
        <v>0</v>
      </c>
      <c r="J16" s="21"/>
      <c r="K16" s="21">
        <v>0</v>
      </c>
      <c r="L16" s="21"/>
      <c r="M16" s="21">
        <v>-819027</v>
      </c>
      <c r="N16" s="21"/>
      <c r="O16" s="21">
        <v>0</v>
      </c>
      <c r="P16" s="21"/>
      <c r="Q16" s="21">
        <v>167495434</v>
      </c>
    </row>
    <row r="17" spans="1:17" ht="39.75" customHeight="1" x14ac:dyDescent="0.4">
      <c r="A17" s="35" t="s">
        <v>201</v>
      </c>
      <c r="C17" s="21" t="s">
        <v>182</v>
      </c>
      <c r="D17" s="21"/>
      <c r="E17" s="21">
        <v>6650000</v>
      </c>
      <c r="F17" s="21"/>
      <c r="G17" s="21">
        <v>0</v>
      </c>
      <c r="H17" s="21"/>
      <c r="I17" s="21">
        <v>0</v>
      </c>
      <c r="J17" s="21"/>
      <c r="K17" s="21">
        <v>0</v>
      </c>
      <c r="L17" s="21"/>
      <c r="M17" s="21">
        <v>-138412</v>
      </c>
      <c r="N17" s="21"/>
      <c r="O17" s="21">
        <v>0</v>
      </c>
      <c r="P17" s="21"/>
      <c r="Q17" s="21">
        <v>134386000</v>
      </c>
    </row>
    <row r="18" spans="1:17" ht="39.75" customHeight="1" x14ac:dyDescent="0.4">
      <c r="A18" s="35" t="s">
        <v>180</v>
      </c>
      <c r="C18" s="21" t="s">
        <v>41</v>
      </c>
      <c r="D18" s="21"/>
      <c r="E18" s="21">
        <v>3500000</v>
      </c>
      <c r="F18" s="21"/>
      <c r="G18" s="21">
        <v>0</v>
      </c>
      <c r="H18" s="21"/>
      <c r="I18" s="21">
        <v>0</v>
      </c>
      <c r="J18" s="21"/>
      <c r="K18" s="21">
        <v>0</v>
      </c>
      <c r="L18" s="21"/>
      <c r="M18" s="21">
        <v>-72100</v>
      </c>
      <c r="N18" s="21"/>
      <c r="O18" s="21">
        <v>0</v>
      </c>
      <c r="P18" s="21"/>
      <c r="Q18" s="21">
        <v>70000000</v>
      </c>
    </row>
    <row r="19" spans="1:17" ht="39.75" customHeight="1" x14ac:dyDescent="0.4">
      <c r="A19" s="35" t="s">
        <v>252</v>
      </c>
      <c r="C19" s="121" t="s">
        <v>43</v>
      </c>
      <c r="D19" s="21"/>
      <c r="E19" s="21">
        <v>3800</v>
      </c>
      <c r="F19" s="21"/>
      <c r="G19" s="21">
        <v>0</v>
      </c>
      <c r="H19" s="21"/>
      <c r="I19" s="21">
        <v>0</v>
      </c>
      <c r="J19" s="21"/>
      <c r="K19" s="21">
        <v>44450000</v>
      </c>
      <c r="L19" s="21"/>
      <c r="M19" s="21">
        <v>-45783</v>
      </c>
      <c r="N19" s="21"/>
      <c r="O19" s="21"/>
      <c r="P19" s="21"/>
      <c r="Q19" s="21">
        <v>44450000</v>
      </c>
    </row>
    <row r="20" spans="1:17" ht="39.75" customHeight="1" x14ac:dyDescent="0.4">
      <c r="A20" s="35" t="s">
        <v>253</v>
      </c>
      <c r="C20" s="121" t="s">
        <v>43</v>
      </c>
      <c r="D20" s="21"/>
      <c r="E20" s="21">
        <v>3600</v>
      </c>
      <c r="F20" s="21"/>
      <c r="G20" s="21">
        <v>0</v>
      </c>
      <c r="H20" s="21"/>
      <c r="I20" s="21">
        <v>0</v>
      </c>
      <c r="J20" s="21"/>
      <c r="K20" s="21">
        <v>20000000</v>
      </c>
      <c r="L20" s="21"/>
      <c r="M20" s="21">
        <v>-20600</v>
      </c>
      <c r="N20" s="21"/>
      <c r="O20" s="21"/>
      <c r="P20" s="21"/>
      <c r="Q20" s="21">
        <v>20000000</v>
      </c>
    </row>
    <row r="21" spans="1:17" ht="39.75" customHeight="1" x14ac:dyDescent="0.4">
      <c r="A21" s="35" t="s">
        <v>202</v>
      </c>
      <c r="C21" s="21" t="s">
        <v>182</v>
      </c>
      <c r="D21" s="21"/>
      <c r="E21" s="21">
        <v>1350000</v>
      </c>
      <c r="F21" s="21"/>
      <c r="G21" s="21">
        <v>0</v>
      </c>
      <c r="H21" s="21"/>
      <c r="I21" s="21">
        <v>0</v>
      </c>
      <c r="J21" s="21"/>
      <c r="K21" s="21">
        <v>0</v>
      </c>
      <c r="L21" s="21"/>
      <c r="M21" s="21">
        <v>-15347</v>
      </c>
      <c r="N21" s="21"/>
      <c r="O21" s="21">
        <v>0</v>
      </c>
      <c r="P21" s="21"/>
      <c r="Q21" s="21">
        <v>14900000</v>
      </c>
    </row>
    <row r="22" spans="1:17" ht="39.75" customHeight="1" x14ac:dyDescent="0.4">
      <c r="A22" s="35" t="s">
        <v>203</v>
      </c>
      <c r="C22" s="21" t="s">
        <v>183</v>
      </c>
      <c r="D22" s="21"/>
      <c r="E22" s="21">
        <v>160000</v>
      </c>
      <c r="F22" s="21"/>
      <c r="G22" s="21">
        <v>0</v>
      </c>
      <c r="H22" s="21"/>
      <c r="I22" s="21">
        <v>0</v>
      </c>
      <c r="J22" s="21"/>
      <c r="K22" s="21">
        <v>0</v>
      </c>
      <c r="L22" s="21"/>
      <c r="M22" s="21">
        <v>-8240</v>
      </c>
      <c r="N22" s="21"/>
      <c r="O22" s="21">
        <v>0</v>
      </c>
      <c r="P22" s="21"/>
      <c r="Q22" s="21">
        <v>8000000</v>
      </c>
    </row>
    <row r="23" spans="1:17" ht="39.75" customHeight="1" x14ac:dyDescent="0.4">
      <c r="A23" s="35" t="s">
        <v>204</v>
      </c>
      <c r="C23" s="21" t="s">
        <v>183</v>
      </c>
      <c r="D23" s="21"/>
      <c r="E23" s="21">
        <v>3000</v>
      </c>
      <c r="F23" s="21"/>
      <c r="G23" s="21">
        <v>0</v>
      </c>
      <c r="H23" s="21"/>
      <c r="I23" s="21">
        <v>0</v>
      </c>
      <c r="J23" s="21"/>
      <c r="K23" s="21">
        <v>0</v>
      </c>
      <c r="L23" s="21"/>
      <c r="M23" s="21">
        <v>-618</v>
      </c>
      <c r="N23" s="21"/>
      <c r="O23" s="21">
        <v>0</v>
      </c>
      <c r="P23" s="21"/>
      <c r="Q23" s="21">
        <v>600000</v>
      </c>
    </row>
    <row r="24" spans="1:17" ht="39.75" customHeight="1" x14ac:dyDescent="0.4">
      <c r="A24" s="35" t="s">
        <v>42</v>
      </c>
      <c r="C24" s="121" t="s">
        <v>43</v>
      </c>
      <c r="D24" s="21"/>
      <c r="E24" s="21">
        <v>2400</v>
      </c>
      <c r="F24" s="21"/>
      <c r="G24" s="21"/>
      <c r="H24" s="21"/>
      <c r="I24" s="21"/>
      <c r="J24" s="21"/>
      <c r="K24" s="21">
        <v>550000</v>
      </c>
      <c r="L24" s="21"/>
      <c r="M24" s="21">
        <v>-566</v>
      </c>
      <c r="N24" s="21"/>
      <c r="O24" s="21"/>
      <c r="P24" s="21"/>
      <c r="Q24" s="21">
        <v>550000</v>
      </c>
    </row>
    <row r="25" spans="1:17" ht="39.75" customHeight="1" x14ac:dyDescent="0.4">
      <c r="A25" s="35" t="s">
        <v>184</v>
      </c>
      <c r="C25" s="21" t="s">
        <v>197</v>
      </c>
      <c r="E25" s="21" t="s">
        <v>40</v>
      </c>
      <c r="G25" s="21">
        <v>0</v>
      </c>
      <c r="I25" s="21">
        <v>0</v>
      </c>
      <c r="K25" s="21">
        <v>0</v>
      </c>
      <c r="M25" s="21">
        <v>0</v>
      </c>
      <c r="N25" s="21"/>
      <c r="O25" s="21">
        <v>0</v>
      </c>
      <c r="Q25" s="21">
        <v>-138</v>
      </c>
    </row>
    <row r="26" spans="1:17" ht="39.75" customHeight="1" x14ac:dyDescent="0.4">
      <c r="A26" s="35" t="s">
        <v>205</v>
      </c>
      <c r="C26" s="21" t="s">
        <v>182</v>
      </c>
      <c r="D26" s="21"/>
      <c r="E26" s="21">
        <v>5000</v>
      </c>
      <c r="F26" s="21"/>
      <c r="G26" s="21">
        <v>0</v>
      </c>
      <c r="H26" s="21"/>
      <c r="I26" s="21">
        <v>0</v>
      </c>
      <c r="J26" s="21"/>
      <c r="K26" s="21">
        <v>0</v>
      </c>
      <c r="L26" s="21"/>
      <c r="M26" s="21">
        <v>-6140</v>
      </c>
      <c r="N26" s="21"/>
      <c r="O26" s="21">
        <v>-47500</v>
      </c>
      <c r="P26" s="21"/>
      <c r="Q26" s="21">
        <v>-9425859</v>
      </c>
    </row>
    <row r="27" spans="1:17" ht="39.75" customHeight="1" x14ac:dyDescent="0.4">
      <c r="A27" s="35" t="s">
        <v>208</v>
      </c>
      <c r="C27" s="21" t="s">
        <v>183</v>
      </c>
      <c r="D27" s="21"/>
      <c r="E27" s="21">
        <v>2214000</v>
      </c>
      <c r="F27" s="21"/>
      <c r="G27" s="21">
        <v>0</v>
      </c>
      <c r="H27" s="21"/>
      <c r="I27" s="21">
        <v>0</v>
      </c>
      <c r="J27" s="21"/>
      <c r="K27" s="21">
        <v>0</v>
      </c>
      <c r="L27" s="21"/>
      <c r="M27" s="21">
        <v>-1896233</v>
      </c>
      <c r="N27" s="21"/>
      <c r="O27" s="21">
        <v>-2673000</v>
      </c>
      <c r="P27" s="21"/>
      <c r="Q27" s="21">
        <v>-688673287</v>
      </c>
    </row>
    <row r="28" spans="1:17" ht="39.75" customHeight="1" x14ac:dyDescent="0.4">
      <c r="A28" s="35" t="s">
        <v>181</v>
      </c>
      <c r="C28" s="21" t="s">
        <v>41</v>
      </c>
      <c r="D28" s="21"/>
      <c r="E28" s="21">
        <v>648000</v>
      </c>
      <c r="F28" s="21"/>
      <c r="G28" s="21">
        <v>0</v>
      </c>
      <c r="H28" s="21"/>
      <c r="I28" s="21">
        <v>0</v>
      </c>
      <c r="J28" s="21"/>
      <c r="K28" s="21">
        <v>0</v>
      </c>
      <c r="L28" s="21"/>
      <c r="M28" s="21">
        <v>-908688</v>
      </c>
      <c r="N28" s="21"/>
      <c r="O28" s="21">
        <v>0</v>
      </c>
      <c r="P28" s="21"/>
      <c r="Q28" s="21">
        <v>-901670936</v>
      </c>
    </row>
    <row r="29" spans="1:17" ht="39.75" customHeight="1" x14ac:dyDescent="0.4">
      <c r="A29" s="35" t="s">
        <v>206</v>
      </c>
      <c r="C29" s="21" t="s">
        <v>182</v>
      </c>
      <c r="D29" s="21"/>
      <c r="E29" s="21">
        <v>2111000</v>
      </c>
      <c r="F29" s="21"/>
      <c r="G29" s="21">
        <v>0</v>
      </c>
      <c r="H29" s="21"/>
      <c r="I29" s="21">
        <v>0</v>
      </c>
      <c r="J29" s="21"/>
      <c r="K29" s="21">
        <v>0</v>
      </c>
      <c r="L29" s="21"/>
      <c r="M29" s="21">
        <v>-2438040</v>
      </c>
      <c r="N29" s="21"/>
      <c r="O29" s="21">
        <v>-21110000</v>
      </c>
      <c r="P29" s="21"/>
      <c r="Q29" s="21">
        <v>-4020951392</v>
      </c>
    </row>
    <row r="30" spans="1:17" ht="39.75" customHeight="1" x14ac:dyDescent="0.4">
      <c r="A30" s="35" t="s">
        <v>195</v>
      </c>
      <c r="C30" s="21" t="s">
        <v>41</v>
      </c>
      <c r="D30" s="21"/>
      <c r="E30" s="21">
        <v>15914000</v>
      </c>
      <c r="F30" s="21"/>
      <c r="G30" s="21">
        <v>0</v>
      </c>
      <c r="H30" s="21"/>
      <c r="I30" s="21">
        <v>0</v>
      </c>
      <c r="J30" s="21"/>
      <c r="K30" s="21">
        <v>0</v>
      </c>
      <c r="L30" s="21"/>
      <c r="M30" s="21">
        <v>-8144328</v>
      </c>
      <c r="N30" s="21"/>
      <c r="O30" s="21">
        <v>-61503000</v>
      </c>
      <c r="P30" s="21"/>
      <c r="Q30" s="21">
        <v>-4962770897</v>
      </c>
    </row>
    <row r="31" spans="1:17" ht="39.75" customHeight="1" thickBot="1" x14ac:dyDescent="0.45">
      <c r="A31" s="35" t="s">
        <v>207</v>
      </c>
      <c r="C31" s="21" t="s">
        <v>182</v>
      </c>
      <c r="D31" s="21"/>
      <c r="E31" s="21">
        <v>22455000</v>
      </c>
      <c r="F31" s="21"/>
      <c r="G31" s="21">
        <v>0</v>
      </c>
      <c r="H31" s="21"/>
      <c r="I31" s="23">
        <v>0</v>
      </c>
      <c r="J31" s="21"/>
      <c r="K31" s="23">
        <v>0</v>
      </c>
      <c r="L31" s="21"/>
      <c r="M31" s="23">
        <v>-16103512</v>
      </c>
      <c r="N31" s="21"/>
      <c r="O31" s="23">
        <v>-140866000</v>
      </c>
      <c r="P31" s="21"/>
      <c r="Q31" s="23">
        <v>-21799255703</v>
      </c>
    </row>
    <row r="32" spans="1:17" ht="39" customHeight="1" thickBot="1" x14ac:dyDescent="0.45">
      <c r="G32" s="94">
        <f>SUM(G9:G31)</f>
        <v>-28000</v>
      </c>
      <c r="H32" s="21"/>
      <c r="I32" s="94">
        <f>SUM(I9:I31)</f>
        <v>-280000</v>
      </c>
      <c r="J32" s="21"/>
      <c r="K32" s="94">
        <f>SUM(K9:K31)</f>
        <v>2344459439</v>
      </c>
      <c r="L32" s="21"/>
      <c r="M32" s="94">
        <f>SUM(M9:M31)</f>
        <v>-37125392</v>
      </c>
      <c r="N32" s="21"/>
      <c r="O32" s="94">
        <f>SUM(O11:O31)</f>
        <v>-226199500</v>
      </c>
      <c r="P32" s="21"/>
      <c r="Q32" s="94">
        <f>SUM(Q9:Q31)</f>
        <v>-27640550108</v>
      </c>
    </row>
    <row r="33" spans="7:18" ht="16.5" thickTop="1" x14ac:dyDescent="0.4"/>
    <row r="34" spans="7:18" ht="22.5" x14ac:dyDescent="0.4">
      <c r="G34" s="21"/>
      <c r="H34" s="21"/>
      <c r="I34" s="21"/>
      <c r="J34" s="21"/>
      <c r="K34" s="21">
        <v>2344459439</v>
      </c>
      <c r="L34" s="21"/>
      <c r="M34" s="21">
        <v>-61680595</v>
      </c>
      <c r="N34" s="21"/>
      <c r="O34" s="21">
        <v>-234231500</v>
      </c>
      <c r="P34" s="21"/>
      <c r="Q34" s="21">
        <v>-27640549970</v>
      </c>
      <c r="R34" s="21"/>
    </row>
    <row r="35" spans="7:18" ht="22.5" x14ac:dyDescent="0.4">
      <c r="G35" s="21"/>
      <c r="H35" s="21"/>
      <c r="I35" s="21"/>
      <c r="J35" s="21"/>
      <c r="K35" s="21">
        <f>K34-K32</f>
        <v>0</v>
      </c>
      <c r="L35" s="21"/>
      <c r="M35" s="21"/>
      <c r="N35" s="21"/>
      <c r="O35" s="21">
        <v>-23423150</v>
      </c>
      <c r="P35" s="21"/>
      <c r="Q35" s="21">
        <v>-138</v>
      </c>
      <c r="R35" s="21"/>
    </row>
    <row r="36" spans="7:18" ht="22.5" x14ac:dyDescent="0.4">
      <c r="O36" s="21">
        <f>SUM(O34:O35)</f>
        <v>-257654650</v>
      </c>
      <c r="Q36" s="21">
        <f>Q34+Q35</f>
        <v>-27640550108</v>
      </c>
    </row>
    <row r="37" spans="7:18" ht="22.5" x14ac:dyDescent="0.4">
      <c r="Q37" s="21">
        <f>Q36-Q32</f>
        <v>0</v>
      </c>
    </row>
  </sheetData>
  <sortState xmlns:xlrd2="http://schemas.microsoft.com/office/spreadsheetml/2017/richdata2" ref="A11:Q31">
    <sortCondition descending="1" ref="Q11:Q31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5"/>
  <sheetViews>
    <sheetView rightToLeft="1" view="pageBreakPreview" topLeftCell="A4" zoomScale="60" zoomScaleNormal="100" workbookViewId="0">
      <selection activeCell="Y16" sqref="Y16"/>
    </sheetView>
  </sheetViews>
  <sheetFormatPr defaultRowHeight="12.75" x14ac:dyDescent="0.2"/>
  <cols>
    <col min="1" max="1" width="39.5703125" bestFit="1" customWidth="1"/>
    <col min="2" max="2" width="1.42578125" customWidth="1"/>
    <col min="3" max="3" width="19" customWidth="1"/>
    <col min="4" max="4" width="1.42578125" customWidth="1"/>
    <col min="5" max="5" width="18" customWidth="1"/>
    <col min="6" max="6" width="1.42578125" customWidth="1"/>
    <col min="7" max="7" width="17.85546875" bestFit="1" customWidth="1"/>
    <col min="8" max="8" width="1.42578125" customWidth="1"/>
    <col min="9" max="9" width="15.85546875" bestFit="1" customWidth="1"/>
    <col min="10" max="10" width="1.42578125" customWidth="1"/>
    <col min="11" max="11" width="18.140625" customWidth="1"/>
    <col min="12" max="12" width="1.42578125" customWidth="1"/>
    <col min="13" max="13" width="17" customWidth="1"/>
    <col min="14" max="14" width="1.42578125" customWidth="1"/>
    <col min="15" max="15" width="16.140625" customWidth="1"/>
    <col min="16" max="16" width="1.42578125" customWidth="1"/>
    <col min="17" max="17" width="17.28515625" customWidth="1"/>
    <col min="18" max="18" width="1.42578125" customWidth="1"/>
    <col min="19" max="19" width="19.28515625" customWidth="1"/>
    <col min="20" max="20" width="1.42578125" customWidth="1"/>
    <col min="21" max="21" width="18.7109375" customWidth="1"/>
    <col min="22" max="22" width="1.42578125" customWidth="1"/>
  </cols>
  <sheetData>
    <row r="1" spans="1:22" ht="39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5"/>
    </row>
    <row r="2" spans="1:22" ht="39" customHeight="1" x14ac:dyDescent="0.2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5"/>
    </row>
    <row r="3" spans="1:22" ht="39" customHeight="1" x14ac:dyDescent="0.2">
      <c r="A3" s="131" t="str">
        <f>سهام!A3</f>
        <v>به تاریخ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5"/>
    </row>
    <row r="4" spans="1:22" ht="39" customHeight="1" x14ac:dyDescent="0.2"/>
    <row r="5" spans="1:22" ht="39" customHeight="1" x14ac:dyDescent="0.2">
      <c r="A5" s="132" t="s">
        <v>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29"/>
    </row>
    <row r="6" spans="1:22" ht="39" customHeight="1" x14ac:dyDescent="0.2">
      <c r="A6" s="33"/>
      <c r="B6" s="33"/>
      <c r="C6" s="133" t="s">
        <v>133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29"/>
    </row>
    <row r="7" spans="1:22" ht="39" customHeight="1" thickBot="1" x14ac:dyDescent="0.4">
      <c r="C7" s="124" t="s">
        <v>209</v>
      </c>
      <c r="D7" s="124"/>
      <c r="E7" s="124"/>
      <c r="F7" s="124"/>
      <c r="G7" s="124"/>
      <c r="H7" s="124"/>
      <c r="I7" s="124"/>
      <c r="J7" s="124"/>
      <c r="K7" s="124"/>
      <c r="L7" s="8"/>
      <c r="M7" s="124" t="s">
        <v>229</v>
      </c>
      <c r="N7" s="124"/>
      <c r="O7" s="124"/>
      <c r="P7" s="124"/>
      <c r="Q7" s="124"/>
      <c r="R7" s="124"/>
      <c r="S7" s="124"/>
      <c r="T7" s="124"/>
      <c r="U7" s="124"/>
    </row>
    <row r="8" spans="1:22" ht="39" customHeight="1" thickBot="1" x14ac:dyDescent="0.4">
      <c r="A8" s="30" t="s">
        <v>30</v>
      </c>
      <c r="B8" s="8"/>
      <c r="C8" s="30" t="s">
        <v>35</v>
      </c>
      <c r="D8" s="31"/>
      <c r="E8" s="30" t="s">
        <v>36</v>
      </c>
      <c r="F8" s="31"/>
      <c r="G8" s="30" t="s">
        <v>37</v>
      </c>
      <c r="H8" s="31"/>
      <c r="I8" s="30" t="s">
        <v>31</v>
      </c>
      <c r="J8" s="31"/>
      <c r="K8" s="30" t="s">
        <v>32</v>
      </c>
      <c r="L8" s="31"/>
      <c r="M8" s="30" t="s">
        <v>35</v>
      </c>
      <c r="N8" s="31"/>
      <c r="O8" s="30" t="s">
        <v>36</v>
      </c>
      <c r="P8" s="31"/>
      <c r="Q8" s="30" t="s">
        <v>37</v>
      </c>
      <c r="R8" s="31"/>
      <c r="S8" s="30" t="s">
        <v>31</v>
      </c>
      <c r="T8" s="31"/>
      <c r="U8" s="30" t="s">
        <v>32</v>
      </c>
    </row>
    <row r="9" spans="1:22" ht="39" customHeight="1" x14ac:dyDescent="0.2">
      <c r="A9" s="95" t="s">
        <v>216</v>
      </c>
      <c r="C9" s="57" t="s">
        <v>38</v>
      </c>
      <c r="E9" s="57" t="s">
        <v>39</v>
      </c>
      <c r="F9" s="57"/>
      <c r="G9" s="57">
        <v>9237000</v>
      </c>
      <c r="H9" s="57"/>
      <c r="I9" s="57">
        <v>16000</v>
      </c>
      <c r="J9" s="57"/>
      <c r="K9" s="57" t="s">
        <v>218</v>
      </c>
      <c r="M9" s="57" t="s">
        <v>38</v>
      </c>
      <c r="N9" s="57"/>
      <c r="O9" s="57" t="s">
        <v>39</v>
      </c>
      <c r="P9" s="57"/>
      <c r="Q9" s="96">
        <v>9237000</v>
      </c>
      <c r="R9" s="57"/>
      <c r="S9" s="96">
        <v>16000</v>
      </c>
      <c r="T9" s="57"/>
      <c r="U9" s="57" t="s">
        <v>218</v>
      </c>
    </row>
    <row r="10" spans="1:22" ht="39" customHeight="1" x14ac:dyDescent="0.3">
      <c r="A10" s="95" t="s">
        <v>211</v>
      </c>
      <c r="B10" s="7"/>
      <c r="C10" s="57" t="s">
        <v>38</v>
      </c>
      <c r="D10" s="57"/>
      <c r="E10" s="57" t="s">
        <v>39</v>
      </c>
      <c r="F10" s="57"/>
      <c r="G10" s="96">
        <v>7920000</v>
      </c>
      <c r="H10" s="57"/>
      <c r="I10" s="96">
        <v>15000</v>
      </c>
      <c r="J10" s="57"/>
      <c r="K10" s="57" t="s">
        <v>218</v>
      </c>
      <c r="L10" s="57"/>
      <c r="M10" s="57" t="s">
        <v>38</v>
      </c>
      <c r="N10" s="57"/>
      <c r="O10" s="57" t="s">
        <v>39</v>
      </c>
      <c r="P10" s="57"/>
      <c r="Q10" s="96">
        <v>7930000</v>
      </c>
      <c r="R10" s="57"/>
      <c r="S10" s="96">
        <v>15000</v>
      </c>
      <c r="T10" s="57"/>
      <c r="U10" s="57" t="s">
        <v>218</v>
      </c>
    </row>
    <row r="11" spans="1:22" ht="39" customHeight="1" x14ac:dyDescent="0.3">
      <c r="A11" s="95" t="s">
        <v>212</v>
      </c>
      <c r="B11" s="7"/>
      <c r="C11" s="57" t="s">
        <v>38</v>
      </c>
      <c r="D11" s="57"/>
      <c r="E11" s="57" t="s">
        <v>39</v>
      </c>
      <c r="F11" s="57"/>
      <c r="G11" s="57">
        <v>3997000</v>
      </c>
      <c r="H11" s="57"/>
      <c r="I11" s="57">
        <v>14000</v>
      </c>
      <c r="J11" s="57"/>
      <c r="K11" s="57" t="s">
        <v>218</v>
      </c>
      <c r="L11" s="57"/>
      <c r="M11" s="57" t="s">
        <v>38</v>
      </c>
      <c r="N11" s="57"/>
      <c r="O11" s="57" t="s">
        <v>39</v>
      </c>
      <c r="P11" s="57"/>
      <c r="Q11" s="57">
        <v>3997000</v>
      </c>
      <c r="R11" s="57"/>
      <c r="S11" s="57">
        <v>14000</v>
      </c>
      <c r="T11" s="57"/>
      <c r="U11" s="57" t="s">
        <v>218</v>
      </c>
    </row>
    <row r="12" spans="1:22" ht="39" customHeight="1" x14ac:dyDescent="0.3">
      <c r="A12" s="95" t="s">
        <v>213</v>
      </c>
      <c r="B12" s="7"/>
      <c r="C12" s="57" t="s">
        <v>38</v>
      </c>
      <c r="D12" s="57"/>
      <c r="E12" s="57" t="s">
        <v>39</v>
      </c>
      <c r="F12" s="57"/>
      <c r="G12" s="96">
        <v>3885000</v>
      </c>
      <c r="H12" s="57"/>
      <c r="I12" s="96">
        <v>18000</v>
      </c>
      <c r="J12" s="57"/>
      <c r="K12" s="57" t="s">
        <v>218</v>
      </c>
      <c r="L12" s="57"/>
      <c r="M12" s="57" t="s">
        <v>38</v>
      </c>
      <c r="N12" s="57"/>
      <c r="O12" s="57" t="s">
        <v>39</v>
      </c>
      <c r="P12" s="57"/>
      <c r="Q12" s="96">
        <v>3885000</v>
      </c>
      <c r="R12" s="57"/>
      <c r="S12" s="96">
        <v>18000</v>
      </c>
      <c r="T12" s="57"/>
      <c r="U12" s="57" t="s">
        <v>218</v>
      </c>
    </row>
    <row r="13" spans="1:22" ht="39" customHeight="1" x14ac:dyDescent="0.3">
      <c r="A13" s="95" t="s">
        <v>210</v>
      </c>
      <c r="B13" s="7"/>
      <c r="C13" s="57" t="s">
        <v>38</v>
      </c>
      <c r="D13" s="57"/>
      <c r="E13" s="57" t="s">
        <v>39</v>
      </c>
      <c r="F13" s="57"/>
      <c r="G13" s="96">
        <v>600000</v>
      </c>
      <c r="H13" s="57"/>
      <c r="I13" s="96">
        <v>13000</v>
      </c>
      <c r="J13" s="57"/>
      <c r="K13" s="57" t="s">
        <v>218</v>
      </c>
      <c r="L13" s="57"/>
      <c r="M13" s="57" t="s">
        <v>38</v>
      </c>
      <c r="N13" s="57"/>
      <c r="O13" s="57" t="s">
        <v>39</v>
      </c>
      <c r="P13" s="57"/>
      <c r="Q13" s="96">
        <v>600000</v>
      </c>
      <c r="R13" s="57"/>
      <c r="S13" s="96">
        <v>13000</v>
      </c>
      <c r="T13" s="57"/>
      <c r="U13" s="57" t="s">
        <v>218</v>
      </c>
    </row>
    <row r="14" spans="1:22" ht="39" customHeight="1" x14ac:dyDescent="0.3">
      <c r="A14" s="95" t="s">
        <v>214</v>
      </c>
      <c r="B14" s="7"/>
      <c r="C14" s="57" t="s">
        <v>38</v>
      </c>
      <c r="D14" s="57"/>
      <c r="E14" s="57" t="s">
        <v>39</v>
      </c>
      <c r="F14" s="57"/>
      <c r="G14" s="57">
        <v>180000</v>
      </c>
      <c r="H14" s="57"/>
      <c r="I14" s="57">
        <v>18000</v>
      </c>
      <c r="J14" s="57"/>
      <c r="K14" s="57" t="s">
        <v>219</v>
      </c>
      <c r="L14" s="57"/>
      <c r="M14" s="57" t="s">
        <v>38</v>
      </c>
      <c r="N14" s="57"/>
      <c r="O14" s="57" t="s">
        <v>39</v>
      </c>
      <c r="P14" s="57"/>
      <c r="Q14" s="96">
        <v>180000</v>
      </c>
      <c r="R14" s="57"/>
      <c r="S14" s="96">
        <v>18000</v>
      </c>
      <c r="T14" s="57"/>
      <c r="U14" s="57" t="s">
        <v>219</v>
      </c>
    </row>
    <row r="15" spans="1:22" ht="39" customHeight="1" x14ac:dyDescent="0.2">
      <c r="A15" s="95" t="s">
        <v>217</v>
      </c>
      <c r="C15" s="57" t="s">
        <v>38</v>
      </c>
      <c r="E15" s="57" t="s">
        <v>39</v>
      </c>
      <c r="F15" s="57"/>
      <c r="G15" s="57">
        <v>60000</v>
      </c>
      <c r="H15" s="57"/>
      <c r="I15" s="57">
        <v>15000</v>
      </c>
      <c r="J15" s="57"/>
      <c r="K15" s="57" t="s">
        <v>219</v>
      </c>
      <c r="M15" s="57" t="s">
        <v>38</v>
      </c>
      <c r="N15" s="57"/>
      <c r="O15" s="57" t="s">
        <v>39</v>
      </c>
      <c r="P15" s="57"/>
      <c r="Q15" s="96">
        <v>60000</v>
      </c>
      <c r="R15" s="57"/>
      <c r="S15" s="96">
        <v>15000</v>
      </c>
      <c r="T15" s="57"/>
      <c r="U15" s="57" t="s">
        <v>219</v>
      </c>
    </row>
    <row r="16" spans="1:22" ht="39" customHeight="1" x14ac:dyDescent="0.2">
      <c r="A16" s="95" t="s">
        <v>215</v>
      </c>
      <c r="C16" s="57" t="s">
        <v>38</v>
      </c>
      <c r="E16" s="57" t="s">
        <v>39</v>
      </c>
      <c r="F16" s="57"/>
      <c r="G16" s="57">
        <v>40000</v>
      </c>
      <c r="H16" s="57"/>
      <c r="I16" s="57">
        <v>16000</v>
      </c>
      <c r="J16" s="57"/>
      <c r="K16" s="57" t="s">
        <v>219</v>
      </c>
      <c r="M16" s="57" t="s">
        <v>38</v>
      </c>
      <c r="N16" s="57"/>
      <c r="O16" s="57" t="s">
        <v>39</v>
      </c>
      <c r="P16" s="57"/>
      <c r="Q16" s="96">
        <v>40000</v>
      </c>
      <c r="R16" s="57"/>
      <c r="S16" s="96">
        <v>16000</v>
      </c>
      <c r="T16" s="57"/>
      <c r="U16" s="57" t="s">
        <v>219</v>
      </c>
    </row>
    <row r="17" spans="1:21" ht="39" customHeight="1" x14ac:dyDescent="0.3">
      <c r="A17" s="95" t="s">
        <v>42</v>
      </c>
      <c r="B17" s="7"/>
      <c r="C17" s="57" t="s">
        <v>38</v>
      </c>
      <c r="D17" s="57"/>
      <c r="E17" s="57" t="s">
        <v>39</v>
      </c>
      <c r="F17" s="57"/>
      <c r="G17" s="96">
        <v>1000</v>
      </c>
      <c r="H17" s="57"/>
      <c r="I17" s="96">
        <v>2400</v>
      </c>
      <c r="J17" s="57"/>
      <c r="K17" s="57" t="s">
        <v>43</v>
      </c>
      <c r="L17" s="57"/>
      <c r="M17" s="57" t="s">
        <v>38</v>
      </c>
      <c r="N17" s="57"/>
      <c r="O17" s="57" t="s">
        <v>40</v>
      </c>
      <c r="P17" s="57"/>
      <c r="Q17" s="96">
        <v>0</v>
      </c>
      <c r="R17" s="57"/>
      <c r="S17" s="96">
        <v>0</v>
      </c>
      <c r="T17" s="57"/>
      <c r="U17" s="57" t="s">
        <v>40</v>
      </c>
    </row>
    <row r="18" spans="1:21" ht="39" customHeight="1" x14ac:dyDescent="0.3">
      <c r="A18" s="95" t="s">
        <v>190</v>
      </c>
      <c r="B18" s="7"/>
      <c r="C18" s="57" t="s">
        <v>38</v>
      </c>
      <c r="D18" s="57"/>
      <c r="E18" s="57" t="s">
        <v>39</v>
      </c>
      <c r="F18" s="57"/>
      <c r="G18" s="96">
        <v>1400000</v>
      </c>
      <c r="H18" s="57"/>
      <c r="I18" s="96">
        <v>3600</v>
      </c>
      <c r="J18" s="57"/>
      <c r="K18" s="57" t="s">
        <v>43</v>
      </c>
      <c r="L18" s="57"/>
      <c r="M18" s="57" t="s">
        <v>38</v>
      </c>
      <c r="N18" s="57"/>
      <c r="O18" s="57" t="s">
        <v>40</v>
      </c>
      <c r="P18" s="57"/>
      <c r="Q18" s="96">
        <v>0</v>
      </c>
      <c r="R18" s="57"/>
      <c r="S18" s="96">
        <v>0</v>
      </c>
      <c r="T18" s="57"/>
      <c r="U18" s="57" t="s">
        <v>40</v>
      </c>
    </row>
    <row r="19" spans="1:21" ht="40.5" customHeight="1" x14ac:dyDescent="0.3">
      <c r="A19" s="95" t="s">
        <v>188</v>
      </c>
      <c r="B19" s="7"/>
      <c r="C19" s="57" t="s">
        <v>38</v>
      </c>
      <c r="D19" s="57"/>
      <c r="E19" s="57" t="s">
        <v>39</v>
      </c>
      <c r="F19" s="57"/>
      <c r="G19" s="96">
        <v>6914000</v>
      </c>
      <c r="H19" s="57"/>
      <c r="I19" s="96">
        <v>2800</v>
      </c>
      <c r="J19" s="57"/>
      <c r="K19" s="57" t="s">
        <v>43</v>
      </c>
      <c r="L19" s="57"/>
      <c r="M19" s="57" t="s">
        <v>38</v>
      </c>
      <c r="N19" s="57"/>
      <c r="O19" s="57" t="s">
        <v>40</v>
      </c>
      <c r="P19" s="57"/>
      <c r="Q19" s="96">
        <v>0</v>
      </c>
      <c r="R19" s="57"/>
      <c r="S19" s="96">
        <v>0</v>
      </c>
      <c r="T19" s="57"/>
      <c r="U19" s="57" t="s">
        <v>40</v>
      </c>
    </row>
    <row r="20" spans="1:21" ht="40.5" customHeight="1" x14ac:dyDescent="0.3">
      <c r="A20" s="95" t="s">
        <v>189</v>
      </c>
      <c r="B20" s="7"/>
      <c r="C20" s="57" t="s">
        <v>38</v>
      </c>
      <c r="D20" s="57"/>
      <c r="E20" s="57" t="s">
        <v>39</v>
      </c>
      <c r="F20" s="57"/>
      <c r="G20" s="57">
        <v>4095000</v>
      </c>
      <c r="H20" s="57"/>
      <c r="I20" s="57">
        <v>3800</v>
      </c>
      <c r="J20" s="57"/>
      <c r="K20" s="57" t="s">
        <v>43</v>
      </c>
      <c r="L20" s="57"/>
      <c r="M20" s="57" t="s">
        <v>38</v>
      </c>
      <c r="N20" s="57"/>
      <c r="O20" s="57" t="s">
        <v>40</v>
      </c>
      <c r="P20" s="57"/>
      <c r="Q20" s="57">
        <v>0</v>
      </c>
      <c r="R20" s="57"/>
      <c r="S20" s="57">
        <v>0</v>
      </c>
      <c r="T20" s="57"/>
      <c r="U20" s="57" t="s">
        <v>40</v>
      </c>
    </row>
    <row r="21" spans="1:21" ht="40.5" customHeight="1" x14ac:dyDescent="0.3">
      <c r="A21" s="95" t="s">
        <v>46</v>
      </c>
      <c r="B21" s="7"/>
      <c r="C21" s="57" t="s">
        <v>38</v>
      </c>
      <c r="D21" s="57"/>
      <c r="E21" s="57" t="s">
        <v>39</v>
      </c>
      <c r="F21" s="57"/>
      <c r="G21" s="57">
        <v>6054000</v>
      </c>
      <c r="H21" s="57"/>
      <c r="I21" s="57">
        <v>3400</v>
      </c>
      <c r="J21" s="57"/>
      <c r="K21" s="57" t="s">
        <v>43</v>
      </c>
      <c r="L21" s="57"/>
      <c r="M21" s="57" t="s">
        <v>38</v>
      </c>
      <c r="N21" s="57"/>
      <c r="O21" s="57" t="s">
        <v>40</v>
      </c>
      <c r="P21" s="57"/>
      <c r="Q21" s="57">
        <v>0</v>
      </c>
      <c r="R21" s="57"/>
      <c r="S21" s="57">
        <v>0</v>
      </c>
      <c r="T21" s="57"/>
      <c r="U21" s="57" t="s">
        <v>40</v>
      </c>
    </row>
    <row r="22" spans="1:21" ht="40.5" customHeight="1" x14ac:dyDescent="0.3">
      <c r="A22" s="95" t="s">
        <v>45</v>
      </c>
      <c r="B22" s="7"/>
      <c r="C22" s="57" t="s">
        <v>38</v>
      </c>
      <c r="D22" s="57"/>
      <c r="E22" s="57" t="s">
        <v>39</v>
      </c>
      <c r="F22" s="57"/>
      <c r="G22" s="96">
        <v>11276000</v>
      </c>
      <c r="H22" s="57"/>
      <c r="I22" s="96">
        <v>3000</v>
      </c>
      <c r="J22" s="57"/>
      <c r="K22" s="57" t="s">
        <v>43</v>
      </c>
      <c r="L22" s="57"/>
      <c r="M22" s="57" t="s">
        <v>38</v>
      </c>
      <c r="N22" s="57"/>
      <c r="O22" s="57" t="s">
        <v>40</v>
      </c>
      <c r="P22" s="57"/>
      <c r="Q22" s="96">
        <v>0</v>
      </c>
      <c r="R22" s="57"/>
      <c r="S22" s="96">
        <v>0</v>
      </c>
      <c r="T22" s="57"/>
      <c r="U22" s="57" t="s">
        <v>40</v>
      </c>
    </row>
    <row r="23" spans="1:21" ht="40.5" customHeight="1" x14ac:dyDescent="0.2">
      <c r="A23" s="95" t="s">
        <v>44</v>
      </c>
      <c r="C23" s="57" t="s">
        <v>38</v>
      </c>
      <c r="E23" s="57" t="s">
        <v>39</v>
      </c>
      <c r="F23" s="57"/>
      <c r="G23" s="57">
        <v>4236000</v>
      </c>
      <c r="H23" s="57"/>
      <c r="I23" s="57">
        <v>3200</v>
      </c>
      <c r="J23" s="57"/>
      <c r="K23" s="57" t="s">
        <v>43</v>
      </c>
      <c r="M23" s="57" t="s">
        <v>38</v>
      </c>
      <c r="N23" s="57"/>
      <c r="O23" s="57" t="s">
        <v>40</v>
      </c>
      <c r="P23" s="57"/>
      <c r="Q23" s="96">
        <v>0</v>
      </c>
      <c r="R23" s="57"/>
      <c r="S23" s="96">
        <v>0</v>
      </c>
      <c r="T23" s="57"/>
      <c r="U23" s="57" t="s">
        <v>40</v>
      </c>
    </row>
    <row r="24" spans="1:21" ht="21.75" customHeight="1" x14ac:dyDescent="0.2">
      <c r="A24" s="95"/>
    </row>
    <row r="25" spans="1:21" ht="21.75" customHeight="1" x14ac:dyDescent="0.2">
      <c r="A25" s="95"/>
    </row>
    <row r="26" spans="1:21" ht="21.75" customHeight="1" x14ac:dyDescent="0.2">
      <c r="A26" s="95"/>
    </row>
    <row r="27" spans="1:21" ht="21.75" customHeight="1" x14ac:dyDescent="0.2">
      <c r="A27" s="95"/>
    </row>
    <row r="28" spans="1:21" ht="21.75" customHeight="1" x14ac:dyDescent="0.2">
      <c r="A28" s="95"/>
    </row>
    <row r="29" spans="1:21" ht="21.75" customHeight="1" x14ac:dyDescent="0.2">
      <c r="A29" s="95"/>
    </row>
    <row r="30" spans="1:21" ht="21.75" customHeight="1" x14ac:dyDescent="0.2">
      <c r="A30" s="95"/>
    </row>
    <row r="31" spans="1:21" ht="21.75" customHeight="1" x14ac:dyDescent="0.2"/>
    <row r="32" spans="1:21" ht="21.75" customHeight="1" x14ac:dyDescent="0.2"/>
    <row r="33" ht="21.75" customHeight="1" x14ac:dyDescent="0.2"/>
    <row r="34" ht="21.75" customHeight="1" x14ac:dyDescent="0.2"/>
    <row r="35" ht="21.75" customHeight="1" x14ac:dyDescent="0.2"/>
  </sheetData>
  <sortState xmlns:xlrd2="http://schemas.microsoft.com/office/spreadsheetml/2017/richdata2" ref="A9:U23">
    <sortCondition descending="1" ref="Q9:Q23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7" fitToHeight="0" orientation="landscape" r:id="rId1"/>
  <rowBreaks count="1" manualBreakCount="1">
    <brk id="24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5"/>
  <sheetViews>
    <sheetView rightToLeft="1" tabSelected="1" view="pageBreakPreview" zoomScale="60" zoomScaleNormal="100" workbookViewId="0">
      <selection activeCell="AA10" sqref="AA10"/>
    </sheetView>
  </sheetViews>
  <sheetFormatPr defaultRowHeight="15.75" x14ac:dyDescent="0.4"/>
  <cols>
    <col min="1" max="1" width="40.85546875" style="39" customWidth="1"/>
    <col min="2" max="2" width="1.42578125" style="39" customWidth="1"/>
    <col min="3" max="3" width="16.85546875" style="39" bestFit="1" customWidth="1"/>
    <col min="4" max="4" width="1.42578125" style="39" customWidth="1"/>
    <col min="5" max="5" width="25.85546875" style="39" bestFit="1" customWidth="1"/>
    <col min="6" max="6" width="1.42578125" style="39" customWidth="1"/>
    <col min="7" max="7" width="26.28515625" style="39" bestFit="1" customWidth="1"/>
    <col min="8" max="8" width="1.42578125" style="39" customWidth="1"/>
    <col min="9" max="9" width="17.28515625" style="39" bestFit="1" customWidth="1"/>
    <col min="10" max="10" width="1.42578125" style="39" customWidth="1"/>
    <col min="11" max="11" width="25.85546875" style="39" bestFit="1" customWidth="1"/>
    <col min="12" max="12" width="1.42578125" style="39" customWidth="1"/>
    <col min="13" max="13" width="16.5703125" style="39" bestFit="1" customWidth="1"/>
    <col min="14" max="14" width="1.42578125" style="39" customWidth="1"/>
    <col min="15" max="15" width="25.5703125" style="39" customWidth="1"/>
    <col min="16" max="16" width="1.42578125" style="39" customWidth="1"/>
    <col min="17" max="17" width="17.28515625" style="39" bestFit="1" customWidth="1"/>
    <col min="18" max="18" width="1.42578125" style="39" customWidth="1"/>
    <col min="19" max="19" width="19.42578125" style="39" customWidth="1"/>
    <col min="20" max="20" width="1.42578125" style="39" customWidth="1"/>
    <col min="21" max="21" width="26.140625" style="39" bestFit="1" customWidth="1"/>
    <col min="22" max="22" width="1.42578125" style="39" customWidth="1"/>
    <col min="23" max="23" width="26.28515625" style="39" bestFit="1" customWidth="1"/>
    <col min="24" max="24" width="1.42578125" style="37" customWidth="1"/>
    <col min="25" max="25" width="26.5703125" style="37" bestFit="1" customWidth="1"/>
    <col min="26" max="26" width="1.42578125" style="37" customWidth="1"/>
    <col min="27" max="27" width="21.42578125" style="37" bestFit="1" customWidth="1"/>
    <col min="28" max="16384" width="9.140625" style="37"/>
  </cols>
  <sheetData>
    <row r="1" spans="1:29" ht="40.5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9" ht="40.5" customHeight="1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</row>
    <row r="3" spans="1:29" ht="40.5" customHeight="1" x14ac:dyDescent="0.4">
      <c r="A3" s="131" t="str">
        <f>سهام!A3</f>
        <v>به تاریخ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1:29" ht="40.5" customHeight="1" x14ac:dyDescent="0.4"/>
    <row r="5" spans="1:29" ht="40.5" customHeight="1" x14ac:dyDescent="0.4">
      <c r="A5" s="130" t="s">
        <v>134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</row>
    <row r="6" spans="1:29" ht="40.5" customHeight="1" x14ac:dyDescent="0.4">
      <c r="A6" s="20"/>
      <c r="B6" s="20"/>
      <c r="C6" s="129" t="s">
        <v>133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9" ht="40.5" customHeight="1" thickBot="1" x14ac:dyDescent="0.8">
      <c r="C7" s="136" t="s">
        <v>209</v>
      </c>
      <c r="D7" s="136"/>
      <c r="E7" s="136"/>
      <c r="F7" s="136"/>
      <c r="G7" s="136"/>
      <c r="H7" s="41"/>
      <c r="I7" s="136" t="s">
        <v>2</v>
      </c>
      <c r="J7" s="136"/>
      <c r="K7" s="136"/>
      <c r="L7" s="136"/>
      <c r="M7" s="136"/>
      <c r="N7" s="136"/>
      <c r="O7" s="136"/>
      <c r="P7" s="41"/>
      <c r="Q7" s="124" t="s">
        <v>229</v>
      </c>
      <c r="R7" s="124"/>
      <c r="S7" s="124"/>
      <c r="T7" s="124"/>
      <c r="U7" s="124"/>
      <c r="V7" s="124"/>
      <c r="W7" s="124"/>
      <c r="X7" s="124"/>
      <c r="Y7" s="124"/>
    </row>
    <row r="8" spans="1:29" ht="40.5" customHeight="1" thickBot="1" x14ac:dyDescent="0.65">
      <c r="A8" s="134" t="s">
        <v>49</v>
      </c>
      <c r="B8" s="43"/>
      <c r="C8" s="134" t="s">
        <v>50</v>
      </c>
      <c r="D8" s="43"/>
      <c r="E8" s="134" t="s">
        <v>7</v>
      </c>
      <c r="F8" s="43"/>
      <c r="G8" s="134" t="s">
        <v>8</v>
      </c>
      <c r="H8" s="43"/>
      <c r="I8" s="135" t="s">
        <v>47</v>
      </c>
      <c r="J8" s="135"/>
      <c r="K8" s="135"/>
      <c r="L8" s="43"/>
      <c r="M8" s="135" t="s">
        <v>48</v>
      </c>
      <c r="N8" s="135"/>
      <c r="O8" s="135"/>
      <c r="P8" s="43"/>
      <c r="Q8" s="134" t="s">
        <v>6</v>
      </c>
      <c r="R8" s="43"/>
      <c r="S8" s="137" t="s">
        <v>51</v>
      </c>
      <c r="T8" s="43"/>
      <c r="U8" s="134" t="s">
        <v>7</v>
      </c>
      <c r="V8" s="43"/>
      <c r="W8" s="134" t="s">
        <v>8</v>
      </c>
      <c r="X8" s="38"/>
      <c r="Y8" s="125" t="s">
        <v>11</v>
      </c>
    </row>
    <row r="9" spans="1:29" ht="40.5" customHeight="1" thickBot="1" x14ac:dyDescent="0.65">
      <c r="A9" s="135"/>
      <c r="B9" s="43"/>
      <c r="C9" s="135"/>
      <c r="D9" s="43"/>
      <c r="E9" s="135"/>
      <c r="F9" s="43"/>
      <c r="G9" s="135"/>
      <c r="H9" s="43"/>
      <c r="I9" s="44" t="s">
        <v>6</v>
      </c>
      <c r="J9" s="43"/>
      <c r="K9" s="44" t="s">
        <v>7</v>
      </c>
      <c r="L9" s="43"/>
      <c r="M9" s="44" t="s">
        <v>6</v>
      </c>
      <c r="N9" s="43"/>
      <c r="O9" s="44" t="s">
        <v>9</v>
      </c>
      <c r="P9" s="43"/>
      <c r="Q9" s="135"/>
      <c r="R9" s="43"/>
      <c r="S9" s="138"/>
      <c r="T9" s="43"/>
      <c r="U9" s="135"/>
      <c r="V9" s="43"/>
      <c r="W9" s="135"/>
      <c r="X9" s="38"/>
      <c r="Y9" s="126"/>
    </row>
    <row r="10" spans="1:29" ht="40.5" customHeight="1" x14ac:dyDescent="0.6">
      <c r="A10" s="103" t="s">
        <v>53</v>
      </c>
      <c r="B10" s="43"/>
      <c r="C10" s="61">
        <v>198960000</v>
      </c>
      <c r="D10" s="61"/>
      <c r="E10" s="61">
        <v>5683545274615</v>
      </c>
      <c r="F10" s="61"/>
      <c r="G10" s="61">
        <v>5827975021450</v>
      </c>
      <c r="H10" s="61"/>
      <c r="I10" s="61">
        <v>27000000</v>
      </c>
      <c r="J10" s="61"/>
      <c r="K10" s="61">
        <v>792337066560</v>
      </c>
      <c r="L10" s="61"/>
      <c r="M10" s="61">
        <v>-77080000</v>
      </c>
      <c r="N10" s="61"/>
      <c r="O10" s="61">
        <v>-2274208116491</v>
      </c>
      <c r="P10" s="61"/>
      <c r="Q10" s="61">
        <v>148880000</v>
      </c>
      <c r="R10" s="61"/>
      <c r="S10" s="97">
        <v>29982</v>
      </c>
      <c r="T10" s="61"/>
      <c r="U10" s="61">
        <v>4262637327916</v>
      </c>
      <c r="V10" s="61"/>
      <c r="W10" s="61">
        <v>4462074163191</v>
      </c>
      <c r="X10" s="57"/>
      <c r="Y10" s="98">
        <f t="shared" ref="Y10:Y17" si="0">W10/$AA$10*100</f>
        <v>6.675874557798207</v>
      </c>
      <c r="AA10" s="21">
        <v>66838795794609</v>
      </c>
    </row>
    <row r="11" spans="1:29" ht="40.5" customHeight="1" x14ac:dyDescent="0.4">
      <c r="A11" s="103" t="s">
        <v>55</v>
      </c>
      <c r="C11" s="61">
        <v>43900000</v>
      </c>
      <c r="D11" s="61"/>
      <c r="E11" s="61">
        <v>636796477421</v>
      </c>
      <c r="F11" s="61"/>
      <c r="G11" s="61">
        <v>675064678073</v>
      </c>
      <c r="H11" s="61"/>
      <c r="I11" s="61">
        <v>0</v>
      </c>
      <c r="J11" s="61"/>
      <c r="K11" s="61">
        <v>0</v>
      </c>
      <c r="L11" s="61"/>
      <c r="M11" s="61">
        <v>-9900000</v>
      </c>
      <c r="N11" s="61"/>
      <c r="O11" s="61">
        <v>-153220379151</v>
      </c>
      <c r="P11" s="61"/>
      <c r="Q11" s="61">
        <v>34000000</v>
      </c>
      <c r="R11" s="61"/>
      <c r="S11" s="61">
        <v>15765</v>
      </c>
      <c r="T11" s="61"/>
      <c r="U11" s="61">
        <v>510391331936</v>
      </c>
      <c r="V11" s="61"/>
      <c r="W11" s="61">
        <v>535812346312</v>
      </c>
      <c r="X11" s="57"/>
      <c r="Y11" s="98">
        <f t="shared" si="0"/>
        <v>0.8016487130595743</v>
      </c>
      <c r="AA11" s="14"/>
      <c r="AC11" s="37" t="s">
        <v>192</v>
      </c>
    </row>
    <row r="12" spans="1:29" ht="40.5" customHeight="1" x14ac:dyDescent="0.4">
      <c r="A12" s="103" t="s">
        <v>191</v>
      </c>
      <c r="C12" s="61">
        <v>31000000</v>
      </c>
      <c r="D12" s="61"/>
      <c r="E12" s="61">
        <v>453092016033</v>
      </c>
      <c r="F12" s="61"/>
      <c r="G12" s="61">
        <v>462349445750</v>
      </c>
      <c r="H12" s="61"/>
      <c r="I12" s="61">
        <v>0</v>
      </c>
      <c r="J12" s="61"/>
      <c r="K12" s="61">
        <v>0</v>
      </c>
      <c r="L12" s="61"/>
      <c r="M12" s="61">
        <v>0</v>
      </c>
      <c r="N12" s="61"/>
      <c r="O12" s="61">
        <v>0</v>
      </c>
      <c r="P12" s="61"/>
      <c r="Q12" s="61">
        <v>31000000</v>
      </c>
      <c r="R12" s="61"/>
      <c r="S12" s="61">
        <v>15274</v>
      </c>
      <c r="T12" s="61"/>
      <c r="U12" s="61">
        <v>453092016033</v>
      </c>
      <c r="V12" s="61"/>
      <c r="W12" s="61">
        <v>473319399087</v>
      </c>
      <c r="X12" s="57"/>
      <c r="Y12" s="98">
        <f t="shared" si="0"/>
        <v>0.70815069819851006</v>
      </c>
      <c r="AA12" s="14"/>
    </row>
    <row r="13" spans="1:29" ht="40.5" customHeight="1" x14ac:dyDescent="0.4">
      <c r="A13" s="103" t="s">
        <v>52</v>
      </c>
      <c r="C13" s="61">
        <v>7000000</v>
      </c>
      <c r="D13" s="61"/>
      <c r="E13" s="61">
        <v>199789453495</v>
      </c>
      <c r="F13" s="61"/>
      <c r="G13" s="61">
        <v>264033601690</v>
      </c>
      <c r="H13" s="61"/>
      <c r="I13" s="61">
        <v>0</v>
      </c>
      <c r="J13" s="61"/>
      <c r="K13" s="61">
        <v>0</v>
      </c>
      <c r="L13" s="61"/>
      <c r="M13" s="61">
        <v>-140000</v>
      </c>
      <c r="N13" s="61"/>
      <c r="O13" s="61">
        <v>-5300264840</v>
      </c>
      <c r="P13" s="61"/>
      <c r="Q13" s="61">
        <v>6860000</v>
      </c>
      <c r="R13" s="61"/>
      <c r="S13" s="61">
        <v>38714</v>
      </c>
      <c r="T13" s="61"/>
      <c r="U13" s="61">
        <v>195793664424</v>
      </c>
      <c r="V13" s="61"/>
      <c r="W13" s="61">
        <v>265480108091</v>
      </c>
      <c r="X13" s="57"/>
      <c r="Y13" s="98">
        <f t="shared" si="0"/>
        <v>0.39719463065552835</v>
      </c>
      <c r="AA13" s="14"/>
    </row>
    <row r="14" spans="1:29" ht="40.5" customHeight="1" x14ac:dyDescent="0.4">
      <c r="A14" s="103" t="s">
        <v>220</v>
      </c>
      <c r="C14" s="61">
        <v>3000000</v>
      </c>
      <c r="D14" s="61"/>
      <c r="E14" s="61">
        <v>67885023360</v>
      </c>
      <c r="F14" s="61"/>
      <c r="G14" s="61">
        <v>69142494295</v>
      </c>
      <c r="H14" s="61"/>
      <c r="I14" s="61">
        <v>0</v>
      </c>
      <c r="J14" s="61"/>
      <c r="K14" s="61">
        <v>0</v>
      </c>
      <c r="L14" s="61"/>
      <c r="M14" s="61">
        <v>0</v>
      </c>
      <c r="N14" s="61"/>
      <c r="O14" s="61">
        <v>0</v>
      </c>
      <c r="P14" s="61"/>
      <c r="Q14" s="61">
        <v>3000000</v>
      </c>
      <c r="R14" s="61"/>
      <c r="S14" s="61">
        <v>23637</v>
      </c>
      <c r="T14" s="61"/>
      <c r="U14" s="61">
        <v>67885023360</v>
      </c>
      <c r="V14" s="61"/>
      <c r="W14" s="61">
        <v>70884851568</v>
      </c>
      <c r="X14" s="57"/>
      <c r="Y14" s="98">
        <f t="shared" si="0"/>
        <v>0.10605345402365453</v>
      </c>
      <c r="AA14" s="14"/>
    </row>
    <row r="15" spans="1:29" ht="40.5" customHeight="1" x14ac:dyDescent="0.6">
      <c r="A15" s="103" t="s">
        <v>54</v>
      </c>
      <c r="B15" s="43"/>
      <c r="C15" s="61">
        <v>2000000</v>
      </c>
      <c r="D15" s="61"/>
      <c r="E15" s="61">
        <v>60194430543</v>
      </c>
      <c r="F15" s="61"/>
      <c r="G15" s="61">
        <v>113750039200</v>
      </c>
      <c r="H15" s="61"/>
      <c r="I15" s="61">
        <v>0</v>
      </c>
      <c r="J15" s="61"/>
      <c r="K15" s="61">
        <v>0</v>
      </c>
      <c r="L15" s="61"/>
      <c r="M15" s="61">
        <v>-870000</v>
      </c>
      <c r="N15" s="61"/>
      <c r="O15" s="61">
        <v>-49678834179</v>
      </c>
      <c r="P15" s="61"/>
      <c r="Q15" s="61">
        <v>1130000</v>
      </c>
      <c r="R15" s="61"/>
      <c r="S15" s="97">
        <v>58244</v>
      </c>
      <c r="T15" s="61"/>
      <c r="U15" s="61">
        <v>34009853257</v>
      </c>
      <c r="V15" s="61"/>
      <c r="W15" s="61">
        <v>65791450453</v>
      </c>
      <c r="X15" s="57"/>
      <c r="Y15" s="98">
        <f t="shared" si="0"/>
        <v>9.8433027810932702E-2</v>
      </c>
      <c r="AA15" s="14"/>
    </row>
    <row r="16" spans="1:29" ht="40.5" customHeight="1" x14ac:dyDescent="0.4">
      <c r="A16" s="103" t="s">
        <v>56</v>
      </c>
      <c r="C16" s="61">
        <v>1000000</v>
      </c>
      <c r="D16" s="61"/>
      <c r="E16" s="61">
        <v>10164905557</v>
      </c>
      <c r="F16" s="61"/>
      <c r="G16" s="61">
        <v>10103105312</v>
      </c>
      <c r="H16" s="61"/>
      <c r="I16" s="61">
        <v>0</v>
      </c>
      <c r="J16" s="61"/>
      <c r="K16" s="61">
        <v>0</v>
      </c>
      <c r="L16" s="61"/>
      <c r="M16" s="61">
        <v>0</v>
      </c>
      <c r="N16" s="61"/>
      <c r="O16" s="61">
        <v>0</v>
      </c>
      <c r="P16" s="61"/>
      <c r="Q16" s="61">
        <v>1000000</v>
      </c>
      <c r="R16" s="61"/>
      <c r="S16" s="61">
        <v>10103</v>
      </c>
      <c r="T16" s="61"/>
      <c r="U16" s="61">
        <v>10164905557</v>
      </c>
      <c r="V16" s="61"/>
      <c r="W16" s="61">
        <v>10101105687</v>
      </c>
      <c r="X16" s="57"/>
      <c r="Y16" s="98">
        <f t="shared" si="0"/>
        <v>1.5112638650821898E-2</v>
      </c>
      <c r="AA16" s="14"/>
    </row>
    <row r="17" spans="1:27" ht="40.5" customHeight="1" thickBot="1" x14ac:dyDescent="0.45">
      <c r="A17" s="103" t="s">
        <v>234</v>
      </c>
      <c r="C17" s="100">
        <v>0</v>
      </c>
      <c r="D17" s="61"/>
      <c r="E17" s="100">
        <v>0</v>
      </c>
      <c r="F17" s="61"/>
      <c r="G17" s="100">
        <v>0</v>
      </c>
      <c r="H17" s="61"/>
      <c r="I17" s="100">
        <v>308207</v>
      </c>
      <c r="J17" s="61"/>
      <c r="K17" s="100">
        <v>3132227303</v>
      </c>
      <c r="L17" s="61"/>
      <c r="M17" s="100">
        <v>0</v>
      </c>
      <c r="N17" s="61"/>
      <c r="O17" s="100">
        <v>0</v>
      </c>
      <c r="P17" s="61"/>
      <c r="Q17" s="100">
        <v>308207</v>
      </c>
      <c r="R17" s="61"/>
      <c r="S17" s="61">
        <v>9087</v>
      </c>
      <c r="T17" s="61"/>
      <c r="U17" s="100">
        <v>3132227303</v>
      </c>
      <c r="V17" s="61"/>
      <c r="W17" s="100">
        <v>2799388697</v>
      </c>
      <c r="X17" s="57"/>
      <c r="Y17" s="99">
        <f t="shared" si="0"/>
        <v>4.1882691986287841E-3</v>
      </c>
      <c r="AA17" s="14"/>
    </row>
    <row r="18" spans="1:27" ht="40.5" customHeight="1" thickBot="1" x14ac:dyDescent="0.45">
      <c r="A18" s="35"/>
      <c r="C18" s="101">
        <f>SUM(C10:C17)</f>
        <v>286860000</v>
      </c>
      <c r="D18" s="42"/>
      <c r="E18" s="102">
        <f>SUM(E10:E17)</f>
        <v>7111467581024</v>
      </c>
      <c r="F18" s="42"/>
      <c r="G18" s="102">
        <f>SUM(G10:G17)</f>
        <v>7422418385770</v>
      </c>
      <c r="H18" s="42"/>
      <c r="I18" s="102">
        <f>SUM(I10:I17)</f>
        <v>27308207</v>
      </c>
      <c r="J18" s="42"/>
      <c r="K18" s="102">
        <f>SUM(K10:K17)</f>
        <v>795469293863</v>
      </c>
      <c r="L18" s="42"/>
      <c r="M18" s="102">
        <f>SUM(M10:M17)</f>
        <v>-87990000</v>
      </c>
      <c r="N18" s="42"/>
      <c r="O18" s="102">
        <f>SUM(O10:O17)</f>
        <v>-2482407594661</v>
      </c>
      <c r="P18" s="42"/>
      <c r="Q18" s="102">
        <f>SUM(Q10:Q17)</f>
        <v>226178207</v>
      </c>
      <c r="R18" s="42"/>
      <c r="S18" s="42"/>
      <c r="T18" s="42"/>
      <c r="U18" s="102">
        <f>SUM(U10:U17)</f>
        <v>5537106349786</v>
      </c>
      <c r="V18" s="42"/>
      <c r="W18" s="102">
        <f>SUM(W10:W17)</f>
        <v>5886262813086</v>
      </c>
      <c r="X18" s="9"/>
      <c r="Y18" s="116">
        <f>SUM(Y10:Y17)</f>
        <v>8.8066559893958569</v>
      </c>
    </row>
    <row r="19" spans="1:27" ht="16.5" thickTop="1" x14ac:dyDescent="0.4"/>
    <row r="20" spans="1:27" ht="22.5" x14ac:dyDescent="0.4">
      <c r="C20" s="21">
        <v>71510000</v>
      </c>
      <c r="D20" s="21"/>
      <c r="E20" s="21">
        <v>7111467581024</v>
      </c>
      <c r="F20" s="21"/>
      <c r="G20" s="21">
        <v>310950804746</v>
      </c>
      <c r="H20" s="21"/>
      <c r="I20" s="21">
        <v>27308207</v>
      </c>
      <c r="J20" s="21"/>
      <c r="K20" s="21">
        <v>795469293863</v>
      </c>
      <c r="L20" s="21"/>
      <c r="M20" s="21">
        <v>-87990000</v>
      </c>
      <c r="N20" s="21"/>
      <c r="O20" s="21">
        <v>-2482407594661</v>
      </c>
      <c r="P20" s="21"/>
      <c r="Q20" s="21">
        <f>C18+I18+M18</f>
        <v>226178207</v>
      </c>
      <c r="R20" s="21"/>
      <c r="S20" s="21"/>
      <c r="T20" s="21"/>
      <c r="U20" s="21">
        <v>5537106349786</v>
      </c>
      <c r="V20" s="21"/>
      <c r="W20" s="21">
        <v>349156463300</v>
      </c>
      <c r="Y20" s="56">
        <v>8.81</v>
      </c>
    </row>
    <row r="21" spans="1:27" ht="22.5" x14ac:dyDescent="0.4">
      <c r="C21" s="21">
        <f>C20-C18</f>
        <v>-215350000</v>
      </c>
      <c r="D21" s="21"/>
      <c r="E21" s="21">
        <f>E20-E18</f>
        <v>0</v>
      </c>
      <c r="F21" s="21"/>
      <c r="G21" s="21">
        <f>E20+G20</f>
        <v>7422418385770</v>
      </c>
      <c r="H21" s="21"/>
      <c r="I21" s="21">
        <f>I20-I18</f>
        <v>0</v>
      </c>
      <c r="J21" s="21"/>
      <c r="K21" s="21">
        <f>K20-K18</f>
        <v>0</v>
      </c>
      <c r="L21" s="21"/>
      <c r="M21" s="21">
        <f>M20-M18</f>
        <v>0</v>
      </c>
      <c r="N21" s="21"/>
      <c r="O21" s="21">
        <f>O20-O18</f>
        <v>0</v>
      </c>
      <c r="P21" s="21"/>
      <c r="Q21" s="21">
        <f>Q20-Q18</f>
        <v>0</v>
      </c>
      <c r="R21" s="21"/>
      <c r="S21" s="21"/>
      <c r="T21" s="21"/>
      <c r="U21" s="21">
        <f>U20-U18</f>
        <v>0</v>
      </c>
      <c r="V21" s="21"/>
      <c r="W21" s="21">
        <f>U20+W20</f>
        <v>5886262813086</v>
      </c>
      <c r="Y21" s="16">
        <f>Y20-Y18</f>
        <v>3.3440106041435769E-3</v>
      </c>
    </row>
    <row r="22" spans="1:27" ht="22.5" x14ac:dyDescent="0.4">
      <c r="C22" s="21"/>
      <c r="D22" s="21"/>
      <c r="E22" s="21"/>
      <c r="F22" s="21"/>
      <c r="G22" s="21">
        <f>G21-G18</f>
        <v>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>
        <f>W21-W18</f>
        <v>0</v>
      </c>
    </row>
    <row r="23" spans="1:27" ht="22.5" x14ac:dyDescent="0.4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5" spans="1:27" x14ac:dyDescent="0.4">
      <c r="U25" s="39" t="s">
        <v>193</v>
      </c>
    </row>
  </sheetData>
  <sortState xmlns:xlrd2="http://schemas.microsoft.com/office/spreadsheetml/2017/richdata2" ref="A10:Y17">
    <sortCondition descending="1" ref="W10:W17"/>
  </sortState>
  <mergeCells count="19">
    <mergeCell ref="Q7:Y7"/>
    <mergeCell ref="A1:Y1"/>
    <mergeCell ref="A2:Y2"/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  <mergeCell ref="Q8:Q9"/>
    <mergeCell ref="S8:S9"/>
    <mergeCell ref="I8:K8"/>
    <mergeCell ref="M8:O8"/>
    <mergeCell ref="A5:Y5"/>
    <mergeCell ref="I7:O7"/>
  </mergeCells>
  <pageMargins left="0.39" right="0.39" top="0.39" bottom="0.39" header="0" footer="0"/>
  <pageSetup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8"/>
  <sheetViews>
    <sheetView rightToLeft="1" view="pageBreakPreview" zoomScale="60" zoomScaleNormal="100" workbookViewId="0">
      <selection activeCell="M12" sqref="M12"/>
    </sheetView>
  </sheetViews>
  <sheetFormatPr defaultRowHeight="15.75" x14ac:dyDescent="0.4"/>
  <cols>
    <col min="1" max="1" width="32" style="37" customWidth="1"/>
    <col min="2" max="2" width="1.42578125" style="37" customWidth="1"/>
    <col min="3" max="3" width="16.85546875" style="37" customWidth="1"/>
    <col min="4" max="4" width="1.42578125" style="37" customWidth="1"/>
    <col min="5" max="5" width="22.28515625" style="37" customWidth="1"/>
    <col min="6" max="6" width="1.42578125" style="37" customWidth="1"/>
    <col min="7" max="7" width="13" style="37" customWidth="1"/>
    <col min="8" max="8" width="1.42578125" style="37" customWidth="1"/>
    <col min="9" max="9" width="13" style="37" customWidth="1"/>
    <col min="10" max="10" width="1.42578125" style="37" customWidth="1"/>
    <col min="11" max="11" width="11.7109375" style="37" customWidth="1"/>
    <col min="12" max="12" width="1.42578125" style="37" customWidth="1"/>
    <col min="13" max="13" width="13" style="37" customWidth="1"/>
    <col min="14" max="14" width="1.42578125" style="37" customWidth="1"/>
    <col min="15" max="15" width="13" style="37" customWidth="1"/>
    <col min="16" max="16" width="1.42578125" style="37" customWidth="1"/>
    <col min="17" max="17" width="19.28515625" style="37" bestFit="1" customWidth="1"/>
    <col min="18" max="18" width="1.42578125" style="37" customWidth="1"/>
    <col min="19" max="19" width="19.85546875" style="37" bestFit="1" customWidth="1"/>
    <col min="20" max="20" width="1.42578125" style="37" customWidth="1"/>
    <col min="21" max="21" width="10.5703125" style="37" customWidth="1"/>
    <col min="22" max="22" width="1.42578125" style="37" customWidth="1"/>
    <col min="23" max="23" width="13.5703125" style="37" customWidth="1"/>
    <col min="24" max="24" width="1.42578125" style="37" customWidth="1"/>
    <col min="25" max="25" width="10.28515625" style="37" customWidth="1"/>
    <col min="26" max="26" width="1.42578125" style="37" customWidth="1"/>
    <col min="27" max="27" width="14.7109375" style="37" customWidth="1"/>
    <col min="28" max="28" width="1.42578125" style="37" customWidth="1"/>
    <col min="29" max="29" width="11" style="37" customWidth="1"/>
    <col min="30" max="30" width="1.42578125" style="37" customWidth="1"/>
    <col min="31" max="31" width="13.42578125" style="37" customWidth="1"/>
    <col min="32" max="32" width="1.42578125" style="37" customWidth="1"/>
    <col min="33" max="33" width="19.28515625" style="37" bestFit="1" customWidth="1"/>
    <col min="34" max="34" width="1.42578125" style="37" customWidth="1"/>
    <col min="35" max="35" width="19.140625" style="37" bestFit="1" customWidth="1"/>
    <col min="36" max="36" width="1.42578125" style="37" customWidth="1"/>
    <col min="37" max="37" width="15" style="37" customWidth="1"/>
    <col min="38" max="38" width="1.42578125" style="37" customWidth="1"/>
    <col min="39" max="39" width="21.42578125" style="37" bestFit="1" customWidth="1"/>
    <col min="40" max="16384" width="9.140625" style="37"/>
  </cols>
  <sheetData>
    <row r="1" spans="1:39" ht="46.5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</row>
    <row r="2" spans="1:39" ht="46.5" customHeight="1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</row>
    <row r="3" spans="1:39" ht="46.5" customHeight="1" x14ac:dyDescent="0.4">
      <c r="A3" s="131" t="str">
        <f>سهام!A3</f>
        <v>به تاریخ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</row>
    <row r="4" spans="1:39" ht="46.5" customHeight="1" x14ac:dyDescent="0.4"/>
    <row r="5" spans="1:39" ht="46.5" customHeight="1" x14ac:dyDescent="0.4">
      <c r="A5" s="130" t="s">
        <v>135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</row>
    <row r="6" spans="1:39" ht="46.5" customHeight="1" x14ac:dyDescent="0.4">
      <c r="A6" s="20"/>
      <c r="B6" s="20"/>
      <c r="C6" s="129" t="s">
        <v>133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</row>
    <row r="7" spans="1:39" ht="46.5" customHeight="1" thickBot="1" x14ac:dyDescent="0.7">
      <c r="A7" s="46"/>
      <c r="B7" s="46"/>
      <c r="C7" s="124" t="s">
        <v>57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51"/>
      <c r="O7" s="124" t="s">
        <v>209</v>
      </c>
      <c r="P7" s="124"/>
      <c r="Q7" s="124"/>
      <c r="R7" s="124"/>
      <c r="S7" s="124"/>
      <c r="T7" s="52"/>
      <c r="U7" s="124" t="s">
        <v>2</v>
      </c>
      <c r="V7" s="124"/>
      <c r="W7" s="124"/>
      <c r="X7" s="124"/>
      <c r="Y7" s="124"/>
      <c r="Z7" s="124"/>
      <c r="AA7" s="124"/>
      <c r="AB7" s="52"/>
      <c r="AC7" s="124" t="s">
        <v>229</v>
      </c>
      <c r="AD7" s="124"/>
      <c r="AE7" s="124"/>
      <c r="AF7" s="124"/>
      <c r="AG7" s="124"/>
      <c r="AH7" s="124"/>
      <c r="AI7" s="124"/>
      <c r="AJ7" s="124"/>
      <c r="AK7" s="124"/>
    </row>
    <row r="8" spans="1:39" ht="46.5" customHeight="1" thickBot="1" x14ac:dyDescent="0.65">
      <c r="A8" s="125" t="s">
        <v>58</v>
      </c>
      <c r="B8" s="38"/>
      <c r="C8" s="140" t="s">
        <v>59</v>
      </c>
      <c r="D8" s="38"/>
      <c r="E8" s="140" t="s">
        <v>60</v>
      </c>
      <c r="F8" s="38"/>
      <c r="G8" s="140" t="s">
        <v>61</v>
      </c>
      <c r="H8" s="38"/>
      <c r="I8" s="140" t="s">
        <v>62</v>
      </c>
      <c r="J8" s="38"/>
      <c r="K8" s="140" t="s">
        <v>63</v>
      </c>
      <c r="L8" s="38"/>
      <c r="M8" s="140" t="s">
        <v>33</v>
      </c>
      <c r="N8" s="38"/>
      <c r="O8" s="139" t="s">
        <v>6</v>
      </c>
      <c r="P8" s="38"/>
      <c r="Q8" s="139" t="s">
        <v>7</v>
      </c>
      <c r="R8" s="38"/>
      <c r="S8" s="140" t="s">
        <v>8</v>
      </c>
      <c r="T8" s="38"/>
      <c r="U8" s="126" t="s">
        <v>3</v>
      </c>
      <c r="V8" s="126"/>
      <c r="W8" s="126"/>
      <c r="X8" s="38"/>
      <c r="Y8" s="126" t="s">
        <v>4</v>
      </c>
      <c r="Z8" s="126"/>
      <c r="AA8" s="126"/>
      <c r="AB8" s="38"/>
      <c r="AC8" s="139" t="s">
        <v>6</v>
      </c>
      <c r="AD8" s="38"/>
      <c r="AE8" s="140" t="s">
        <v>10</v>
      </c>
      <c r="AF8" s="38"/>
      <c r="AG8" s="139" t="s">
        <v>7</v>
      </c>
      <c r="AH8" s="38"/>
      <c r="AI8" s="140" t="s">
        <v>8</v>
      </c>
      <c r="AJ8" s="38"/>
      <c r="AK8" s="140" t="s">
        <v>11</v>
      </c>
    </row>
    <row r="9" spans="1:39" ht="46.5" customHeight="1" thickBot="1" x14ac:dyDescent="0.65">
      <c r="A9" s="126"/>
      <c r="B9" s="38"/>
      <c r="C9" s="128"/>
      <c r="D9" s="38"/>
      <c r="E9" s="128"/>
      <c r="F9" s="38"/>
      <c r="G9" s="128"/>
      <c r="H9" s="38"/>
      <c r="I9" s="128"/>
      <c r="J9" s="38"/>
      <c r="K9" s="128"/>
      <c r="L9" s="38"/>
      <c r="M9" s="128"/>
      <c r="N9" s="38"/>
      <c r="O9" s="126"/>
      <c r="P9" s="38"/>
      <c r="Q9" s="126"/>
      <c r="R9" s="38"/>
      <c r="S9" s="128"/>
      <c r="T9" s="38"/>
      <c r="U9" s="10" t="s">
        <v>6</v>
      </c>
      <c r="V9" s="38"/>
      <c r="W9" s="12" t="s">
        <v>7</v>
      </c>
      <c r="X9" s="38"/>
      <c r="Y9" s="10" t="s">
        <v>6</v>
      </c>
      <c r="Z9" s="38"/>
      <c r="AA9" s="10" t="s">
        <v>9</v>
      </c>
      <c r="AB9" s="38"/>
      <c r="AC9" s="126"/>
      <c r="AD9" s="38"/>
      <c r="AE9" s="128"/>
      <c r="AF9" s="38"/>
      <c r="AG9" s="126"/>
      <c r="AH9" s="38"/>
      <c r="AI9" s="128"/>
      <c r="AJ9" s="38"/>
      <c r="AK9" s="128"/>
    </row>
    <row r="10" spans="1:39" ht="46.5" customHeight="1" x14ac:dyDescent="0.4">
      <c r="A10" s="48" t="s">
        <v>64</v>
      </c>
      <c r="C10" s="32" t="s">
        <v>65</v>
      </c>
      <c r="D10" s="32"/>
      <c r="E10" s="32" t="s">
        <v>65</v>
      </c>
      <c r="F10" s="32"/>
      <c r="G10" s="32" t="s">
        <v>66</v>
      </c>
      <c r="H10" s="32"/>
      <c r="I10" s="32" t="s">
        <v>67</v>
      </c>
      <c r="J10" s="32"/>
      <c r="K10" s="14">
        <v>18</v>
      </c>
      <c r="L10" s="14"/>
      <c r="M10" s="56">
        <v>23.5</v>
      </c>
      <c r="N10" s="32"/>
      <c r="O10" s="21">
        <v>486800</v>
      </c>
      <c r="P10" s="21"/>
      <c r="Q10" s="21">
        <v>486912195041</v>
      </c>
      <c r="R10" s="21"/>
      <c r="S10" s="21">
        <v>486447070000</v>
      </c>
      <c r="T10" s="21"/>
      <c r="U10" s="21">
        <v>0</v>
      </c>
      <c r="V10" s="21"/>
      <c r="W10" s="21">
        <v>0</v>
      </c>
      <c r="X10" s="21"/>
      <c r="Y10" s="21">
        <v>0</v>
      </c>
      <c r="Z10" s="21"/>
      <c r="AA10" s="21">
        <v>0</v>
      </c>
      <c r="AB10" s="21"/>
      <c r="AC10" s="21">
        <v>486800</v>
      </c>
      <c r="AD10" s="21"/>
      <c r="AE10" s="21">
        <v>3000000</v>
      </c>
      <c r="AF10" s="21"/>
      <c r="AG10" s="21">
        <v>486912195041</v>
      </c>
      <c r="AH10" s="21"/>
      <c r="AI10" s="21">
        <v>486447070000</v>
      </c>
      <c r="AJ10" s="32"/>
      <c r="AK10" s="16">
        <f>AI10/$AM$10*100</f>
        <v>0.72779149327408321</v>
      </c>
      <c r="AM10" s="21">
        <v>66838795794609</v>
      </c>
    </row>
    <row r="11" spans="1:39" ht="46.5" customHeight="1" thickBot="1" x14ac:dyDescent="0.45">
      <c r="A11" s="48" t="s">
        <v>68</v>
      </c>
      <c r="C11" s="32" t="s">
        <v>65</v>
      </c>
      <c r="D11" s="32"/>
      <c r="E11" s="32" t="s">
        <v>65</v>
      </c>
      <c r="F11" s="32"/>
      <c r="G11" s="32" t="s">
        <v>69</v>
      </c>
      <c r="H11" s="32"/>
      <c r="I11" s="32" t="s">
        <v>70</v>
      </c>
      <c r="J11" s="32"/>
      <c r="K11" s="14">
        <v>23</v>
      </c>
      <c r="L11" s="14"/>
      <c r="M11" s="14">
        <v>23</v>
      </c>
      <c r="N11" s="32"/>
      <c r="O11" s="23">
        <v>100</v>
      </c>
      <c r="P11" s="21"/>
      <c r="Q11" s="23">
        <v>95068875</v>
      </c>
      <c r="R11" s="21"/>
      <c r="S11" s="23">
        <v>99927500</v>
      </c>
      <c r="T11" s="21"/>
      <c r="U11" s="23">
        <v>0</v>
      </c>
      <c r="V11" s="21"/>
      <c r="W11" s="23">
        <v>0</v>
      </c>
      <c r="X11" s="21"/>
      <c r="Y11" s="23">
        <v>0</v>
      </c>
      <c r="Z11" s="21"/>
      <c r="AA11" s="23">
        <v>0</v>
      </c>
      <c r="AB11" s="21"/>
      <c r="AC11" s="23">
        <v>100</v>
      </c>
      <c r="AD11" s="21"/>
      <c r="AE11" s="21">
        <v>1000000</v>
      </c>
      <c r="AF11" s="21"/>
      <c r="AG11" s="23">
        <v>95068875</v>
      </c>
      <c r="AH11" s="21"/>
      <c r="AI11" s="23">
        <v>99927500</v>
      </c>
      <c r="AJ11" s="32"/>
      <c r="AK11" s="17">
        <f>AI11/$AM$10*100</f>
        <v>1.4950523690922005E-4</v>
      </c>
    </row>
    <row r="12" spans="1:39" ht="46.5" customHeight="1" thickBot="1" x14ac:dyDescent="0.45">
      <c r="A12" s="49"/>
      <c r="C12" s="14"/>
      <c r="D12" s="32"/>
      <c r="E12" s="14"/>
      <c r="F12" s="32"/>
      <c r="G12" s="14"/>
      <c r="H12" s="32"/>
      <c r="I12" s="14"/>
      <c r="J12" s="32"/>
      <c r="K12" s="14"/>
      <c r="L12" s="32"/>
      <c r="M12" s="14"/>
      <c r="N12" s="32"/>
      <c r="O12" s="55">
        <f>SUM(O10:O11)</f>
        <v>486900</v>
      </c>
      <c r="P12" s="21"/>
      <c r="Q12" s="55">
        <f>SUM(Q10:Q11)</f>
        <v>487007263916</v>
      </c>
      <c r="R12" s="21"/>
      <c r="S12" s="55">
        <f>SUM(S10:S11)</f>
        <v>486546997500</v>
      </c>
      <c r="T12" s="21"/>
      <c r="U12" s="55">
        <f>SUM(U10:U11)</f>
        <v>0</v>
      </c>
      <c r="V12" s="21"/>
      <c r="W12" s="55">
        <f>SUM(W10:W11)</f>
        <v>0</v>
      </c>
      <c r="X12" s="21"/>
      <c r="Y12" s="55">
        <f>SUM(Y10:Y11)</f>
        <v>0</v>
      </c>
      <c r="Z12" s="21"/>
      <c r="AA12" s="55">
        <f>SUM(AA10:AA11)</f>
        <v>0</v>
      </c>
      <c r="AB12" s="21"/>
      <c r="AC12" s="55">
        <f>SUM(AC10:AC11)</f>
        <v>486900</v>
      </c>
      <c r="AD12" s="21"/>
      <c r="AE12" s="21"/>
      <c r="AF12" s="21"/>
      <c r="AG12" s="55">
        <f>SUM(AG10:AG11)</f>
        <v>487007263916</v>
      </c>
      <c r="AH12" s="21"/>
      <c r="AI12" s="55">
        <f>SUM(AI10:AI11)</f>
        <v>486546997500</v>
      </c>
      <c r="AJ12" s="32"/>
      <c r="AK12" s="115">
        <f>SUM(AK10:AK11)</f>
        <v>0.72794099851099248</v>
      </c>
    </row>
    <row r="13" spans="1:39" ht="16.5" thickTop="1" x14ac:dyDescent="0.4"/>
    <row r="14" spans="1:39" ht="22.5" x14ac:dyDescent="0.4">
      <c r="O14" s="21">
        <v>486900</v>
      </c>
      <c r="P14" s="21"/>
      <c r="Q14" s="21">
        <v>487007263916</v>
      </c>
      <c r="R14" s="21"/>
      <c r="S14" s="21">
        <v>-460266416</v>
      </c>
      <c r="T14" s="21"/>
      <c r="U14" s="21"/>
      <c r="V14" s="21"/>
      <c r="W14" s="21"/>
      <c r="X14" s="21"/>
      <c r="Y14" s="21"/>
      <c r="Z14" s="21"/>
      <c r="AA14" s="21"/>
      <c r="AB14" s="21"/>
      <c r="AC14" s="21">
        <f>O12+U12+Y12</f>
        <v>486900</v>
      </c>
      <c r="AD14" s="21"/>
      <c r="AE14" s="21"/>
      <c r="AF14" s="21"/>
      <c r="AG14" s="21">
        <v>487007263916</v>
      </c>
      <c r="AH14" s="21"/>
      <c r="AI14" s="21">
        <v>-460266416</v>
      </c>
      <c r="AJ14" s="21"/>
      <c r="AK14" s="28">
        <v>0.73</v>
      </c>
    </row>
    <row r="15" spans="1:39" ht="22.5" x14ac:dyDescent="0.4">
      <c r="O15" s="21">
        <f>O14-O12</f>
        <v>0</v>
      </c>
      <c r="P15" s="21"/>
      <c r="Q15" s="21">
        <f>Q14-Q12</f>
        <v>0</v>
      </c>
      <c r="R15" s="21"/>
      <c r="S15" s="21">
        <f>Q14+S14</f>
        <v>486546997500</v>
      </c>
      <c r="T15" s="21"/>
      <c r="U15" s="21"/>
      <c r="V15" s="21"/>
      <c r="W15" s="21"/>
      <c r="X15" s="21"/>
      <c r="Y15" s="21"/>
      <c r="Z15" s="21"/>
      <c r="AA15" s="21"/>
      <c r="AB15" s="21"/>
      <c r="AC15" s="21">
        <f>AC14-AC12</f>
        <v>0</v>
      </c>
      <c r="AD15" s="21"/>
      <c r="AE15" s="21"/>
      <c r="AF15" s="21"/>
      <c r="AG15" s="21">
        <f>AG14-AG12</f>
        <v>0</v>
      </c>
      <c r="AH15" s="21"/>
      <c r="AI15" s="21">
        <f>AG14+AI14</f>
        <v>486546997500</v>
      </c>
      <c r="AJ15" s="21"/>
      <c r="AK15" s="28">
        <f>AK14-AK12</f>
        <v>2.0590014890075059E-3</v>
      </c>
    </row>
    <row r="16" spans="1:39" ht="22.5" x14ac:dyDescent="0.4">
      <c r="O16" s="21"/>
      <c r="P16" s="21"/>
      <c r="Q16" s="21"/>
      <c r="R16" s="21"/>
      <c r="S16" s="21">
        <f>S15-S12</f>
        <v>0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>
        <f>AI15-AI12</f>
        <v>0</v>
      </c>
      <c r="AJ16" s="21"/>
      <c r="AK16" s="21"/>
    </row>
    <row r="17" spans="15:37" ht="22.5" x14ac:dyDescent="0.4"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</row>
    <row r="18" spans="15:37" ht="22.5" x14ac:dyDescent="0.4"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</row>
  </sheetData>
  <mergeCells count="26">
    <mergeCell ref="AE8:AE9"/>
    <mergeCell ref="AC8:AC9"/>
    <mergeCell ref="AG8:AG9"/>
    <mergeCell ref="AI8:AI9"/>
    <mergeCell ref="AK8:AK9"/>
    <mergeCell ref="A5:AK5"/>
    <mergeCell ref="O7:S7"/>
    <mergeCell ref="U7:AA7"/>
    <mergeCell ref="AC7:AK7"/>
    <mergeCell ref="C7:M7"/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</mergeCells>
  <pageMargins left="0.39" right="0.39" top="0.39" bottom="0.39" header="0" footer="0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zoomScale="60" zoomScaleNormal="100" workbookViewId="0">
      <selection activeCell="K15" sqref="K15"/>
    </sheetView>
  </sheetViews>
  <sheetFormatPr defaultRowHeight="15.75" x14ac:dyDescent="0.4"/>
  <cols>
    <col min="1" max="1" width="30.28515625" style="37" customWidth="1"/>
    <col min="2" max="2" width="1.42578125" style="37" customWidth="1"/>
    <col min="3" max="3" width="27.5703125" style="39" customWidth="1"/>
    <col min="4" max="4" width="1.42578125" style="39" customWidth="1"/>
    <col min="5" max="5" width="22" style="39" customWidth="1"/>
    <col min="6" max="6" width="1.42578125" style="39" customWidth="1"/>
    <col min="7" max="7" width="23.7109375" style="39" bestFit="1" customWidth="1"/>
    <col min="8" max="8" width="1.42578125" style="39" customWidth="1"/>
    <col min="9" max="9" width="21.140625" style="39" customWidth="1"/>
    <col min="10" max="10" width="1.42578125" style="37" customWidth="1"/>
    <col min="11" max="11" width="26.140625" style="37" bestFit="1" customWidth="1"/>
    <col min="12" max="12" width="1.42578125" style="37" customWidth="1"/>
    <col min="13" max="13" width="21.42578125" style="37" bestFit="1" customWidth="1"/>
    <col min="14" max="16384" width="9.140625" style="37"/>
  </cols>
  <sheetData>
    <row r="1" spans="1:13" ht="39" customHeight="1" x14ac:dyDescent="0.4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3" ht="39" customHeight="1" x14ac:dyDescent="0.4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3" ht="39" customHeight="1" x14ac:dyDescent="0.4">
      <c r="A3" s="131" t="str">
        <f>سهام!A3</f>
        <v>به تاریخ 30 بهمن 1404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3" ht="39" customHeight="1" x14ac:dyDescent="0.4"/>
    <row r="5" spans="1:13" ht="39" customHeight="1" x14ac:dyDescent="0.4">
      <c r="A5" s="130" t="s">
        <v>138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3" ht="39" customHeight="1" x14ac:dyDescent="0.4">
      <c r="A6" s="20"/>
      <c r="B6" s="20"/>
      <c r="C6" s="141" t="s">
        <v>133</v>
      </c>
      <c r="D6" s="141"/>
      <c r="E6" s="141"/>
      <c r="F6" s="141"/>
      <c r="G6" s="141"/>
      <c r="H6" s="141"/>
      <c r="I6" s="141"/>
      <c r="J6" s="141"/>
      <c r="K6" s="141"/>
    </row>
    <row r="7" spans="1:13" ht="39" customHeight="1" thickBot="1" x14ac:dyDescent="0.45">
      <c r="A7" s="57"/>
      <c r="B7" s="57"/>
      <c r="C7" s="44" t="s">
        <v>209</v>
      </c>
      <c r="D7" s="61"/>
      <c r="E7" s="135" t="s">
        <v>2</v>
      </c>
      <c r="F7" s="135"/>
      <c r="G7" s="135"/>
      <c r="H7" s="61"/>
      <c r="I7" s="126" t="s">
        <v>229</v>
      </c>
      <c r="J7" s="126"/>
      <c r="K7" s="126"/>
    </row>
    <row r="8" spans="1:13" ht="39" customHeight="1" thickBot="1" x14ac:dyDescent="0.45">
      <c r="A8" s="10" t="s">
        <v>71</v>
      </c>
      <c r="B8" s="57"/>
      <c r="C8" s="44" t="s">
        <v>72</v>
      </c>
      <c r="D8" s="61"/>
      <c r="E8" s="44" t="s">
        <v>73</v>
      </c>
      <c r="F8" s="61"/>
      <c r="G8" s="44" t="s">
        <v>74</v>
      </c>
      <c r="H8" s="61"/>
      <c r="I8" s="44" t="s">
        <v>72</v>
      </c>
      <c r="J8" s="57"/>
      <c r="K8" s="10" t="s">
        <v>11</v>
      </c>
    </row>
    <row r="9" spans="1:13" ht="39" customHeight="1" x14ac:dyDescent="0.55000000000000004">
      <c r="A9" s="60" t="s">
        <v>136</v>
      </c>
      <c r="B9" s="50"/>
      <c r="C9" s="62">
        <v>32377634435</v>
      </c>
      <c r="D9" s="21"/>
      <c r="E9" s="62">
        <v>132287715</v>
      </c>
      <c r="F9" s="21"/>
      <c r="G9" s="21">
        <v>0</v>
      </c>
      <c r="H9" s="21"/>
      <c r="I9" s="62">
        <f>C9+E9+G9</f>
        <v>32509922150</v>
      </c>
      <c r="J9" s="32"/>
      <c r="K9" s="47">
        <f>I9/$M$9*100</f>
        <v>4.8639299621586161E-2</v>
      </c>
      <c r="M9" s="14">
        <v>66838795794609</v>
      </c>
    </row>
    <row r="10" spans="1:13" ht="39" customHeight="1" x14ac:dyDescent="0.55000000000000004">
      <c r="A10" s="13" t="s">
        <v>137</v>
      </c>
      <c r="B10" s="50"/>
      <c r="C10" s="21">
        <v>901754478495</v>
      </c>
      <c r="D10" s="21"/>
      <c r="E10" s="21">
        <v>5377939683888</v>
      </c>
      <c r="F10" s="21"/>
      <c r="G10" s="21">
        <v>-6099107332439</v>
      </c>
      <c r="H10" s="21"/>
      <c r="I10" s="21">
        <f t="shared" ref="I10:I11" si="0">C10+E10+G10</f>
        <v>180586829944</v>
      </c>
      <c r="J10" s="32"/>
      <c r="K10" s="16">
        <f t="shared" ref="K10:K11" si="1">I10/$M$9*100</f>
        <v>0.27018265035613576</v>
      </c>
    </row>
    <row r="11" spans="1:13" ht="39" customHeight="1" thickBot="1" x14ac:dyDescent="0.6">
      <c r="A11" s="13" t="s">
        <v>235</v>
      </c>
      <c r="B11" s="50"/>
      <c r="C11" s="23">
        <v>2321678</v>
      </c>
      <c r="D11" s="21"/>
      <c r="E11" s="23">
        <v>0</v>
      </c>
      <c r="F11" s="21"/>
      <c r="G11" s="23">
        <v>-49910</v>
      </c>
      <c r="H11" s="21"/>
      <c r="I11" s="23">
        <f t="shared" si="0"/>
        <v>2271768</v>
      </c>
      <c r="J11" s="32"/>
      <c r="K11" s="17">
        <f t="shared" si="1"/>
        <v>3.3988763157567743E-6</v>
      </c>
    </row>
    <row r="12" spans="1:13" ht="39" customHeight="1" thickBot="1" x14ac:dyDescent="0.45">
      <c r="A12" s="58"/>
      <c r="C12" s="36">
        <f>SUM(C9:C11)</f>
        <v>934134434608</v>
      </c>
      <c r="D12" s="26"/>
      <c r="E12" s="36">
        <f>SUM(E9:E11)</f>
        <v>5378071971603</v>
      </c>
      <c r="F12" s="26"/>
      <c r="G12" s="36">
        <f>SUM(G9:G11)</f>
        <v>-6099107382349</v>
      </c>
      <c r="H12" s="26"/>
      <c r="I12" s="36">
        <f>SUM(I9:I11)</f>
        <v>213099023862</v>
      </c>
      <c r="J12" s="40"/>
      <c r="K12" s="34">
        <f>SUM(K9:K11)</f>
        <v>0.31882534885403763</v>
      </c>
    </row>
    <row r="13" spans="1:13" ht="16.5" thickTop="1" x14ac:dyDescent="0.4"/>
    <row r="14" spans="1:13" ht="22.5" x14ac:dyDescent="0.4">
      <c r="C14" s="21">
        <v>934134434608</v>
      </c>
      <c r="D14" s="21"/>
      <c r="E14" s="21">
        <v>5378071971603</v>
      </c>
      <c r="F14" s="21"/>
      <c r="G14" s="21">
        <v>-6099107382349</v>
      </c>
      <c r="H14" s="21"/>
      <c r="I14" s="21">
        <v>213099023862</v>
      </c>
      <c r="K14" s="32">
        <v>0.32</v>
      </c>
    </row>
    <row r="15" spans="1:13" ht="22.5" x14ac:dyDescent="0.4">
      <c r="C15" s="21">
        <f>C14-C12</f>
        <v>0</v>
      </c>
      <c r="D15" s="21"/>
      <c r="E15" s="21">
        <f>E14-E12</f>
        <v>0</v>
      </c>
      <c r="F15" s="21"/>
      <c r="G15" s="21">
        <f>G14-G12</f>
        <v>0</v>
      </c>
      <c r="H15" s="21"/>
      <c r="I15" s="21">
        <f>I14-I12</f>
        <v>0</v>
      </c>
      <c r="K15" s="16">
        <f>K14-K12</f>
        <v>1.1746511459623799E-3</v>
      </c>
    </row>
    <row r="16" spans="1:13" ht="22.5" x14ac:dyDescent="0.4">
      <c r="C16" s="21" t="s">
        <v>194</v>
      </c>
      <c r="D16" s="21"/>
      <c r="E16" s="21"/>
      <c r="F16" s="21"/>
      <c r="G16" s="21"/>
      <c r="H16" s="21"/>
      <c r="I16" s="21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zoomScale="60" zoomScaleNormal="100" workbookViewId="0">
      <selection activeCell="E16" sqref="E16"/>
    </sheetView>
  </sheetViews>
  <sheetFormatPr defaultRowHeight="15.75" x14ac:dyDescent="0.4"/>
  <cols>
    <col min="1" max="1" width="61.5703125" style="39" bestFit="1" customWidth="1"/>
    <col min="2" max="2" width="1.42578125" style="39" customWidth="1"/>
    <col min="3" max="3" width="21.5703125" style="39" customWidth="1"/>
    <col min="4" max="4" width="1.42578125" style="39" customWidth="1"/>
    <col min="5" max="5" width="25.85546875" style="39" customWidth="1"/>
    <col min="6" max="6" width="1.42578125" style="39" customWidth="1"/>
    <col min="7" max="7" width="28.7109375" style="39" customWidth="1"/>
    <col min="8" max="8" width="1.42578125" style="39" customWidth="1"/>
    <col min="9" max="9" width="26.85546875" style="39" customWidth="1"/>
    <col min="10" max="10" width="1.42578125" style="39" customWidth="1"/>
    <col min="11" max="11" width="22.5703125" style="39" bestFit="1" customWidth="1"/>
    <col min="12" max="16384" width="9.140625" style="39"/>
  </cols>
  <sheetData>
    <row r="1" spans="1:11" ht="39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</row>
    <row r="2" spans="1:11" ht="39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</row>
    <row r="3" spans="1:11" ht="39" customHeight="1" x14ac:dyDescent="0.4">
      <c r="A3" s="144" t="s">
        <v>232</v>
      </c>
      <c r="B3" s="144"/>
      <c r="C3" s="144"/>
      <c r="D3" s="144"/>
      <c r="E3" s="144"/>
      <c r="F3" s="144"/>
      <c r="G3" s="144"/>
      <c r="H3" s="144"/>
      <c r="I3" s="144"/>
    </row>
    <row r="4" spans="1:11" ht="39" customHeight="1" x14ac:dyDescent="0.4"/>
    <row r="5" spans="1:11" ht="39" customHeight="1" x14ac:dyDescent="0.4">
      <c r="A5" s="143" t="s">
        <v>139</v>
      </c>
      <c r="B5" s="143"/>
      <c r="C5" s="143"/>
      <c r="D5" s="143"/>
      <c r="E5" s="143"/>
      <c r="F5" s="143"/>
      <c r="G5" s="143"/>
      <c r="H5" s="143"/>
      <c r="I5" s="143"/>
    </row>
    <row r="6" spans="1:11" ht="39" customHeight="1" x14ac:dyDescent="0.4">
      <c r="C6" s="142" t="s">
        <v>133</v>
      </c>
      <c r="D6" s="142"/>
      <c r="E6" s="142"/>
      <c r="F6" s="142"/>
      <c r="G6" s="142"/>
      <c r="H6" s="142"/>
      <c r="I6" s="142"/>
    </row>
    <row r="7" spans="1:11" ht="39" customHeight="1" thickBot="1" x14ac:dyDescent="0.65">
      <c r="A7" s="44" t="s">
        <v>76</v>
      </c>
      <c r="B7" s="71"/>
      <c r="C7" s="44" t="s">
        <v>77</v>
      </c>
      <c r="D7" s="71"/>
      <c r="E7" s="44" t="s">
        <v>72</v>
      </c>
      <c r="F7" s="71"/>
      <c r="G7" s="44" t="s">
        <v>78</v>
      </c>
      <c r="H7" s="71"/>
      <c r="I7" s="44" t="s">
        <v>79</v>
      </c>
    </row>
    <row r="8" spans="1:11" ht="39" customHeight="1" x14ac:dyDescent="0.55000000000000004">
      <c r="A8" s="35" t="s">
        <v>80</v>
      </c>
      <c r="C8" s="93" t="s">
        <v>140</v>
      </c>
      <c r="D8" s="79"/>
      <c r="E8" s="21">
        <f>'درآمد سرمایه گذاری در سهام'!S62</f>
        <v>-4119573256124</v>
      </c>
      <c r="F8" s="21"/>
      <c r="G8" s="28">
        <f>E8/$E$13*100</f>
        <v>139.73639433318286</v>
      </c>
      <c r="H8" s="28"/>
      <c r="I8" s="28">
        <f>E8/$K$8*100</f>
        <v>-5.6481607009305668</v>
      </c>
      <c r="K8" s="21">
        <v>72936544731195</v>
      </c>
    </row>
    <row r="9" spans="1:11" ht="39" customHeight="1" x14ac:dyDescent="0.55000000000000004">
      <c r="A9" s="35" t="s">
        <v>81</v>
      </c>
      <c r="C9" s="93" t="s">
        <v>82</v>
      </c>
      <c r="D9" s="79"/>
      <c r="E9" s="21">
        <f>'درآمد سرمایه گذاری در صندوق'!S29</f>
        <v>1029205949054</v>
      </c>
      <c r="F9" s="21"/>
      <c r="G9" s="28">
        <f t="shared" ref="G9:G12" si="0">E9/$E$13*100</f>
        <v>-34.910783084940611</v>
      </c>
      <c r="H9" s="28"/>
      <c r="I9" s="28">
        <f t="shared" ref="I9:I12" si="1">E9/$K$8*100</f>
        <v>1.4110977601792096</v>
      </c>
    </row>
    <row r="10" spans="1:11" ht="39" customHeight="1" x14ac:dyDescent="0.55000000000000004">
      <c r="A10" s="35" t="s">
        <v>83</v>
      </c>
      <c r="C10" s="93" t="s">
        <v>141</v>
      </c>
      <c r="D10" s="79"/>
      <c r="E10" s="21">
        <f>'درآمد سرمایه گذاری در اوراق به'!S15</f>
        <v>58614770752</v>
      </c>
      <c r="F10" s="21"/>
      <c r="G10" s="28">
        <f t="shared" si="0"/>
        <v>-1.9882197039158673</v>
      </c>
      <c r="H10" s="28"/>
      <c r="I10" s="28">
        <f t="shared" si="1"/>
        <v>8.0364062992046875E-2</v>
      </c>
    </row>
    <row r="11" spans="1:11" ht="39" customHeight="1" x14ac:dyDescent="0.55000000000000004">
      <c r="A11" s="35" t="s">
        <v>84</v>
      </c>
      <c r="C11" s="93" t="s">
        <v>142</v>
      </c>
      <c r="D11" s="79"/>
      <c r="E11" s="21">
        <f>'درآمد سپرده بانکی'!G12</f>
        <v>1160466812</v>
      </c>
      <c r="F11" s="21"/>
      <c r="G11" s="28">
        <f t="shared" si="0"/>
        <v>-3.9363166515158712E-2</v>
      </c>
      <c r="H11" s="28"/>
      <c r="I11" s="28">
        <f t="shared" si="1"/>
        <v>1.5910635968249642E-3</v>
      </c>
    </row>
    <row r="12" spans="1:11" ht="39" customHeight="1" thickBot="1" x14ac:dyDescent="0.6">
      <c r="A12" s="35" t="s">
        <v>85</v>
      </c>
      <c r="C12" s="93" t="s">
        <v>143</v>
      </c>
      <c r="D12" s="79"/>
      <c r="E12" s="23">
        <f>'سایر درآمدها'!E9</f>
        <v>82488767011</v>
      </c>
      <c r="F12" s="21"/>
      <c r="G12" s="74">
        <f t="shared" si="0"/>
        <v>-2.7980283778112249</v>
      </c>
      <c r="H12" s="28"/>
      <c r="I12" s="74">
        <f t="shared" si="1"/>
        <v>0.11309662024025044</v>
      </c>
    </row>
    <row r="13" spans="1:11" ht="39" customHeight="1" thickBot="1" x14ac:dyDescent="0.6">
      <c r="A13" s="35"/>
      <c r="C13" s="89"/>
      <c r="D13" s="79"/>
      <c r="E13" s="36">
        <f>SUM(E8:E12)</f>
        <v>-2948103302495</v>
      </c>
      <c r="F13" s="26"/>
      <c r="G13" s="36">
        <f>SUM(G8:G12)</f>
        <v>99.999999999999986</v>
      </c>
      <c r="H13" s="26"/>
      <c r="I13" s="36">
        <f>SUM(I8:I12)</f>
        <v>-4.0420111939222352</v>
      </c>
    </row>
    <row r="14" spans="1:11" ht="16.5" thickTop="1" x14ac:dyDescent="0.4"/>
    <row r="15" spans="1:11" ht="22.5" x14ac:dyDescent="0.4">
      <c r="E15" s="21">
        <v>-2948103302495</v>
      </c>
    </row>
    <row r="16" spans="1:11" ht="22.5" x14ac:dyDescent="0.4">
      <c r="E16" s="21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6"/>
  <sheetViews>
    <sheetView rightToLeft="1" view="pageBreakPreview" topLeftCell="A67" zoomScale="60" zoomScaleNormal="100" workbookViewId="0">
      <selection activeCell="A73" sqref="A73:E88"/>
    </sheetView>
  </sheetViews>
  <sheetFormatPr defaultRowHeight="15.75" x14ac:dyDescent="0.4"/>
  <cols>
    <col min="1" max="1" width="44" style="39" bestFit="1" customWidth="1"/>
    <col min="2" max="2" width="1.42578125" style="39" customWidth="1"/>
    <col min="3" max="3" width="22.28515625" style="39" customWidth="1"/>
    <col min="4" max="4" width="1.42578125" style="39" customWidth="1"/>
    <col min="5" max="5" width="26.28515625" style="39" customWidth="1"/>
    <col min="6" max="6" width="1.42578125" style="39" customWidth="1"/>
    <col min="7" max="7" width="24.42578125" style="39" customWidth="1"/>
    <col min="8" max="8" width="1.42578125" style="39" customWidth="1"/>
    <col min="9" max="9" width="23.42578125" style="39" customWidth="1"/>
    <col min="10" max="10" width="1.42578125" style="39" customWidth="1"/>
    <col min="11" max="11" width="25.85546875" style="39" customWidth="1"/>
    <col min="12" max="12" width="1.42578125" style="39" customWidth="1"/>
    <col min="13" max="13" width="25.140625" style="39" customWidth="1"/>
    <col min="14" max="14" width="1.42578125" style="39" customWidth="1"/>
    <col min="15" max="15" width="23.7109375" style="39" customWidth="1"/>
    <col min="16" max="16" width="1.42578125" style="39" customWidth="1"/>
    <col min="17" max="17" width="24.140625" style="39" customWidth="1"/>
    <col min="18" max="18" width="1.42578125" style="39" customWidth="1"/>
    <col min="19" max="19" width="24.42578125" style="39" bestFit="1" customWidth="1"/>
    <col min="20" max="20" width="1.42578125" style="39" customWidth="1"/>
    <col min="21" max="21" width="24.7109375" style="39" bestFit="1" customWidth="1"/>
    <col min="22" max="22" width="1.42578125" style="39" customWidth="1"/>
    <col min="23" max="23" width="30.42578125" style="39" customWidth="1"/>
    <col min="24" max="16384" width="9.140625" style="39"/>
  </cols>
  <sheetData>
    <row r="1" spans="1:23" ht="40.5" customHeight="1" x14ac:dyDescent="0.4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3" ht="40.5" customHeight="1" x14ac:dyDescent="0.4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</row>
    <row r="3" spans="1:23" ht="40.5" customHeight="1" x14ac:dyDescent="0.4">
      <c r="A3" s="144" t="str">
        <f>درآمد!A3</f>
        <v>دوره یک ماهه منتهی به 30 بهمن 1404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</row>
    <row r="4" spans="1:23" ht="40.5" customHeight="1" x14ac:dyDescent="0.4"/>
    <row r="5" spans="1:23" ht="40.5" customHeight="1" x14ac:dyDescent="0.4">
      <c r="A5" s="143" t="s">
        <v>144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3" ht="40.5" customHeight="1" x14ac:dyDescent="0.4">
      <c r="A6" s="64"/>
      <c r="B6" s="64"/>
      <c r="C6" s="145" t="s">
        <v>133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3" ht="40.5" customHeight="1" thickBot="1" x14ac:dyDescent="0.7">
      <c r="C7" s="136" t="s">
        <v>230</v>
      </c>
      <c r="D7" s="136"/>
      <c r="E7" s="136"/>
      <c r="F7" s="136"/>
      <c r="G7" s="136"/>
      <c r="H7" s="136"/>
      <c r="I7" s="136"/>
      <c r="J7" s="136"/>
      <c r="K7" s="136"/>
      <c r="L7" s="65"/>
      <c r="M7" s="136" t="s">
        <v>231</v>
      </c>
      <c r="N7" s="136"/>
      <c r="O7" s="136"/>
      <c r="P7" s="136"/>
      <c r="Q7" s="136"/>
      <c r="R7" s="136"/>
      <c r="S7" s="136"/>
      <c r="T7" s="136"/>
      <c r="U7" s="136"/>
    </row>
    <row r="8" spans="1:23" ht="40.5" customHeight="1" thickBot="1" x14ac:dyDescent="0.7">
      <c r="A8" s="134" t="s">
        <v>86</v>
      </c>
      <c r="B8" s="66"/>
      <c r="C8" s="42" t="s">
        <v>87</v>
      </c>
      <c r="D8" s="42"/>
      <c r="E8" s="42" t="s">
        <v>88</v>
      </c>
      <c r="F8" s="42"/>
      <c r="G8" s="42" t="s">
        <v>89</v>
      </c>
      <c r="H8" s="66"/>
      <c r="I8" s="135" t="s">
        <v>29</v>
      </c>
      <c r="J8" s="135"/>
      <c r="K8" s="135"/>
      <c r="L8" s="66"/>
      <c r="M8" s="42" t="s">
        <v>87</v>
      </c>
      <c r="N8" s="42"/>
      <c r="O8" s="42" t="s">
        <v>88</v>
      </c>
      <c r="P8" s="42"/>
      <c r="Q8" s="42" t="s">
        <v>89</v>
      </c>
      <c r="R8" s="66"/>
      <c r="S8" s="135" t="s">
        <v>29</v>
      </c>
      <c r="T8" s="135"/>
      <c r="U8" s="135"/>
    </row>
    <row r="9" spans="1:23" ht="40.5" customHeight="1" thickBot="1" x14ac:dyDescent="0.7">
      <c r="A9" s="135"/>
      <c r="B9" s="66"/>
      <c r="C9" s="44" t="s">
        <v>145</v>
      </c>
      <c r="D9" s="42"/>
      <c r="E9" s="44" t="s">
        <v>146</v>
      </c>
      <c r="F9" s="42"/>
      <c r="G9" s="44" t="s">
        <v>147</v>
      </c>
      <c r="H9" s="66"/>
      <c r="I9" s="44" t="s">
        <v>72</v>
      </c>
      <c r="J9" s="66"/>
      <c r="K9" s="44" t="s">
        <v>78</v>
      </c>
      <c r="L9" s="66"/>
      <c r="M9" s="44" t="s">
        <v>145</v>
      </c>
      <c r="N9" s="42"/>
      <c r="O9" s="44" t="s">
        <v>146</v>
      </c>
      <c r="P9" s="42"/>
      <c r="Q9" s="44" t="s">
        <v>147</v>
      </c>
      <c r="R9" s="66"/>
      <c r="S9" s="44" t="s">
        <v>72</v>
      </c>
      <c r="T9" s="66"/>
      <c r="U9" s="44" t="s">
        <v>78</v>
      </c>
    </row>
    <row r="10" spans="1:23" ht="40.5" customHeight="1" x14ac:dyDescent="0.4">
      <c r="A10" s="35" t="s">
        <v>186</v>
      </c>
      <c r="C10" s="67">
        <v>0</v>
      </c>
      <c r="D10" s="68"/>
      <c r="E10" s="67">
        <v>-2757647588443</v>
      </c>
      <c r="F10" s="68"/>
      <c r="G10" s="67">
        <v>4868882425</v>
      </c>
      <c r="H10" s="68"/>
      <c r="I10" s="67">
        <f>C10+E10+G10</f>
        <v>-2752778706018</v>
      </c>
      <c r="J10" s="68"/>
      <c r="K10" s="70">
        <f>I10/$I$62*100</f>
        <v>33.355010568841145</v>
      </c>
      <c r="L10" s="68"/>
      <c r="M10" s="67">
        <v>1759662000000</v>
      </c>
      <c r="N10" s="68"/>
      <c r="O10" s="67">
        <v>1349837145148</v>
      </c>
      <c r="P10" s="68"/>
      <c r="Q10" s="67">
        <v>1608801040099</v>
      </c>
      <c r="R10" s="68"/>
      <c r="S10" s="67">
        <f>M10+O10+Q10</f>
        <v>4718300185247</v>
      </c>
      <c r="T10" s="68"/>
      <c r="U10" s="70">
        <f>S10/$S$62*100</f>
        <v>-114.53371239928687</v>
      </c>
      <c r="W10" s="68"/>
    </row>
    <row r="11" spans="1:23" ht="40.5" customHeight="1" x14ac:dyDescent="0.4">
      <c r="A11" s="35" t="s">
        <v>15</v>
      </c>
      <c r="C11" s="67">
        <v>0</v>
      </c>
      <c r="D11" s="68"/>
      <c r="E11" s="67">
        <v>-1811554933574</v>
      </c>
      <c r="F11" s="68"/>
      <c r="G11" s="67">
        <v>0</v>
      </c>
      <c r="H11" s="68"/>
      <c r="I11" s="67">
        <f>C11+E11+G11</f>
        <v>-1811554933574</v>
      </c>
      <c r="J11" s="68"/>
      <c r="K11" s="70">
        <f>I11/$I$62*100</f>
        <v>21.950341966573603</v>
      </c>
      <c r="L11" s="68"/>
      <c r="M11" s="67">
        <v>1327425195060</v>
      </c>
      <c r="N11" s="68"/>
      <c r="O11" s="67">
        <v>-441151653195</v>
      </c>
      <c r="P11" s="68"/>
      <c r="Q11" s="67">
        <v>56864463716</v>
      </c>
      <c r="R11" s="68"/>
      <c r="S11" s="67">
        <f>M11+O11+Q11</f>
        <v>943138005581</v>
      </c>
      <c r="T11" s="68"/>
      <c r="U11" s="70">
        <f>S11/$S$62*100</f>
        <v>-22.894070500602631</v>
      </c>
      <c r="W11" s="68"/>
    </row>
    <row r="12" spans="1:23" ht="40.5" customHeight="1" x14ac:dyDescent="0.4">
      <c r="A12" s="35" t="s">
        <v>25</v>
      </c>
      <c r="C12" s="67">
        <v>0</v>
      </c>
      <c r="D12" s="68"/>
      <c r="E12" s="67">
        <v>-190902105667</v>
      </c>
      <c r="F12" s="68"/>
      <c r="G12" s="67">
        <v>68864396894</v>
      </c>
      <c r="H12" s="68"/>
      <c r="I12" s="67">
        <f>C12+E12+G12</f>
        <v>-122037708773</v>
      </c>
      <c r="J12" s="68"/>
      <c r="K12" s="70">
        <f>I12/$I$62*100</f>
        <v>1.4787127846570733</v>
      </c>
      <c r="L12" s="68"/>
      <c r="M12" s="67">
        <v>60451632540</v>
      </c>
      <c r="N12" s="68"/>
      <c r="O12" s="67">
        <v>211569629458</v>
      </c>
      <c r="P12" s="68"/>
      <c r="Q12" s="67">
        <v>311191130601</v>
      </c>
      <c r="R12" s="68"/>
      <c r="S12" s="67">
        <f>M12+O12+Q12</f>
        <v>583212392599</v>
      </c>
      <c r="T12" s="68"/>
      <c r="U12" s="70">
        <f>S12/$S$62*100</f>
        <v>-14.157106970534358</v>
      </c>
      <c r="W12" s="68"/>
    </row>
    <row r="13" spans="1:23" ht="40.5" customHeight="1" x14ac:dyDescent="0.4">
      <c r="A13" s="35" t="s">
        <v>13</v>
      </c>
      <c r="C13" s="67">
        <v>0</v>
      </c>
      <c r="D13" s="68"/>
      <c r="E13" s="67">
        <v>-75640038809</v>
      </c>
      <c r="F13" s="68"/>
      <c r="G13" s="67">
        <v>866733765</v>
      </c>
      <c r="H13" s="68"/>
      <c r="I13" s="67">
        <f>C13+E13+G13</f>
        <v>-74773305044</v>
      </c>
      <c r="J13" s="68"/>
      <c r="K13" s="70">
        <f>I13/$I$62*100</f>
        <v>0.90601702728860556</v>
      </c>
      <c r="L13" s="68"/>
      <c r="M13" s="67">
        <v>105363890904</v>
      </c>
      <c r="N13" s="68"/>
      <c r="O13" s="67">
        <v>338021074373</v>
      </c>
      <c r="P13" s="68"/>
      <c r="Q13" s="67">
        <v>27292876724</v>
      </c>
      <c r="R13" s="68"/>
      <c r="S13" s="67">
        <f>M13+O13+Q13</f>
        <v>470677842001</v>
      </c>
      <c r="T13" s="68"/>
      <c r="U13" s="70">
        <f>S13/$S$62*100</f>
        <v>-11.425402893401843</v>
      </c>
      <c r="W13" s="68"/>
    </row>
    <row r="14" spans="1:23" ht="40.5" customHeight="1" x14ac:dyDescent="0.4">
      <c r="A14" s="35" t="s">
        <v>28</v>
      </c>
      <c r="C14" s="67">
        <v>0</v>
      </c>
      <c r="D14" s="68"/>
      <c r="E14" s="67">
        <v>-70584339720</v>
      </c>
      <c r="F14" s="68"/>
      <c r="G14" s="67">
        <v>3050886755</v>
      </c>
      <c r="H14" s="68"/>
      <c r="I14" s="67">
        <f>C14+E14+G14</f>
        <v>-67533452965</v>
      </c>
      <c r="J14" s="68"/>
      <c r="K14" s="70">
        <f>I14/$I$62*100</f>
        <v>0.81829281535541698</v>
      </c>
      <c r="L14" s="68"/>
      <c r="M14" s="67">
        <v>50587500000</v>
      </c>
      <c r="N14" s="68"/>
      <c r="O14" s="67">
        <v>105283284240</v>
      </c>
      <c r="P14" s="68"/>
      <c r="Q14" s="67">
        <v>122734800839</v>
      </c>
      <c r="R14" s="68"/>
      <c r="S14" s="67">
        <f>M14+O14+Q14</f>
        <v>278605585079</v>
      </c>
      <c r="T14" s="68"/>
      <c r="U14" s="70">
        <f>S14/$S$62*100</f>
        <v>-6.7629719817419343</v>
      </c>
      <c r="W14" s="68"/>
    </row>
    <row r="15" spans="1:23" ht="40.5" customHeight="1" x14ac:dyDescent="0.4">
      <c r="A15" s="35" t="s">
        <v>14</v>
      </c>
      <c r="C15" s="67">
        <v>0</v>
      </c>
      <c r="D15" s="68"/>
      <c r="E15" s="67">
        <v>3706889623</v>
      </c>
      <c r="F15" s="68"/>
      <c r="G15" s="67">
        <v>2630900160</v>
      </c>
      <c r="H15" s="68"/>
      <c r="I15" s="67">
        <f>C15+E15+G15</f>
        <v>6337789783</v>
      </c>
      <c r="J15" s="68"/>
      <c r="K15" s="70">
        <f>I15/$I$62*100</f>
        <v>-7.6794057122322165E-2</v>
      </c>
      <c r="L15" s="68"/>
      <c r="M15" s="67">
        <v>26526677350</v>
      </c>
      <c r="N15" s="68"/>
      <c r="O15" s="67">
        <v>21891459817</v>
      </c>
      <c r="P15" s="68"/>
      <c r="Q15" s="67">
        <v>-8288893590</v>
      </c>
      <c r="R15" s="68"/>
      <c r="S15" s="67">
        <f>M15+O15+Q15</f>
        <v>40129243577</v>
      </c>
      <c r="T15" s="68"/>
      <c r="U15" s="70">
        <f>S15/$S$62*100</f>
        <v>-0.97411166356479761</v>
      </c>
      <c r="W15" s="68"/>
    </row>
    <row r="16" spans="1:23" ht="40.5" customHeight="1" x14ac:dyDescent="0.4">
      <c r="A16" s="35" t="s">
        <v>20</v>
      </c>
      <c r="C16" s="67">
        <v>0</v>
      </c>
      <c r="D16" s="68"/>
      <c r="E16" s="67">
        <v>-12213050383</v>
      </c>
      <c r="F16" s="68"/>
      <c r="G16" s="67">
        <v>0</v>
      </c>
      <c r="H16" s="68"/>
      <c r="I16" s="67">
        <f>C16+E16+G16</f>
        <v>-12213050383</v>
      </c>
      <c r="J16" s="68"/>
      <c r="K16" s="70">
        <f>I16/$I$62*100</f>
        <v>0.14798371685751141</v>
      </c>
      <c r="L16" s="68"/>
      <c r="M16" s="67">
        <v>10701322500</v>
      </c>
      <c r="N16" s="68"/>
      <c r="O16" s="67">
        <v>4041803851</v>
      </c>
      <c r="P16" s="68"/>
      <c r="Q16" s="67">
        <v>5052870654</v>
      </c>
      <c r="R16" s="68"/>
      <c r="S16" s="67">
        <f>M16+O16+Q16</f>
        <v>19795997005</v>
      </c>
      <c r="T16" s="68"/>
      <c r="U16" s="70">
        <f>S16/$S$62*100</f>
        <v>-0.48053513736093972</v>
      </c>
      <c r="W16" s="68"/>
    </row>
    <row r="17" spans="1:23" ht="40.5" customHeight="1" x14ac:dyDescent="0.4">
      <c r="A17" s="35" t="s">
        <v>19</v>
      </c>
      <c r="C17" s="67">
        <v>0</v>
      </c>
      <c r="D17" s="68"/>
      <c r="E17" s="67">
        <v>-19982425522</v>
      </c>
      <c r="F17" s="68"/>
      <c r="G17" s="67">
        <v>0</v>
      </c>
      <c r="H17" s="68"/>
      <c r="I17" s="67">
        <f>C17+E17+G17</f>
        <v>-19982425522</v>
      </c>
      <c r="J17" s="68"/>
      <c r="K17" s="70">
        <f>I17/$I$62*100</f>
        <v>0.24212408103139138</v>
      </c>
      <c r="L17" s="68"/>
      <c r="M17" s="67">
        <v>10751410600</v>
      </c>
      <c r="N17" s="68"/>
      <c r="O17" s="67">
        <v>-2802835167</v>
      </c>
      <c r="P17" s="68"/>
      <c r="Q17" s="67">
        <v>0</v>
      </c>
      <c r="R17" s="68"/>
      <c r="S17" s="67">
        <f>M17+O17+Q17</f>
        <v>7948575433</v>
      </c>
      <c r="T17" s="68"/>
      <c r="U17" s="70">
        <f>S17/$S$62*100</f>
        <v>-0.19294657331761128</v>
      </c>
      <c r="W17" s="68"/>
    </row>
    <row r="18" spans="1:23" ht="40.5" customHeight="1" x14ac:dyDescent="0.4">
      <c r="A18" s="35" t="s">
        <v>227</v>
      </c>
      <c r="C18" s="67">
        <v>0</v>
      </c>
      <c r="D18" s="68"/>
      <c r="E18" s="67">
        <v>18233512118</v>
      </c>
      <c r="F18" s="68"/>
      <c r="G18" s="67">
        <v>0</v>
      </c>
      <c r="H18" s="68"/>
      <c r="I18" s="67">
        <f>C18+E18+G18</f>
        <v>18233512118</v>
      </c>
      <c r="J18" s="68"/>
      <c r="K18" s="70">
        <f>I18/$I$62*100</f>
        <v>-0.22093275717129374</v>
      </c>
      <c r="L18" s="68"/>
      <c r="M18" s="67">
        <v>0</v>
      </c>
      <c r="N18" s="68"/>
      <c r="O18" s="67">
        <v>7605947028</v>
      </c>
      <c r="P18" s="68"/>
      <c r="Q18" s="67">
        <v>0</v>
      </c>
      <c r="R18" s="68"/>
      <c r="S18" s="67">
        <f>M18+O18+Q18</f>
        <v>7605947028</v>
      </c>
      <c r="T18" s="68"/>
      <c r="U18" s="70">
        <f>S18/$S$62*100</f>
        <v>-0.18462948842318291</v>
      </c>
      <c r="W18" s="68"/>
    </row>
    <row r="19" spans="1:23" ht="40.5" customHeight="1" x14ac:dyDescent="0.4">
      <c r="A19" s="35" t="s">
        <v>228</v>
      </c>
      <c r="C19" s="67">
        <v>0</v>
      </c>
      <c r="D19" s="68"/>
      <c r="E19" s="67">
        <v>17990970493</v>
      </c>
      <c r="F19" s="68"/>
      <c r="G19" s="67">
        <v>0</v>
      </c>
      <c r="H19" s="68"/>
      <c r="I19" s="67">
        <f>C19+E19+G19</f>
        <v>17990970493</v>
      </c>
      <c r="J19" s="68"/>
      <c r="K19" s="70">
        <f>I19/$I$62*100</f>
        <v>-0.21799391633836629</v>
      </c>
      <c r="L19" s="68"/>
      <c r="M19" s="67">
        <v>0</v>
      </c>
      <c r="N19" s="68"/>
      <c r="O19" s="67">
        <v>4721528325</v>
      </c>
      <c r="P19" s="68"/>
      <c r="Q19" s="67">
        <v>0</v>
      </c>
      <c r="R19" s="68"/>
      <c r="S19" s="67">
        <f>M19+O19+Q19</f>
        <v>4721528325</v>
      </c>
      <c r="T19" s="68"/>
      <c r="U19" s="70">
        <f>S19/$S$62*100</f>
        <v>-0.11461207342243901</v>
      </c>
      <c r="W19" s="68"/>
    </row>
    <row r="20" spans="1:23" ht="40.5" customHeight="1" x14ac:dyDescent="0.4">
      <c r="A20" s="35" t="s">
        <v>18</v>
      </c>
      <c r="C20" s="67">
        <v>0</v>
      </c>
      <c r="D20" s="68"/>
      <c r="E20" s="67">
        <v>-13292744020</v>
      </c>
      <c r="F20" s="68"/>
      <c r="G20" s="67">
        <v>-1488505119</v>
      </c>
      <c r="H20" s="68"/>
      <c r="I20" s="67">
        <f>C20+E20+G20</f>
        <v>-14781249139</v>
      </c>
      <c r="J20" s="68"/>
      <c r="K20" s="70">
        <f>I20/$I$62*100</f>
        <v>0.1791021995971496</v>
      </c>
      <c r="L20" s="68"/>
      <c r="M20" s="67">
        <v>34578000000</v>
      </c>
      <c r="N20" s="68"/>
      <c r="O20" s="67">
        <v>-34949777557</v>
      </c>
      <c r="P20" s="68"/>
      <c r="Q20" s="67">
        <v>3673091347</v>
      </c>
      <c r="R20" s="68"/>
      <c r="S20" s="67">
        <f>M20+O20+Q20</f>
        <v>3301313790</v>
      </c>
      <c r="T20" s="68"/>
      <c r="U20" s="70">
        <f>S20/$S$62*100</f>
        <v>-8.0137275993147919E-2</v>
      </c>
      <c r="W20" s="68"/>
    </row>
    <row r="21" spans="1:23" ht="40.5" customHeight="1" x14ac:dyDescent="0.4">
      <c r="A21" s="35" t="s">
        <v>221</v>
      </c>
      <c r="C21" s="67">
        <v>0</v>
      </c>
      <c r="D21" s="68"/>
      <c r="E21" s="67">
        <v>1051750580</v>
      </c>
      <c r="F21" s="68"/>
      <c r="G21" s="67">
        <v>0</v>
      </c>
      <c r="H21" s="68"/>
      <c r="I21" s="67">
        <f>C21+E21+G21</f>
        <v>1051750580</v>
      </c>
      <c r="J21" s="68"/>
      <c r="K21" s="70">
        <f>I21/$I$62*100</f>
        <v>-1.2743905507185151E-2</v>
      </c>
      <c r="L21" s="68"/>
      <c r="M21" s="67">
        <v>0</v>
      </c>
      <c r="N21" s="68"/>
      <c r="O21" s="67">
        <v>2347370046</v>
      </c>
      <c r="P21" s="68"/>
      <c r="Q21" s="67">
        <v>0</v>
      </c>
      <c r="R21" s="68"/>
      <c r="S21" s="67">
        <f>M21+O21+Q21</f>
        <v>2347370046</v>
      </c>
      <c r="T21" s="68"/>
      <c r="U21" s="70">
        <f>S21/$S$62*100</f>
        <v>-5.698090311928522E-2</v>
      </c>
      <c r="W21" s="68"/>
    </row>
    <row r="22" spans="1:23" ht="40.5" customHeight="1" x14ac:dyDescent="0.4">
      <c r="A22" s="35" t="s">
        <v>248</v>
      </c>
      <c r="C22" s="67">
        <v>0</v>
      </c>
      <c r="D22" s="68"/>
      <c r="E22" s="67">
        <v>-705667899</v>
      </c>
      <c r="F22" s="68"/>
      <c r="G22" s="67">
        <v>942220000</v>
      </c>
      <c r="H22" s="68"/>
      <c r="I22" s="67">
        <f>C22+E22+G22</f>
        <v>236552101</v>
      </c>
      <c r="J22" s="68"/>
      <c r="K22" s="70">
        <f>I22/$I$62*100</f>
        <v>-2.8662666605518941E-3</v>
      </c>
      <c r="L22" s="68"/>
      <c r="M22" s="67">
        <v>0</v>
      </c>
      <c r="N22" s="68"/>
      <c r="O22" s="67"/>
      <c r="P22" s="68"/>
      <c r="Q22" s="67">
        <v>942220000</v>
      </c>
      <c r="R22" s="68"/>
      <c r="S22" s="67">
        <f>M22+O22+Q22</f>
        <v>942220000</v>
      </c>
      <c r="T22" s="68"/>
      <c r="U22" s="70">
        <f>S22/$S$62*100</f>
        <v>-2.287178650359796E-2</v>
      </c>
      <c r="W22" s="68"/>
    </row>
    <row r="23" spans="1:23" ht="40.5" customHeight="1" x14ac:dyDescent="0.4">
      <c r="A23" s="35" t="s">
        <v>250</v>
      </c>
      <c r="C23" s="67">
        <v>0</v>
      </c>
      <c r="D23" s="68"/>
      <c r="E23" s="67">
        <v>-587396706</v>
      </c>
      <c r="F23" s="68"/>
      <c r="G23" s="67">
        <v>888879439</v>
      </c>
      <c r="H23" s="68"/>
      <c r="I23" s="67">
        <f>C23+E23+G23</f>
        <v>301482733</v>
      </c>
      <c r="J23" s="68"/>
      <c r="K23" s="70">
        <f>I23/$I$62*100</f>
        <v>-3.6530214810054397E-3</v>
      </c>
      <c r="L23" s="68"/>
      <c r="M23" s="67">
        <v>0</v>
      </c>
      <c r="N23" s="68"/>
      <c r="O23" s="67"/>
      <c r="P23" s="68"/>
      <c r="Q23" s="67">
        <v>888879439</v>
      </c>
      <c r="R23" s="68"/>
      <c r="S23" s="67">
        <f>M23+O23+Q23</f>
        <v>888879439</v>
      </c>
      <c r="T23" s="68"/>
      <c r="U23" s="70">
        <f>S23/$S$62*100</f>
        <v>-2.157697857851237E-2</v>
      </c>
      <c r="W23" s="68"/>
    </row>
    <row r="24" spans="1:23" ht="40.5" customHeight="1" x14ac:dyDescent="0.4">
      <c r="A24" s="35" t="s">
        <v>196</v>
      </c>
      <c r="C24" s="67">
        <v>0</v>
      </c>
      <c r="D24" s="68"/>
      <c r="E24" s="67"/>
      <c r="F24" s="68"/>
      <c r="G24" s="67">
        <v>0</v>
      </c>
      <c r="H24" s="68"/>
      <c r="I24" s="67">
        <f>C24+E24+G24</f>
        <v>0</v>
      </c>
      <c r="J24" s="68"/>
      <c r="K24" s="70">
        <f>I24/$I$62*100</f>
        <v>0</v>
      </c>
      <c r="L24" s="68"/>
      <c r="M24" s="67">
        <v>0</v>
      </c>
      <c r="N24" s="68"/>
      <c r="O24" s="67"/>
      <c r="P24" s="68"/>
      <c r="Q24" s="67">
        <v>849800000</v>
      </c>
      <c r="R24" s="68"/>
      <c r="S24" s="67">
        <f>M24+O24+Q24</f>
        <v>849800000</v>
      </c>
      <c r="T24" s="68"/>
      <c r="U24" s="70">
        <f>S24/$S$62*100</f>
        <v>-2.0628350248092318E-2</v>
      </c>
      <c r="W24" s="68"/>
    </row>
    <row r="25" spans="1:23" ht="40.5" customHeight="1" x14ac:dyDescent="0.4">
      <c r="A25" s="35" t="s">
        <v>198</v>
      </c>
      <c r="C25" s="67">
        <v>0</v>
      </c>
      <c r="D25" s="68"/>
      <c r="E25" s="67"/>
      <c r="F25" s="68"/>
      <c r="G25" s="67">
        <v>0</v>
      </c>
      <c r="H25" s="68"/>
      <c r="I25" s="67">
        <f>C25+E25+G25</f>
        <v>0</v>
      </c>
      <c r="J25" s="68"/>
      <c r="K25" s="70">
        <f>I25/$I$62*100</f>
        <v>0</v>
      </c>
      <c r="L25" s="68"/>
      <c r="M25" s="67">
        <v>0</v>
      </c>
      <c r="N25" s="68"/>
      <c r="O25" s="67"/>
      <c r="P25" s="68"/>
      <c r="Q25" s="67">
        <v>595054896</v>
      </c>
      <c r="R25" s="68"/>
      <c r="S25" s="67">
        <f>M25+O25+Q25</f>
        <v>595054896</v>
      </c>
      <c r="T25" s="68"/>
      <c r="U25" s="70">
        <f>S25/$S$62*100</f>
        <v>-1.4444576149129383E-2</v>
      </c>
      <c r="W25" s="68"/>
    </row>
    <row r="26" spans="1:23" ht="40.5" customHeight="1" x14ac:dyDescent="0.4">
      <c r="A26" s="35" t="s">
        <v>199</v>
      </c>
      <c r="C26" s="67">
        <v>0</v>
      </c>
      <c r="D26" s="68"/>
      <c r="E26" s="67"/>
      <c r="F26" s="68"/>
      <c r="G26" s="67">
        <v>0</v>
      </c>
      <c r="H26" s="68"/>
      <c r="I26" s="67">
        <f>C26+E26+G26</f>
        <v>0</v>
      </c>
      <c r="J26" s="68"/>
      <c r="K26" s="70">
        <f>I26/$I$62*100</f>
        <v>0</v>
      </c>
      <c r="L26" s="68"/>
      <c r="M26" s="67">
        <v>0</v>
      </c>
      <c r="N26" s="68"/>
      <c r="O26" s="67"/>
      <c r="P26" s="68"/>
      <c r="Q26" s="67">
        <v>557502335</v>
      </c>
      <c r="R26" s="68"/>
      <c r="S26" s="67">
        <f>M26+O26+Q26</f>
        <v>557502335</v>
      </c>
      <c r="T26" s="68"/>
      <c r="U26" s="70">
        <f>S26/$S$62*100</f>
        <v>-1.3533011803376439E-2</v>
      </c>
      <c r="W26" s="68"/>
    </row>
    <row r="27" spans="1:23" ht="40.5" customHeight="1" x14ac:dyDescent="0.4">
      <c r="A27" s="35" t="s">
        <v>226</v>
      </c>
      <c r="C27" s="67">
        <v>0</v>
      </c>
      <c r="D27" s="68"/>
      <c r="E27" s="67">
        <v>6799879903</v>
      </c>
      <c r="F27" s="68"/>
      <c r="G27" s="67">
        <v>0</v>
      </c>
      <c r="H27" s="68"/>
      <c r="I27" s="67">
        <f>C27+E27+G27</f>
        <v>6799879903</v>
      </c>
      <c r="J27" s="68"/>
      <c r="K27" s="70">
        <f>I27/$I$62*100</f>
        <v>-8.2393134448320748E-2</v>
      </c>
      <c r="L27" s="68"/>
      <c r="M27" s="67">
        <v>0</v>
      </c>
      <c r="N27" s="68"/>
      <c r="O27" s="67">
        <v>380195633</v>
      </c>
      <c r="P27" s="68"/>
      <c r="Q27" s="67">
        <v>0</v>
      </c>
      <c r="R27" s="68"/>
      <c r="S27" s="67">
        <f>M27+O27+Q27</f>
        <v>380195633</v>
      </c>
      <c r="T27" s="68"/>
      <c r="U27" s="70">
        <f>S27/$S$62*100</f>
        <v>-9.2290052722042437E-3</v>
      </c>
      <c r="W27" s="68"/>
    </row>
    <row r="28" spans="1:23" ht="40.5" customHeight="1" x14ac:dyDescent="0.4">
      <c r="A28" s="35" t="s">
        <v>249</v>
      </c>
      <c r="C28" s="67">
        <v>0</v>
      </c>
      <c r="D28" s="68"/>
      <c r="E28" s="67"/>
      <c r="F28" s="68"/>
      <c r="G28" s="67">
        <v>262160000</v>
      </c>
      <c r="H28" s="68"/>
      <c r="I28" s="67">
        <f>C28+E28+G28</f>
        <v>262160000</v>
      </c>
      <c r="J28" s="68"/>
      <c r="K28" s="70">
        <f>I28/$I$62*100</f>
        <v>-3.176553767874945E-3</v>
      </c>
      <c r="L28" s="68"/>
      <c r="M28" s="67">
        <v>0</v>
      </c>
      <c r="N28" s="68"/>
      <c r="O28" s="67"/>
      <c r="P28" s="68"/>
      <c r="Q28" s="67">
        <v>262160000</v>
      </c>
      <c r="R28" s="68"/>
      <c r="S28" s="67">
        <f>M28+O28+Q28</f>
        <v>262160000</v>
      </c>
      <c r="T28" s="68"/>
      <c r="U28" s="70">
        <f>S28/$S$62*100</f>
        <v>-6.3637659461518977E-3</v>
      </c>
      <c r="W28" s="68"/>
    </row>
    <row r="29" spans="1:23" ht="40.5" customHeight="1" x14ac:dyDescent="0.4">
      <c r="A29" s="35" t="s">
        <v>251</v>
      </c>
      <c r="C29" s="67">
        <v>0</v>
      </c>
      <c r="D29" s="68"/>
      <c r="E29" s="67">
        <v>418576438</v>
      </c>
      <c r="F29" s="68"/>
      <c r="G29" s="67">
        <v>186200000</v>
      </c>
      <c r="H29" s="68"/>
      <c r="I29" s="67">
        <f>C29+E29+G29</f>
        <v>604776438</v>
      </c>
      <c r="J29" s="68"/>
      <c r="K29" s="70">
        <f>I29/$I$62*100</f>
        <v>-7.32798624065795E-3</v>
      </c>
      <c r="L29" s="68"/>
      <c r="M29" s="67">
        <v>0</v>
      </c>
      <c r="N29" s="68"/>
      <c r="O29" s="67"/>
      <c r="P29" s="68"/>
      <c r="Q29" s="67">
        <v>186200000</v>
      </c>
      <c r="R29" s="68"/>
      <c r="S29" s="67">
        <f>M29+O29+Q29</f>
        <v>186200000</v>
      </c>
      <c r="T29" s="68"/>
      <c r="U29" s="70">
        <f>S29/$S$62*100</f>
        <v>-4.5198856392030945E-3</v>
      </c>
      <c r="W29" s="68"/>
    </row>
    <row r="30" spans="1:23" ht="40.5" customHeight="1" x14ac:dyDescent="0.4">
      <c r="A30" s="35" t="s">
        <v>200</v>
      </c>
      <c r="C30" s="67">
        <v>0</v>
      </c>
      <c r="D30" s="68"/>
      <c r="E30" s="67"/>
      <c r="F30" s="68"/>
      <c r="G30" s="67">
        <v>0</v>
      </c>
      <c r="H30" s="68"/>
      <c r="I30" s="67">
        <f>C30+E30+G30</f>
        <v>0</v>
      </c>
      <c r="J30" s="68"/>
      <c r="K30" s="70">
        <f>I30/$I$62*100</f>
        <v>0</v>
      </c>
      <c r="L30" s="68"/>
      <c r="M30" s="67">
        <v>0</v>
      </c>
      <c r="N30" s="68"/>
      <c r="O30" s="67"/>
      <c r="P30" s="68"/>
      <c r="Q30" s="67">
        <v>167495434</v>
      </c>
      <c r="R30" s="68"/>
      <c r="S30" s="67">
        <f>M30+O30+Q30</f>
        <v>167495434</v>
      </c>
      <c r="T30" s="68"/>
      <c r="U30" s="70">
        <f>S30/$S$62*100</f>
        <v>-4.0658442898425873E-3</v>
      </c>
      <c r="W30" s="68"/>
    </row>
    <row r="31" spans="1:23" ht="40.5" customHeight="1" x14ac:dyDescent="0.4">
      <c r="A31" s="35" t="s">
        <v>201</v>
      </c>
      <c r="C31" s="67">
        <v>0</v>
      </c>
      <c r="D31" s="68"/>
      <c r="E31" s="67"/>
      <c r="F31" s="68"/>
      <c r="G31" s="67">
        <v>0</v>
      </c>
      <c r="H31" s="68"/>
      <c r="I31" s="67">
        <f>C31+E31+G31</f>
        <v>0</v>
      </c>
      <c r="J31" s="68"/>
      <c r="K31" s="70">
        <f>I31/$I$62*100</f>
        <v>0</v>
      </c>
      <c r="L31" s="68"/>
      <c r="M31" s="67">
        <v>0</v>
      </c>
      <c r="N31" s="68"/>
      <c r="O31" s="67"/>
      <c r="P31" s="68"/>
      <c r="Q31" s="67">
        <v>134386000</v>
      </c>
      <c r="R31" s="68"/>
      <c r="S31" s="67">
        <f>M31+O31+Q31</f>
        <v>134386000</v>
      </c>
      <c r="T31" s="68"/>
      <c r="U31" s="70">
        <f>S31/$S$62*100</f>
        <v>-3.2621340038128202E-3</v>
      </c>
      <c r="W31" s="68"/>
    </row>
    <row r="32" spans="1:23" ht="40.5" customHeight="1" x14ac:dyDescent="0.4">
      <c r="A32" s="35" t="s">
        <v>26</v>
      </c>
      <c r="C32" s="67">
        <v>0</v>
      </c>
      <c r="D32" s="68"/>
      <c r="E32" s="67">
        <v>-27970375</v>
      </c>
      <c r="F32" s="68"/>
      <c r="G32" s="67">
        <v>0</v>
      </c>
      <c r="H32" s="68"/>
      <c r="I32" s="67">
        <f>C32+E32+G32</f>
        <v>-27970375</v>
      </c>
      <c r="J32" s="68"/>
      <c r="K32" s="70">
        <f>I32/$I$62*100</f>
        <v>3.3891287799483203E-4</v>
      </c>
      <c r="L32" s="68"/>
      <c r="M32" s="67">
        <v>0</v>
      </c>
      <c r="N32" s="68"/>
      <c r="O32" s="67">
        <v>-24936642</v>
      </c>
      <c r="P32" s="68"/>
      <c r="Q32" s="67">
        <v>116377897</v>
      </c>
      <c r="R32" s="68"/>
      <c r="S32" s="67">
        <f>M32+O32+Q32</f>
        <v>91441255</v>
      </c>
      <c r="T32" s="68"/>
      <c r="U32" s="70">
        <f>S32/$S$62*100</f>
        <v>-2.2196778480408604E-3</v>
      </c>
      <c r="W32" s="68"/>
    </row>
    <row r="33" spans="1:23" ht="40.5" customHeight="1" x14ac:dyDescent="0.4">
      <c r="A33" s="35" t="s">
        <v>180</v>
      </c>
      <c r="C33" s="67">
        <v>0</v>
      </c>
      <c r="D33" s="68"/>
      <c r="E33" s="67"/>
      <c r="F33" s="68"/>
      <c r="G33" s="67">
        <v>0</v>
      </c>
      <c r="H33" s="68"/>
      <c r="I33" s="67">
        <f>C33+E33+G33</f>
        <v>0</v>
      </c>
      <c r="J33" s="68"/>
      <c r="K33" s="70">
        <f>I33/$I$62*100</f>
        <v>0</v>
      </c>
      <c r="L33" s="68"/>
      <c r="M33" s="67">
        <v>0</v>
      </c>
      <c r="N33" s="68"/>
      <c r="O33" s="67"/>
      <c r="P33" s="68"/>
      <c r="Q33" s="67">
        <v>70000000</v>
      </c>
      <c r="R33" s="68"/>
      <c r="S33" s="67">
        <f>M33+O33+Q33</f>
        <v>70000000</v>
      </c>
      <c r="T33" s="68"/>
      <c r="U33" s="70">
        <f>S33/$S$62*100</f>
        <v>-1.6992051275199604E-3</v>
      </c>
      <c r="W33" s="68"/>
    </row>
    <row r="34" spans="1:23" ht="40.5" customHeight="1" x14ac:dyDescent="0.4">
      <c r="A34" s="35" t="s">
        <v>223</v>
      </c>
      <c r="C34" s="67">
        <v>0</v>
      </c>
      <c r="D34" s="68"/>
      <c r="E34" s="67">
        <v>62935110</v>
      </c>
      <c r="F34" s="68"/>
      <c r="G34" s="67">
        <v>0</v>
      </c>
      <c r="H34" s="68"/>
      <c r="I34" s="67">
        <f>C34+E34+G34</f>
        <v>62935110</v>
      </c>
      <c r="J34" s="68"/>
      <c r="K34" s="70">
        <f>I34/$I$62*100</f>
        <v>-7.6257537687718997E-4</v>
      </c>
      <c r="L34" s="68"/>
      <c r="M34" s="67">
        <v>0</v>
      </c>
      <c r="N34" s="68"/>
      <c r="O34" s="67">
        <v>59009270</v>
      </c>
      <c r="P34" s="68"/>
      <c r="Q34" s="67">
        <v>0</v>
      </c>
      <c r="R34" s="68"/>
      <c r="S34" s="67">
        <f>M34+O34+Q34</f>
        <v>59009270</v>
      </c>
      <c r="T34" s="68"/>
      <c r="U34" s="70">
        <f>S34/$S$62*100</f>
        <v>-1.4324122022172825E-3</v>
      </c>
      <c r="W34" s="68"/>
    </row>
    <row r="35" spans="1:23" ht="40.5" customHeight="1" x14ac:dyDescent="0.4">
      <c r="A35" s="35" t="s">
        <v>252</v>
      </c>
      <c r="C35" s="67">
        <v>0</v>
      </c>
      <c r="D35" s="68"/>
      <c r="E35" s="67">
        <v>-36268435</v>
      </c>
      <c r="F35" s="68"/>
      <c r="G35" s="67">
        <v>44450000</v>
      </c>
      <c r="H35" s="68"/>
      <c r="I35" s="67">
        <f>C35+E35+G35</f>
        <v>8181565</v>
      </c>
      <c r="J35" s="68"/>
      <c r="K35" s="70">
        <f>I35/$I$62*100</f>
        <v>-9.9134807475830696E-5</v>
      </c>
      <c r="L35" s="68"/>
      <c r="M35" s="67">
        <v>0</v>
      </c>
      <c r="N35" s="68"/>
      <c r="O35" s="67"/>
      <c r="P35" s="68"/>
      <c r="Q35" s="67">
        <v>44450000</v>
      </c>
      <c r="R35" s="68"/>
      <c r="S35" s="67">
        <f>M35+O35+Q35</f>
        <v>44450000</v>
      </c>
      <c r="T35" s="68"/>
      <c r="U35" s="70">
        <f>S35/$S$62*100</f>
        <v>-1.078995255975175E-3</v>
      </c>
      <c r="W35" s="68"/>
    </row>
    <row r="36" spans="1:23" ht="40.5" customHeight="1" x14ac:dyDescent="0.4">
      <c r="A36" s="35" t="s">
        <v>253</v>
      </c>
      <c r="C36" s="67">
        <v>0</v>
      </c>
      <c r="D36" s="68"/>
      <c r="E36" s="67">
        <v>-18601442</v>
      </c>
      <c r="F36" s="68"/>
      <c r="G36" s="67">
        <v>20000000</v>
      </c>
      <c r="H36" s="68"/>
      <c r="I36" s="67">
        <f>C36+E36+G36</f>
        <v>1398558</v>
      </c>
      <c r="J36" s="68"/>
      <c r="K36" s="70">
        <f>I36/$I$62*100</f>
        <v>-1.694611948615978E-5</v>
      </c>
      <c r="L36" s="68"/>
      <c r="M36" s="67">
        <v>0</v>
      </c>
      <c r="N36" s="68"/>
      <c r="O36" s="67"/>
      <c r="P36" s="68"/>
      <c r="Q36" s="67">
        <v>20000000</v>
      </c>
      <c r="R36" s="68"/>
      <c r="S36" s="67">
        <f>M36+O36+Q36</f>
        <v>20000000</v>
      </c>
      <c r="T36" s="68"/>
      <c r="U36" s="70">
        <f>S36/$S$62*100</f>
        <v>-4.8548717929141721E-4</v>
      </c>
      <c r="W36" s="68"/>
    </row>
    <row r="37" spans="1:23" ht="40.5" customHeight="1" x14ac:dyDescent="0.4">
      <c r="A37" s="35" t="s">
        <v>202</v>
      </c>
      <c r="C37" s="67">
        <v>0</v>
      </c>
      <c r="D37" s="68"/>
      <c r="E37" s="67"/>
      <c r="F37" s="68"/>
      <c r="G37" s="67">
        <v>0</v>
      </c>
      <c r="H37" s="68"/>
      <c r="I37" s="67">
        <f>C37+E37+G37</f>
        <v>0</v>
      </c>
      <c r="J37" s="68"/>
      <c r="K37" s="70">
        <f>I37/$I$62*100</f>
        <v>0</v>
      </c>
      <c r="L37" s="68"/>
      <c r="M37" s="67">
        <v>0</v>
      </c>
      <c r="N37" s="68"/>
      <c r="O37" s="67"/>
      <c r="P37" s="68"/>
      <c r="Q37" s="67">
        <v>14900000</v>
      </c>
      <c r="R37" s="68"/>
      <c r="S37" s="67">
        <f>M37+O37+Q37</f>
        <v>14900000</v>
      </c>
      <c r="T37" s="68"/>
      <c r="U37" s="70">
        <f>S37/$S$62*100</f>
        <v>-3.6168794857210587E-4</v>
      </c>
      <c r="W37" s="68"/>
    </row>
    <row r="38" spans="1:23" ht="40.5" customHeight="1" x14ac:dyDescent="0.4">
      <c r="A38" s="35" t="s">
        <v>203</v>
      </c>
      <c r="C38" s="67">
        <v>0</v>
      </c>
      <c r="D38" s="68"/>
      <c r="E38" s="67"/>
      <c r="F38" s="68"/>
      <c r="G38" s="67">
        <v>0</v>
      </c>
      <c r="H38" s="68"/>
      <c r="I38" s="67">
        <f>C38+E38+G38</f>
        <v>0</v>
      </c>
      <c r="J38" s="68"/>
      <c r="K38" s="70">
        <f>I38/$I$62*100</f>
        <v>0</v>
      </c>
      <c r="L38" s="68"/>
      <c r="M38" s="67">
        <v>0</v>
      </c>
      <c r="N38" s="68"/>
      <c r="O38" s="67"/>
      <c r="P38" s="68"/>
      <c r="Q38" s="67">
        <v>8000000</v>
      </c>
      <c r="R38" s="68"/>
      <c r="S38" s="67">
        <f>M38+O38+Q38</f>
        <v>8000000</v>
      </c>
      <c r="T38" s="68"/>
      <c r="U38" s="70">
        <f>S38/$S$62*100</f>
        <v>-1.941948717165669E-4</v>
      </c>
      <c r="W38" s="68"/>
    </row>
    <row r="39" spans="1:23" ht="40.5" customHeight="1" x14ac:dyDescent="0.4">
      <c r="A39" s="35" t="s">
        <v>204</v>
      </c>
      <c r="C39" s="67">
        <v>0</v>
      </c>
      <c r="D39" s="68"/>
      <c r="E39" s="67"/>
      <c r="F39" s="68"/>
      <c r="G39" s="67">
        <v>0</v>
      </c>
      <c r="H39" s="68"/>
      <c r="I39" s="67">
        <f>C39+E39+G39</f>
        <v>0</v>
      </c>
      <c r="J39" s="68"/>
      <c r="K39" s="70">
        <f>I39/$I$62*100</f>
        <v>0</v>
      </c>
      <c r="L39" s="68"/>
      <c r="M39" s="67">
        <v>0</v>
      </c>
      <c r="N39" s="68"/>
      <c r="O39" s="67"/>
      <c r="P39" s="68"/>
      <c r="Q39" s="67">
        <v>600000</v>
      </c>
      <c r="R39" s="68"/>
      <c r="S39" s="67">
        <f>M39+O39+Q39</f>
        <v>600000</v>
      </c>
      <c r="T39" s="68"/>
      <c r="U39" s="70">
        <f>S39/$S$62*100</f>
        <v>-1.4564615378742517E-5</v>
      </c>
      <c r="W39" s="68"/>
    </row>
    <row r="40" spans="1:23" ht="40.5" customHeight="1" x14ac:dyDescent="0.4">
      <c r="A40" s="35" t="s">
        <v>42</v>
      </c>
      <c r="C40" s="67">
        <v>0</v>
      </c>
      <c r="D40" s="68"/>
      <c r="E40" s="67">
        <v>-566</v>
      </c>
      <c r="F40" s="68"/>
      <c r="G40" s="67">
        <v>550000</v>
      </c>
      <c r="H40" s="68"/>
      <c r="I40" s="67">
        <f>C40+E40+G40</f>
        <v>549434</v>
      </c>
      <c r="J40" s="68"/>
      <c r="K40" s="70">
        <f>I40/$I$62*100</f>
        <v>-6.6574101422741936E-6</v>
      </c>
      <c r="L40" s="68"/>
      <c r="M40" s="67">
        <v>0</v>
      </c>
      <c r="N40" s="68"/>
      <c r="O40" s="67"/>
      <c r="P40" s="68"/>
      <c r="Q40" s="67">
        <v>550000</v>
      </c>
      <c r="R40" s="68"/>
      <c r="S40" s="67">
        <f>M40+O40+Q40</f>
        <v>550000</v>
      </c>
      <c r="T40" s="68"/>
      <c r="U40" s="70">
        <f>S40/$S$62*100</f>
        <v>-1.3350897430513975E-5</v>
      </c>
      <c r="W40" s="68"/>
    </row>
    <row r="41" spans="1:23" ht="40.5" customHeight="1" x14ac:dyDescent="0.4">
      <c r="A41" s="35" t="s">
        <v>222</v>
      </c>
      <c r="C41" s="67">
        <v>0</v>
      </c>
      <c r="D41" s="68"/>
      <c r="E41" s="67">
        <v>0</v>
      </c>
      <c r="F41" s="68"/>
      <c r="G41" s="67">
        <v>0</v>
      </c>
      <c r="H41" s="68"/>
      <c r="I41" s="67">
        <f>C41+E41+G41</f>
        <v>0</v>
      </c>
      <c r="J41" s="68"/>
      <c r="K41" s="70">
        <f>I41/$I$62*100</f>
        <v>0</v>
      </c>
      <c r="L41" s="68"/>
      <c r="M41" s="67">
        <v>0</v>
      </c>
      <c r="N41" s="68"/>
      <c r="O41" s="67">
        <v>23690</v>
      </c>
      <c r="P41" s="68"/>
      <c r="Q41" s="67">
        <v>0</v>
      </c>
      <c r="R41" s="68"/>
      <c r="S41" s="67">
        <f>M41+O41+Q41</f>
        <v>23690</v>
      </c>
      <c r="T41" s="68"/>
      <c r="U41" s="70">
        <f>S41/$S$62*100</f>
        <v>-5.7505956387068366E-7</v>
      </c>
      <c r="W41" s="68"/>
    </row>
    <row r="42" spans="1:23" ht="40.5" customHeight="1" x14ac:dyDescent="0.4">
      <c r="A42" s="35" t="s">
        <v>184</v>
      </c>
      <c r="C42" s="67">
        <v>0</v>
      </c>
      <c r="D42" s="68"/>
      <c r="E42" s="67"/>
      <c r="F42" s="68"/>
      <c r="G42" s="67">
        <v>0</v>
      </c>
      <c r="H42" s="68"/>
      <c r="I42" s="67">
        <f>C42+E42+G42</f>
        <v>0</v>
      </c>
      <c r="J42" s="68"/>
      <c r="K42" s="70">
        <f>I42/$I$62*100</f>
        <v>0</v>
      </c>
      <c r="L42" s="68"/>
      <c r="M42" s="67">
        <v>0</v>
      </c>
      <c r="N42" s="68"/>
      <c r="O42" s="67"/>
      <c r="P42" s="68"/>
      <c r="Q42" s="67">
        <v>-138</v>
      </c>
      <c r="R42" s="68"/>
      <c r="S42" s="67">
        <f>M42+O42+Q42</f>
        <v>-138</v>
      </c>
      <c r="T42" s="68"/>
      <c r="U42" s="70">
        <f>S42/$S$62*100</f>
        <v>3.3498615371107794E-9</v>
      </c>
      <c r="W42" s="68"/>
    </row>
    <row r="43" spans="1:23" ht="40.5" customHeight="1" x14ac:dyDescent="0.4">
      <c r="A43" s="35" t="s">
        <v>205</v>
      </c>
      <c r="C43" s="67">
        <v>0</v>
      </c>
      <c r="D43" s="68"/>
      <c r="E43" s="67"/>
      <c r="F43" s="68"/>
      <c r="G43" s="67">
        <v>0</v>
      </c>
      <c r="H43" s="68"/>
      <c r="I43" s="67">
        <f>C43+E43+G43</f>
        <v>0</v>
      </c>
      <c r="J43" s="68"/>
      <c r="K43" s="70">
        <f>I43/$I$62*100</f>
        <v>0</v>
      </c>
      <c r="L43" s="68"/>
      <c r="M43" s="67">
        <v>0</v>
      </c>
      <c r="N43" s="68"/>
      <c r="O43" s="67"/>
      <c r="P43" s="68"/>
      <c r="Q43" s="67">
        <v>-9425859</v>
      </c>
      <c r="R43" s="68"/>
      <c r="S43" s="67">
        <f>M43+O43+Q43</f>
        <v>-9425859</v>
      </c>
      <c r="T43" s="68"/>
      <c r="U43" s="70">
        <f>S43/$S$62*100</f>
        <v>2.2880668491543095E-4</v>
      </c>
      <c r="W43" s="68"/>
    </row>
    <row r="44" spans="1:23" ht="40.5" customHeight="1" x14ac:dyDescent="0.4">
      <c r="A44" s="35" t="s">
        <v>224</v>
      </c>
      <c r="C44" s="67">
        <v>0</v>
      </c>
      <c r="D44" s="68"/>
      <c r="E44" s="67">
        <v>7372399</v>
      </c>
      <c r="F44" s="68"/>
      <c r="G44" s="67">
        <v>0</v>
      </c>
      <c r="H44" s="68"/>
      <c r="I44" s="67">
        <f>C44+E44+G44</f>
        <v>7372399</v>
      </c>
      <c r="J44" s="68"/>
      <c r="K44" s="70">
        <f>I44/$I$62*100</f>
        <v>-8.9330263280925693E-5</v>
      </c>
      <c r="L44" s="68"/>
      <c r="M44" s="67">
        <v>0</v>
      </c>
      <c r="N44" s="68"/>
      <c r="O44" s="67">
        <v>-122195133</v>
      </c>
      <c r="P44" s="68"/>
      <c r="Q44" s="67">
        <v>0</v>
      </c>
      <c r="R44" s="68"/>
      <c r="S44" s="67">
        <f>M44+O44+Q44</f>
        <v>-122195133</v>
      </c>
      <c r="T44" s="68"/>
      <c r="U44" s="70">
        <f>S44/$S$62*100</f>
        <v>2.966208522165479E-3</v>
      </c>
      <c r="W44" s="68"/>
    </row>
    <row r="45" spans="1:23" ht="40.5" customHeight="1" x14ac:dyDescent="0.4">
      <c r="A45" s="35" t="s">
        <v>236</v>
      </c>
      <c r="C45" s="67">
        <v>0</v>
      </c>
      <c r="D45" s="68"/>
      <c r="E45" s="67">
        <v>0</v>
      </c>
      <c r="F45" s="68"/>
      <c r="G45" s="67">
        <v>0</v>
      </c>
      <c r="H45" s="68"/>
      <c r="I45" s="67">
        <f>C45+E45+G45</f>
        <v>0</v>
      </c>
      <c r="J45" s="68"/>
      <c r="K45" s="70">
        <f>I45/$I$62*100</f>
        <v>0</v>
      </c>
      <c r="L45" s="68"/>
      <c r="M45" s="67">
        <v>0</v>
      </c>
      <c r="N45" s="68"/>
      <c r="O45" s="67">
        <v>0</v>
      </c>
      <c r="P45" s="68"/>
      <c r="Q45" s="67">
        <v>-231420150</v>
      </c>
      <c r="R45" s="68"/>
      <c r="S45" s="67">
        <f>M45+O45+Q45</f>
        <v>-231420150</v>
      </c>
      <c r="T45" s="68"/>
      <c r="U45" s="70">
        <f>S45/$S$62*100</f>
        <v>5.617575792734834E-3</v>
      </c>
      <c r="W45" s="68"/>
    </row>
    <row r="46" spans="1:23" ht="40.5" customHeight="1" x14ac:dyDescent="0.4">
      <c r="A46" s="35" t="s">
        <v>225</v>
      </c>
      <c r="C46" s="67">
        <v>0</v>
      </c>
      <c r="D46" s="68"/>
      <c r="E46" s="67">
        <v>1078887600</v>
      </c>
      <c r="F46" s="68"/>
      <c r="G46" s="67">
        <v>0</v>
      </c>
      <c r="H46" s="68"/>
      <c r="I46" s="67">
        <f>C46+E46+G46</f>
        <v>1078887600</v>
      </c>
      <c r="J46" s="68"/>
      <c r="K46" s="70">
        <f>I46/$I$62*100</f>
        <v>-1.3072720746466114E-2</v>
      </c>
      <c r="L46" s="68"/>
      <c r="M46" s="67">
        <v>0</v>
      </c>
      <c r="N46" s="68"/>
      <c r="O46" s="67">
        <v>-405831400</v>
      </c>
      <c r="P46" s="68"/>
      <c r="Q46" s="67">
        <v>0</v>
      </c>
      <c r="R46" s="68"/>
      <c r="S46" s="67">
        <f>M46+O46+Q46</f>
        <v>-405831400</v>
      </c>
      <c r="T46" s="68"/>
      <c r="U46" s="70">
        <f>S46/$S$62*100</f>
        <v>9.8512970826943429E-3</v>
      </c>
      <c r="W46" s="68"/>
    </row>
    <row r="47" spans="1:23" ht="40.5" customHeight="1" x14ac:dyDescent="0.4">
      <c r="A47" s="35" t="s">
        <v>208</v>
      </c>
      <c r="C47" s="67">
        <v>0</v>
      </c>
      <c r="D47" s="68"/>
      <c r="E47" s="67">
        <v>287952799</v>
      </c>
      <c r="F47" s="68"/>
      <c r="G47" s="67">
        <v>0</v>
      </c>
      <c r="H47" s="68"/>
      <c r="I47" s="67">
        <f>C47+E47+G47</f>
        <v>287952799</v>
      </c>
      <c r="J47" s="68"/>
      <c r="K47" s="70">
        <f>I47/$I$62*100</f>
        <v>-3.489081281025277E-3</v>
      </c>
      <c r="L47" s="68"/>
      <c r="M47" s="67">
        <v>0</v>
      </c>
      <c r="N47" s="68"/>
      <c r="O47" s="67"/>
      <c r="P47" s="68"/>
      <c r="Q47" s="67">
        <v>-688673287</v>
      </c>
      <c r="R47" s="68"/>
      <c r="S47" s="67">
        <f>M47+O47+Q47</f>
        <v>-688673287</v>
      </c>
      <c r="T47" s="68"/>
      <c r="U47" s="70">
        <f>S47/$S$62*100</f>
        <v>1.6717102577948933E-2</v>
      </c>
      <c r="W47" s="68"/>
    </row>
    <row r="48" spans="1:23" ht="40.5" customHeight="1" x14ac:dyDescent="0.4">
      <c r="A48" s="35" t="s">
        <v>181</v>
      </c>
      <c r="C48" s="67">
        <v>0</v>
      </c>
      <c r="D48" s="68"/>
      <c r="E48" s="67"/>
      <c r="F48" s="68"/>
      <c r="G48" s="67">
        <v>0</v>
      </c>
      <c r="H48" s="68"/>
      <c r="I48" s="67">
        <f>C48+E48+G48</f>
        <v>0</v>
      </c>
      <c r="J48" s="68"/>
      <c r="K48" s="70">
        <f>I48/$I$62*100</f>
        <v>0</v>
      </c>
      <c r="L48" s="68"/>
      <c r="M48" s="67">
        <v>0</v>
      </c>
      <c r="N48" s="68"/>
      <c r="O48" s="67"/>
      <c r="P48" s="68"/>
      <c r="Q48" s="67">
        <v>-901670936</v>
      </c>
      <c r="R48" s="68"/>
      <c r="S48" s="67">
        <f>M48+O48+Q48</f>
        <v>-901670936</v>
      </c>
      <c r="T48" s="68"/>
      <c r="U48" s="70">
        <f>S48/$S$62*100</f>
        <v>2.1887483968384601E-2</v>
      </c>
      <c r="W48" s="68"/>
    </row>
    <row r="49" spans="1:23" ht="40.5" customHeight="1" x14ac:dyDescent="0.4">
      <c r="A49" s="35" t="s">
        <v>90</v>
      </c>
      <c r="C49" s="67">
        <v>0</v>
      </c>
      <c r="D49" s="68"/>
      <c r="E49" s="67">
        <v>0</v>
      </c>
      <c r="F49" s="68"/>
      <c r="G49" s="67">
        <v>0</v>
      </c>
      <c r="H49" s="68"/>
      <c r="I49" s="67">
        <f>C49+E49+G49</f>
        <v>0</v>
      </c>
      <c r="J49" s="68"/>
      <c r="K49" s="70">
        <f>I49/$I$62*100</f>
        <v>0</v>
      </c>
      <c r="L49" s="68"/>
      <c r="M49" s="67">
        <v>25128788</v>
      </c>
      <c r="N49" s="68"/>
      <c r="O49" s="67">
        <v>0</v>
      </c>
      <c r="P49" s="68"/>
      <c r="Q49" s="67">
        <v>-1408814252</v>
      </c>
      <c r="R49" s="68"/>
      <c r="S49" s="67">
        <f>M49+O49+Q49</f>
        <v>-1383685464</v>
      </c>
      <c r="T49" s="68"/>
      <c r="U49" s="70">
        <f>S49/$S$62*100</f>
        <v>3.3588077647194792E-2</v>
      </c>
      <c r="W49" s="68"/>
    </row>
    <row r="50" spans="1:23" ht="40.5" customHeight="1" x14ac:dyDescent="0.4">
      <c r="A50" s="35" t="s">
        <v>206</v>
      </c>
      <c r="C50" s="67">
        <v>0</v>
      </c>
      <c r="D50" s="68"/>
      <c r="E50" s="67"/>
      <c r="F50" s="68"/>
      <c r="G50" s="67">
        <v>0</v>
      </c>
      <c r="H50" s="68"/>
      <c r="I50" s="67">
        <f>C50+E50+G50</f>
        <v>0</v>
      </c>
      <c r="J50" s="68"/>
      <c r="K50" s="70">
        <f>I50/$I$62*100</f>
        <v>0</v>
      </c>
      <c r="L50" s="68"/>
      <c r="M50" s="67">
        <v>0</v>
      </c>
      <c r="N50" s="68"/>
      <c r="O50" s="67"/>
      <c r="P50" s="68"/>
      <c r="Q50" s="67">
        <v>-4020951392</v>
      </c>
      <c r="R50" s="68"/>
      <c r="S50" s="67">
        <f>M50+O50+Q50</f>
        <v>-4020951392</v>
      </c>
      <c r="T50" s="68"/>
      <c r="U50" s="70">
        <f>S50/$S$62*100</f>
        <v>9.7606017468498882E-2</v>
      </c>
      <c r="W50" s="68"/>
    </row>
    <row r="51" spans="1:23" ht="40.5" customHeight="1" x14ac:dyDescent="0.4">
      <c r="A51" s="35" t="s">
        <v>195</v>
      </c>
      <c r="C51" s="67">
        <v>0</v>
      </c>
      <c r="D51" s="68"/>
      <c r="E51" s="67"/>
      <c r="F51" s="68"/>
      <c r="G51" s="67">
        <v>0</v>
      </c>
      <c r="H51" s="68"/>
      <c r="I51" s="67">
        <f>C51+E51+G51</f>
        <v>0</v>
      </c>
      <c r="J51" s="68"/>
      <c r="K51" s="70">
        <f>I51/$I$62*100</f>
        <v>0</v>
      </c>
      <c r="L51" s="68"/>
      <c r="M51" s="67">
        <v>0</v>
      </c>
      <c r="N51" s="68"/>
      <c r="O51" s="67"/>
      <c r="P51" s="68"/>
      <c r="Q51" s="67">
        <v>-4962770897</v>
      </c>
      <c r="R51" s="68"/>
      <c r="S51" s="67">
        <f>M51+O51+Q51</f>
        <v>-4962770897</v>
      </c>
      <c r="T51" s="68"/>
      <c r="U51" s="70">
        <f>S51/$S$62*100</f>
        <v>0.12046808221270335</v>
      </c>
      <c r="W51" s="68"/>
    </row>
    <row r="52" spans="1:23" ht="40.5" customHeight="1" x14ac:dyDescent="0.4">
      <c r="A52" s="35" t="s">
        <v>207</v>
      </c>
      <c r="C52" s="67">
        <v>0</v>
      </c>
      <c r="D52" s="68"/>
      <c r="E52" s="67"/>
      <c r="F52" s="68"/>
      <c r="G52" s="67">
        <v>0</v>
      </c>
      <c r="H52" s="68"/>
      <c r="I52" s="67">
        <f>C52+E52+G52</f>
        <v>0</v>
      </c>
      <c r="J52" s="68"/>
      <c r="K52" s="70">
        <f>I52/$I$62*100</f>
        <v>0</v>
      </c>
      <c r="L52" s="68"/>
      <c r="M52" s="67">
        <v>0</v>
      </c>
      <c r="N52" s="68"/>
      <c r="O52" s="67"/>
      <c r="P52" s="68"/>
      <c r="Q52" s="67">
        <v>-21799255703</v>
      </c>
      <c r="R52" s="68"/>
      <c r="S52" s="67">
        <f>M52+O52+Q52</f>
        <v>-21799255703</v>
      </c>
      <c r="T52" s="68"/>
      <c r="U52" s="70">
        <f>S52/$S$62*100</f>
        <v>0.52916295809509051</v>
      </c>
      <c r="W52" s="68"/>
    </row>
    <row r="53" spans="1:23" ht="40.5" customHeight="1" x14ac:dyDescent="0.4">
      <c r="A53" s="35" t="s">
        <v>22</v>
      </c>
      <c r="C53" s="67">
        <v>0</v>
      </c>
      <c r="D53" s="68"/>
      <c r="E53" s="67">
        <v>-23942063769</v>
      </c>
      <c r="F53" s="68"/>
      <c r="G53" s="67">
        <v>-31723683644</v>
      </c>
      <c r="H53" s="68"/>
      <c r="I53" s="67">
        <f>C53+E53+G53</f>
        <v>-55665747413</v>
      </c>
      <c r="J53" s="68"/>
      <c r="K53" s="70">
        <f>I53/$I$62*100</f>
        <v>0.67449359050328084</v>
      </c>
      <c r="L53" s="68"/>
      <c r="M53" s="67">
        <v>23264485500</v>
      </c>
      <c r="N53" s="68"/>
      <c r="O53" s="67">
        <v>-16600511509</v>
      </c>
      <c r="P53" s="68"/>
      <c r="Q53" s="67">
        <v>-33083503821</v>
      </c>
      <c r="R53" s="68"/>
      <c r="S53" s="67">
        <f>M53+O53+Q53</f>
        <v>-26419529830</v>
      </c>
      <c r="T53" s="68"/>
      <c r="U53" s="70">
        <f>S53/$S$62*100</f>
        <v>0.64131715076860785</v>
      </c>
      <c r="W53" s="68"/>
    </row>
    <row r="54" spans="1:23" ht="40.5" customHeight="1" x14ac:dyDescent="0.4">
      <c r="A54" s="35" t="s">
        <v>16</v>
      </c>
      <c r="C54" s="67">
        <v>0</v>
      </c>
      <c r="D54" s="68"/>
      <c r="E54" s="67">
        <v>-912666032</v>
      </c>
      <c r="F54" s="68"/>
      <c r="G54" s="67">
        <v>-872725973</v>
      </c>
      <c r="H54" s="68"/>
      <c r="I54" s="67">
        <f>C54+E54+G54</f>
        <v>-1785392005</v>
      </c>
      <c r="J54" s="68"/>
      <c r="K54" s="70">
        <f>I54/$I$62*100</f>
        <v>2.1633329648369518E-2</v>
      </c>
      <c r="L54" s="68"/>
      <c r="M54" s="67">
        <v>358574324</v>
      </c>
      <c r="N54" s="68"/>
      <c r="O54" s="67">
        <v>-41123039424</v>
      </c>
      <c r="P54" s="68"/>
      <c r="Q54" s="67">
        <v>-16225205418</v>
      </c>
      <c r="R54" s="68"/>
      <c r="S54" s="67">
        <f>M54+O54+Q54</f>
        <v>-56989670518</v>
      </c>
      <c r="T54" s="68"/>
      <c r="U54" s="70">
        <f>S54/$S$62*100</f>
        <v>1.3833877194265531</v>
      </c>
      <c r="W54" s="68"/>
    </row>
    <row r="55" spans="1:23" ht="40.5" customHeight="1" x14ac:dyDescent="0.4">
      <c r="A55" s="35" t="s">
        <v>23</v>
      </c>
      <c r="C55" s="67">
        <v>0</v>
      </c>
      <c r="D55" s="68"/>
      <c r="E55" s="67">
        <v>-46220448594</v>
      </c>
      <c r="F55" s="68"/>
      <c r="G55" s="67">
        <v>0</v>
      </c>
      <c r="H55" s="68"/>
      <c r="I55" s="67">
        <f>C55+E55+G55</f>
        <v>-46220448594</v>
      </c>
      <c r="J55" s="68"/>
      <c r="K55" s="70">
        <f>I55/$I$62*100</f>
        <v>0.56004630811008893</v>
      </c>
      <c r="L55" s="68"/>
      <c r="M55" s="67">
        <v>37217151720</v>
      </c>
      <c r="N55" s="68"/>
      <c r="O55" s="67">
        <v>-122112303202</v>
      </c>
      <c r="P55" s="68"/>
      <c r="Q55" s="67">
        <v>0</v>
      </c>
      <c r="R55" s="68"/>
      <c r="S55" s="67">
        <f>M55+O55+Q55</f>
        <v>-84895151482</v>
      </c>
      <c r="T55" s="68"/>
      <c r="U55" s="70">
        <f>S55/$S$62*100</f>
        <v>2.0607753814256879</v>
      </c>
      <c r="W55" s="68"/>
    </row>
    <row r="56" spans="1:23" ht="40.5" customHeight="1" x14ac:dyDescent="0.4">
      <c r="A56" s="35" t="s">
        <v>12</v>
      </c>
      <c r="C56" s="67">
        <v>0</v>
      </c>
      <c r="D56" s="68"/>
      <c r="E56" s="67">
        <v>4102829682</v>
      </c>
      <c r="F56" s="68"/>
      <c r="G56" s="67">
        <v>0</v>
      </c>
      <c r="H56" s="68"/>
      <c r="I56" s="67">
        <f>C56+E56+G56</f>
        <v>4102829682</v>
      </c>
      <c r="J56" s="68"/>
      <c r="K56" s="70">
        <f>I56/$I$62*100</f>
        <v>-4.9713377652221023E-2</v>
      </c>
      <c r="L56" s="68"/>
      <c r="M56" s="67">
        <v>126280976666</v>
      </c>
      <c r="N56" s="68"/>
      <c r="O56" s="67">
        <v>-354718618889</v>
      </c>
      <c r="P56" s="68"/>
      <c r="Q56" s="67">
        <v>-5238770165</v>
      </c>
      <c r="R56" s="68"/>
      <c r="S56" s="67">
        <f>M56+O56+Q56</f>
        <v>-233676412388</v>
      </c>
      <c r="T56" s="68"/>
      <c r="U56" s="70">
        <f>S56/$S$62*100</f>
        <v>5.6723451158594056</v>
      </c>
      <c r="W56" s="68"/>
    </row>
    <row r="57" spans="1:23" ht="40.5" customHeight="1" x14ac:dyDescent="0.4">
      <c r="A57" s="35" t="s">
        <v>187</v>
      </c>
      <c r="C57" s="67">
        <v>0</v>
      </c>
      <c r="D57" s="68"/>
      <c r="E57" s="67">
        <v>105999630625</v>
      </c>
      <c r="F57" s="68"/>
      <c r="G57" s="67">
        <v>0</v>
      </c>
      <c r="H57" s="68"/>
      <c r="I57" s="67">
        <f>C57+E57+G57</f>
        <v>105999630625</v>
      </c>
      <c r="J57" s="68"/>
      <c r="K57" s="70">
        <f>I57/$I$62*100</f>
        <v>-1.2843817746994055</v>
      </c>
      <c r="L57" s="68"/>
      <c r="M57" s="67">
        <v>0</v>
      </c>
      <c r="N57" s="68"/>
      <c r="O57" s="67">
        <v>-271033628476</v>
      </c>
      <c r="P57" s="68"/>
      <c r="Q57" s="67">
        <v>0</v>
      </c>
      <c r="R57" s="68"/>
      <c r="S57" s="67">
        <f>M57+O57+Q57</f>
        <v>-271033628476</v>
      </c>
      <c r="T57" s="68"/>
      <c r="U57" s="70">
        <f>S57/$S$62*100</f>
        <v>6.5791675890965591</v>
      </c>
      <c r="W57" s="68"/>
    </row>
    <row r="58" spans="1:23" ht="40.5" customHeight="1" x14ac:dyDescent="0.4">
      <c r="A58" s="35" t="s">
        <v>27</v>
      </c>
      <c r="C58" s="67">
        <v>0</v>
      </c>
      <c r="D58" s="68"/>
      <c r="E58" s="67">
        <v>-243271756960</v>
      </c>
      <c r="F58" s="68"/>
      <c r="G58" s="67">
        <v>0</v>
      </c>
      <c r="H58" s="68"/>
      <c r="I58" s="67">
        <f>C58+E58+G58</f>
        <v>-243271756960</v>
      </c>
      <c r="J58" s="68"/>
      <c r="K58" s="70">
        <f>I58/$I$62*100</f>
        <v>2.9476877334026774</v>
      </c>
      <c r="L58" s="68"/>
      <c r="M58" s="67">
        <v>234280231650</v>
      </c>
      <c r="N58" s="68"/>
      <c r="O58" s="67">
        <v>-628477917751</v>
      </c>
      <c r="P58" s="68"/>
      <c r="Q58" s="67">
        <v>-20327074041</v>
      </c>
      <c r="R58" s="68"/>
      <c r="S58" s="67">
        <f>M58+O58+Q58</f>
        <v>-414524760142</v>
      </c>
      <c r="T58" s="68"/>
      <c r="U58" s="70">
        <f>S58/$S$62*100</f>
        <v>10.062322827389544</v>
      </c>
      <c r="W58" s="68"/>
    </row>
    <row r="59" spans="1:23" ht="40.5" customHeight="1" x14ac:dyDescent="0.4">
      <c r="A59" s="35" t="s">
        <v>21</v>
      </c>
      <c r="C59" s="67">
        <v>0</v>
      </c>
      <c r="D59" s="68"/>
      <c r="E59" s="67">
        <v>-1140365920809</v>
      </c>
      <c r="F59" s="68"/>
      <c r="G59" s="67">
        <v>0</v>
      </c>
      <c r="H59" s="68"/>
      <c r="I59" s="67">
        <f>C59+E59+G59</f>
        <v>-1140365920809</v>
      </c>
      <c r="J59" s="68"/>
      <c r="K59" s="70">
        <f>I59/$I$62*100</f>
        <v>13.817644425167874</v>
      </c>
      <c r="L59" s="68"/>
      <c r="M59" s="67">
        <v>552901736860</v>
      </c>
      <c r="N59" s="68"/>
      <c r="O59" s="67">
        <v>-1814464749366</v>
      </c>
      <c r="P59" s="68"/>
      <c r="Q59" s="67">
        <v>-48523881336</v>
      </c>
      <c r="R59" s="68"/>
      <c r="S59" s="67">
        <f>M59+O59+Q59</f>
        <v>-1310086893842</v>
      </c>
      <c r="T59" s="68"/>
      <c r="U59" s="70">
        <f>S59/$S$62*100</f>
        <v>31.801519535900351</v>
      </c>
      <c r="W59" s="68"/>
    </row>
    <row r="60" spans="1:23" ht="40.5" customHeight="1" x14ac:dyDescent="0.4">
      <c r="A60" s="35" t="s">
        <v>24</v>
      </c>
      <c r="C60" s="67">
        <v>0</v>
      </c>
      <c r="D60" s="68"/>
      <c r="E60" s="67">
        <v>-802126199008</v>
      </c>
      <c r="F60" s="68"/>
      <c r="G60" s="67">
        <v>0</v>
      </c>
      <c r="H60" s="68"/>
      <c r="I60" s="67">
        <f>C60+E60+G60</f>
        <v>-802126199008</v>
      </c>
      <c r="J60" s="68"/>
      <c r="K60" s="70">
        <f>I60/$I$62*100</f>
        <v>9.719243972269112</v>
      </c>
      <c r="L60" s="68"/>
      <c r="M60" s="67">
        <v>666554783440</v>
      </c>
      <c r="N60" s="68"/>
      <c r="O60" s="67">
        <v>-2309607049848</v>
      </c>
      <c r="P60" s="68"/>
      <c r="Q60" s="67">
        <v>-129392669085</v>
      </c>
      <c r="R60" s="68"/>
      <c r="S60" s="67">
        <f>M60+O60+Q60</f>
        <v>-1772444935493</v>
      </c>
      <c r="T60" s="68"/>
      <c r="U60" s="70">
        <f>S60/$S$62*100</f>
        <v>43.024964609092734</v>
      </c>
      <c r="W60" s="68"/>
    </row>
    <row r="61" spans="1:23" ht="40.5" customHeight="1" thickBot="1" x14ac:dyDescent="0.45">
      <c r="A61" s="35" t="s">
        <v>17</v>
      </c>
      <c r="C61" s="67">
        <v>0</v>
      </c>
      <c r="D61" s="68"/>
      <c r="E61" s="67">
        <v>-1251219416767</v>
      </c>
      <c r="F61" s="68"/>
      <c r="G61" s="67">
        <v>0</v>
      </c>
      <c r="H61" s="68"/>
      <c r="I61" s="67">
        <f>C61+E61+G61</f>
        <v>-1251219416767</v>
      </c>
      <c r="J61" s="68"/>
      <c r="K61" s="70">
        <f>I61/$I$62*100</f>
        <v>15.160839764912668</v>
      </c>
      <c r="L61" s="68"/>
      <c r="M61" s="67">
        <v>1732386651960</v>
      </c>
      <c r="N61" s="68"/>
      <c r="O61" s="67">
        <v>-8675401948371</v>
      </c>
      <c r="P61" s="68"/>
      <c r="Q61" s="67">
        <v>-57017950846</v>
      </c>
      <c r="R61" s="68"/>
      <c r="S61" s="67">
        <f>M61+O61+Q61</f>
        <v>-7000033247257</v>
      </c>
      <c r="T61" s="68"/>
      <c r="U61" s="70">
        <f>S61/$S$62*100</f>
        <v>169.92131980784703</v>
      </c>
      <c r="W61" s="68"/>
    </row>
    <row r="62" spans="1:23" ht="40.5" customHeight="1" thickBot="1" x14ac:dyDescent="0.45">
      <c r="A62" s="69"/>
      <c r="C62" s="24">
        <f>SUM(C10:C61)</f>
        <v>0</v>
      </c>
      <c r="D62" s="26"/>
      <c r="E62" s="24">
        <f>SUM(E10:E61)</f>
        <v>-8301510416130</v>
      </c>
      <c r="F62" s="26"/>
      <c r="G62" s="24">
        <f>SUM(G10:G61)</f>
        <v>48541344702</v>
      </c>
      <c r="H62" s="26"/>
      <c r="I62" s="24">
        <f>SUM(I10:I61)</f>
        <v>-8252969071428</v>
      </c>
      <c r="J62" s="26"/>
      <c r="K62" s="24">
        <f>SUM(K10:K61)</f>
        <v>100</v>
      </c>
      <c r="L62" s="26"/>
      <c r="M62" s="24">
        <f>SUM(M10:M61)</f>
        <v>6759317349862</v>
      </c>
      <c r="N62" s="26"/>
      <c r="O62" s="24">
        <f>SUM(O10:O61)</f>
        <v>-12667238525051</v>
      </c>
      <c r="P62" s="26"/>
      <c r="Q62" s="24">
        <f>SUM(Q10:Q61)</f>
        <v>1788347919065</v>
      </c>
      <c r="R62" s="26"/>
      <c r="S62" s="24">
        <f>SUM(S10:S61)</f>
        <v>-4119573256124</v>
      </c>
      <c r="T62" s="26"/>
      <c r="U62" s="24">
        <f>SUM(U10:U61)</f>
        <v>99.999999999999943</v>
      </c>
    </row>
    <row r="63" spans="1:23" ht="16.5" thickTop="1" x14ac:dyDescent="0.4"/>
    <row r="64" spans="1:23" ht="18.75" x14ac:dyDescent="0.4">
      <c r="C64" s="67">
        <f>'درآمد سود سهام'!C27</f>
        <v>0</v>
      </c>
      <c r="D64" s="67"/>
      <c r="E64" s="67">
        <f>'درآمد ناشی از تغییر قیمت اوراق'!I43</f>
        <v>-8301510416130</v>
      </c>
      <c r="F64" s="67"/>
      <c r="G64" s="67">
        <f>'درآمد ناشی از فروش'!I27</f>
        <v>46196885263</v>
      </c>
      <c r="H64" s="67"/>
      <c r="I64" s="67">
        <f>C64+E64+G66</f>
        <v>-8252969071428</v>
      </c>
      <c r="J64" s="67"/>
      <c r="K64" s="67"/>
      <c r="L64" s="67"/>
      <c r="M64" s="67">
        <f>'درآمد سود سهام'!I27</f>
        <v>6759317349862</v>
      </c>
      <c r="N64" s="67"/>
      <c r="O64" s="67">
        <f>'درآمد ناشی از تغییر قیمت اوراق'!Q43</f>
        <v>-12667238525051</v>
      </c>
      <c r="P64" s="67"/>
      <c r="Q64" s="67">
        <f>'درآمد ناشی از فروش'!Q27</f>
        <v>1815988469173</v>
      </c>
      <c r="R64" s="67"/>
      <c r="S64" s="67">
        <f>M64+O64+Q66</f>
        <v>-4119573256124</v>
      </c>
      <c r="T64" s="67"/>
      <c r="U64" s="67"/>
    </row>
    <row r="65" spans="1:21" ht="18.75" x14ac:dyDescent="0.4">
      <c r="C65" s="67">
        <f>C64-C62</f>
        <v>0</v>
      </c>
      <c r="D65" s="67"/>
      <c r="E65" s="67">
        <f>E64-E62</f>
        <v>0</v>
      </c>
      <c r="F65" s="67"/>
      <c r="G65" s="67">
        <f>'درآمد اعمال اختیار'!K32</f>
        <v>2344459439</v>
      </c>
      <c r="H65" s="67"/>
      <c r="I65" s="67">
        <f>I64-I62</f>
        <v>0</v>
      </c>
      <c r="J65" s="67"/>
      <c r="K65" s="67"/>
      <c r="L65" s="67"/>
      <c r="M65" s="67">
        <f>M64-M62</f>
        <v>0</v>
      </c>
      <c r="N65" s="67"/>
      <c r="O65" s="67">
        <f>O64-O62</f>
        <v>0</v>
      </c>
      <c r="P65" s="67"/>
      <c r="Q65" s="67">
        <f>'درآمد اعمال اختیار'!Q32</f>
        <v>-27640550108</v>
      </c>
      <c r="R65" s="67"/>
      <c r="S65" s="67">
        <f>S64-S62</f>
        <v>0</v>
      </c>
      <c r="T65" s="67"/>
      <c r="U65" s="67"/>
    </row>
    <row r="66" spans="1:21" ht="18.75" x14ac:dyDescent="0.4">
      <c r="C66" s="67"/>
      <c r="D66" s="67"/>
      <c r="E66" s="67"/>
      <c r="F66" s="67"/>
      <c r="G66" s="67">
        <f>SUM(G64:G65)</f>
        <v>48541344702</v>
      </c>
      <c r="H66" s="67"/>
      <c r="I66" s="67"/>
      <c r="J66" s="67"/>
      <c r="K66" s="67"/>
      <c r="L66" s="67"/>
      <c r="M66" s="67"/>
      <c r="N66" s="67"/>
      <c r="O66" s="67"/>
      <c r="P66" s="67"/>
      <c r="Q66" s="67">
        <f>Q64+Q65</f>
        <v>1788347919065</v>
      </c>
      <c r="R66" s="67"/>
      <c r="S66" s="67"/>
      <c r="T66" s="67"/>
      <c r="U66" s="67"/>
    </row>
    <row r="67" spans="1:21" ht="18.75" x14ac:dyDescent="0.4">
      <c r="G67" s="67">
        <f>G66-G62</f>
        <v>0</v>
      </c>
      <c r="Q67" s="67">
        <f>Q66-Q62</f>
        <v>0</v>
      </c>
    </row>
    <row r="70" spans="1:21" ht="22.5" x14ac:dyDescent="0.4">
      <c r="A70" s="35"/>
      <c r="B70" s="82"/>
      <c r="C70" s="67"/>
      <c r="D70" s="107"/>
      <c r="E70" s="67"/>
      <c r="F70" s="107"/>
      <c r="G70" s="67"/>
      <c r="H70" s="107"/>
      <c r="I70" s="67"/>
      <c r="J70" s="107"/>
      <c r="K70" s="67"/>
      <c r="L70" s="107"/>
      <c r="M70" s="67"/>
      <c r="N70" s="107"/>
      <c r="O70" s="67"/>
      <c r="P70" s="107"/>
      <c r="Q70" s="67"/>
    </row>
    <row r="71" spans="1:21" ht="22.5" x14ac:dyDescent="0.55000000000000004">
      <c r="A71" s="35"/>
      <c r="B71" s="7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67"/>
    </row>
    <row r="72" spans="1:21" ht="22.5" x14ac:dyDescent="0.55000000000000004">
      <c r="A72" s="35"/>
      <c r="B72" s="7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67"/>
    </row>
    <row r="73" spans="1:21" ht="22.5" x14ac:dyDescent="0.55000000000000004">
      <c r="A73" s="35"/>
      <c r="B73" s="7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67"/>
    </row>
    <row r="74" spans="1:21" ht="22.5" x14ac:dyDescent="0.4">
      <c r="A74" s="35"/>
      <c r="B74" s="82"/>
      <c r="C74" s="67"/>
      <c r="D74" s="67"/>
      <c r="E74" s="67"/>
      <c r="F74" s="107"/>
      <c r="G74" s="67"/>
      <c r="H74" s="107"/>
      <c r="I74" s="67"/>
      <c r="J74" s="107"/>
      <c r="K74" s="67"/>
      <c r="L74" s="107"/>
      <c r="M74" s="67"/>
      <c r="N74" s="107"/>
      <c r="O74" s="67"/>
      <c r="P74" s="107"/>
      <c r="Q74" s="67"/>
    </row>
    <row r="75" spans="1:21" ht="22.5" x14ac:dyDescent="0.55000000000000004">
      <c r="A75" s="35"/>
      <c r="B75" s="79"/>
      <c r="C75" s="67"/>
      <c r="D75" s="67"/>
      <c r="E75" s="67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67"/>
    </row>
    <row r="76" spans="1:21" ht="22.5" x14ac:dyDescent="0.55000000000000004">
      <c r="A76" s="35"/>
      <c r="B76" s="79"/>
      <c r="C76" s="67"/>
      <c r="D76" s="67"/>
      <c r="E76" s="67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67"/>
    </row>
    <row r="77" spans="1:21" ht="22.5" x14ac:dyDescent="0.4">
      <c r="A77" s="35"/>
      <c r="C77" s="67"/>
      <c r="D77" s="67"/>
      <c r="E77" s="67"/>
    </row>
    <row r="78" spans="1:21" ht="22.5" x14ac:dyDescent="0.4">
      <c r="A78" s="35"/>
      <c r="C78" s="67"/>
      <c r="D78" s="67"/>
      <c r="E78" s="67"/>
    </row>
    <row r="79" spans="1:21" ht="22.5" x14ac:dyDescent="0.4">
      <c r="A79" s="35"/>
      <c r="C79" s="67"/>
      <c r="D79" s="67"/>
      <c r="E79" s="67"/>
    </row>
    <row r="80" spans="1:21" ht="22.5" x14ac:dyDescent="0.4">
      <c r="A80" s="35"/>
      <c r="C80" s="67"/>
      <c r="D80" s="67"/>
      <c r="E80" s="67"/>
    </row>
    <row r="81" spans="1:5" ht="22.5" x14ac:dyDescent="0.4">
      <c r="A81" s="35"/>
      <c r="C81" s="67"/>
      <c r="D81" s="67"/>
      <c r="E81" s="67"/>
    </row>
    <row r="82" spans="1:5" ht="22.5" x14ac:dyDescent="0.4">
      <c r="A82" s="35"/>
      <c r="C82" s="67"/>
      <c r="D82" s="67"/>
      <c r="E82" s="67"/>
    </row>
    <row r="83" spans="1:5" ht="22.5" x14ac:dyDescent="0.4">
      <c r="A83" s="35"/>
      <c r="C83" s="67"/>
      <c r="D83" s="67"/>
      <c r="E83" s="67"/>
    </row>
    <row r="84" spans="1:5" ht="22.5" x14ac:dyDescent="0.4">
      <c r="A84" s="35"/>
      <c r="C84" s="67"/>
      <c r="D84" s="67"/>
      <c r="E84" s="67"/>
    </row>
    <row r="85" spans="1:5" ht="22.5" x14ac:dyDescent="0.4">
      <c r="A85" s="35"/>
      <c r="C85" s="67"/>
      <c r="D85" s="67"/>
      <c r="E85" s="67"/>
    </row>
    <row r="86" spans="1:5" ht="22.5" x14ac:dyDescent="0.4">
      <c r="A86" s="35"/>
      <c r="C86" s="67"/>
      <c r="D86" s="67"/>
      <c r="E86" s="67"/>
    </row>
  </sheetData>
  <sortState xmlns:xlrd2="http://schemas.microsoft.com/office/spreadsheetml/2017/richdata2" ref="A10:U61">
    <sortCondition descending="1" ref="S10:S61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4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54"/>
  <sheetViews>
    <sheetView rightToLeft="1" view="pageBreakPreview" topLeftCell="A10" zoomScale="56" zoomScaleNormal="100" zoomScaleSheetLayoutView="56" workbookViewId="0">
      <selection activeCell="AC20" sqref="AC20"/>
    </sheetView>
  </sheetViews>
  <sheetFormatPr defaultRowHeight="15.75" x14ac:dyDescent="0.4"/>
  <cols>
    <col min="1" max="1" width="36.85546875" style="39" bestFit="1" customWidth="1"/>
    <col min="2" max="2" width="1.28515625" style="39" customWidth="1"/>
    <col min="3" max="3" width="22.7109375" style="39" customWidth="1"/>
    <col min="4" max="4" width="1.28515625" style="39" customWidth="1"/>
    <col min="5" max="5" width="23" style="39" customWidth="1"/>
    <col min="6" max="6" width="1.28515625" style="39" customWidth="1"/>
    <col min="7" max="7" width="22.85546875" style="39" customWidth="1"/>
    <col min="8" max="8" width="1.28515625" style="39" customWidth="1"/>
    <col min="9" max="9" width="24.28515625" style="39" customWidth="1"/>
    <col min="10" max="10" width="1.28515625" style="39" customWidth="1"/>
    <col min="11" max="11" width="24.42578125" style="72" bestFit="1" customWidth="1"/>
    <col min="12" max="12" width="1.28515625" style="39" customWidth="1"/>
    <col min="13" max="13" width="21.85546875" style="39" customWidth="1"/>
    <col min="14" max="14" width="1.28515625" style="39" customWidth="1"/>
    <col min="15" max="15" width="21.5703125" style="39" bestFit="1" customWidth="1"/>
    <col min="16" max="16" width="1.28515625" style="39" customWidth="1"/>
    <col min="17" max="17" width="23.28515625" style="39" customWidth="1"/>
    <col min="18" max="18" width="1.28515625" style="39" customWidth="1"/>
    <col min="19" max="19" width="20.85546875" style="39" customWidth="1"/>
    <col min="20" max="20" width="1.28515625" style="39" customWidth="1"/>
    <col min="21" max="21" width="22.7109375" style="72" customWidth="1"/>
    <col min="22" max="22" width="1.42578125" style="39" customWidth="1"/>
    <col min="23" max="23" width="14.42578125" style="39" bestFit="1" customWidth="1"/>
    <col min="24" max="16384" width="9.140625" style="39"/>
  </cols>
  <sheetData>
    <row r="1" spans="1:21" ht="40.5" customHeight="1" x14ac:dyDescent="0.4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40.5" customHeight="1" x14ac:dyDescent="0.4">
      <c r="A2" s="146" t="s">
        <v>75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40.5" customHeight="1" x14ac:dyDescent="0.4">
      <c r="A3" s="146" t="str">
        <f>درآمد!A3</f>
        <v>دوره یک ماهه منتهی به 30 بهمن 1404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40.5" customHeight="1" x14ac:dyDescent="0.4"/>
    <row r="5" spans="1:21" ht="40.5" customHeight="1" x14ac:dyDescent="0.4">
      <c r="A5" s="143" t="s">
        <v>148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1" ht="40.5" customHeight="1" x14ac:dyDescent="0.4">
      <c r="A6" s="64"/>
      <c r="B6" s="64"/>
      <c r="C6" s="145" t="s">
        <v>133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ht="40.5" customHeight="1" thickBot="1" x14ac:dyDescent="0.65">
      <c r="A7" s="43"/>
      <c r="B7" s="43"/>
      <c r="C7" s="136" t="s">
        <v>230</v>
      </c>
      <c r="D7" s="136"/>
      <c r="E7" s="136"/>
      <c r="F7" s="136"/>
      <c r="G7" s="136"/>
      <c r="H7" s="136"/>
      <c r="I7" s="136"/>
      <c r="J7" s="136"/>
      <c r="K7" s="136"/>
      <c r="L7" s="43"/>
      <c r="M7" s="136" t="s">
        <v>231</v>
      </c>
      <c r="N7" s="136"/>
      <c r="O7" s="136"/>
      <c r="P7" s="136"/>
      <c r="Q7" s="136"/>
      <c r="R7" s="136"/>
      <c r="S7" s="136"/>
      <c r="T7" s="136"/>
      <c r="U7" s="136"/>
    </row>
    <row r="8" spans="1:21" ht="40.5" customHeight="1" thickBot="1" x14ac:dyDescent="0.65">
      <c r="A8" s="134" t="s">
        <v>49</v>
      </c>
      <c r="B8" s="43"/>
      <c r="C8" s="42" t="s">
        <v>91</v>
      </c>
      <c r="D8" s="71"/>
      <c r="E8" s="42" t="s">
        <v>88</v>
      </c>
      <c r="F8" s="71"/>
      <c r="G8" s="42" t="s">
        <v>89</v>
      </c>
      <c r="H8" s="43"/>
      <c r="I8" s="135" t="s">
        <v>29</v>
      </c>
      <c r="J8" s="135"/>
      <c r="K8" s="135"/>
      <c r="L8" s="43"/>
      <c r="M8" s="42" t="s">
        <v>91</v>
      </c>
      <c r="N8" s="71"/>
      <c r="O8" s="42" t="s">
        <v>88</v>
      </c>
      <c r="P8" s="71"/>
      <c r="Q8" s="42" t="s">
        <v>89</v>
      </c>
      <c r="R8" s="43"/>
      <c r="S8" s="135" t="s">
        <v>29</v>
      </c>
      <c r="T8" s="135"/>
      <c r="U8" s="135"/>
    </row>
    <row r="9" spans="1:21" ht="40.5" customHeight="1" thickBot="1" x14ac:dyDescent="0.65">
      <c r="A9" s="135"/>
      <c r="B9" s="43"/>
      <c r="C9" s="44" t="s">
        <v>149</v>
      </c>
      <c r="D9" s="71"/>
      <c r="E9" s="44" t="s">
        <v>150</v>
      </c>
      <c r="F9" s="71"/>
      <c r="G9" s="44" t="s">
        <v>151</v>
      </c>
      <c r="H9" s="43"/>
      <c r="I9" s="44" t="s">
        <v>72</v>
      </c>
      <c r="J9" s="43"/>
      <c r="K9" s="73" t="s">
        <v>78</v>
      </c>
      <c r="L9" s="43"/>
      <c r="M9" s="44" t="s">
        <v>149</v>
      </c>
      <c r="N9" s="71"/>
      <c r="O9" s="44" t="s">
        <v>150</v>
      </c>
      <c r="P9" s="71"/>
      <c r="Q9" s="44" t="s">
        <v>151</v>
      </c>
      <c r="R9" s="43"/>
      <c r="S9" s="44" t="s">
        <v>72</v>
      </c>
      <c r="T9" s="43"/>
      <c r="U9" s="73" t="s">
        <v>78</v>
      </c>
    </row>
    <row r="10" spans="1:21" ht="40.5" customHeight="1" x14ac:dyDescent="0.4">
      <c r="A10" s="35" t="s">
        <v>53</v>
      </c>
      <c r="C10" s="21">
        <v>0</v>
      </c>
      <c r="D10" s="21"/>
      <c r="E10" s="21">
        <v>55007088444</v>
      </c>
      <c r="F10" s="21"/>
      <c r="G10" s="21">
        <v>61802026741</v>
      </c>
      <c r="H10" s="21"/>
      <c r="I10" s="21">
        <f t="shared" ref="I10:I19" si="0">C10+E10+G10</f>
        <v>116809115185</v>
      </c>
      <c r="J10" s="21"/>
      <c r="K10" s="28">
        <f t="shared" ref="K10:K28" si="1">I10/$I$29*100</f>
        <v>77.782465919490164</v>
      </c>
      <c r="L10" s="21"/>
      <c r="M10" s="21">
        <v>0</v>
      </c>
      <c r="N10" s="21"/>
      <c r="O10" s="21">
        <v>199436835275</v>
      </c>
      <c r="P10" s="21"/>
      <c r="Q10" s="21">
        <v>150307792368</v>
      </c>
      <c r="R10" s="21"/>
      <c r="S10" s="21">
        <f t="shared" ref="S10:S28" si="2">M10+O10+Q10</f>
        <v>349744627643</v>
      </c>
      <c r="T10" s="21"/>
      <c r="U10" s="28">
        <f t="shared" ref="U10:U28" si="3">S10/$S$29*100</f>
        <v>33.981986595051225</v>
      </c>
    </row>
    <row r="11" spans="1:21" ht="40.5" customHeight="1" x14ac:dyDescent="0.4">
      <c r="A11" s="35" t="s">
        <v>52</v>
      </c>
      <c r="C11" s="21">
        <v>0</v>
      </c>
      <c r="D11" s="21"/>
      <c r="E11" s="21">
        <v>5442295475</v>
      </c>
      <c r="F11" s="21"/>
      <c r="G11" s="21">
        <v>1306430929</v>
      </c>
      <c r="H11" s="21"/>
      <c r="I11" s="21">
        <f t="shared" si="0"/>
        <v>6748726404</v>
      </c>
      <c r="J11" s="21"/>
      <c r="K11" s="28">
        <f t="shared" si="1"/>
        <v>4.4939350896350465</v>
      </c>
      <c r="L11" s="21"/>
      <c r="M11" s="21">
        <v>0</v>
      </c>
      <c r="N11" s="21"/>
      <c r="O11" s="21">
        <v>69686443673</v>
      </c>
      <c r="P11" s="21"/>
      <c r="Q11" s="21">
        <v>140351641050</v>
      </c>
      <c r="R11" s="21"/>
      <c r="S11" s="21">
        <f t="shared" si="2"/>
        <v>210038084723</v>
      </c>
      <c r="T11" s="21"/>
      <c r="U11" s="28">
        <f t="shared" si="3"/>
        <v>20.407779892455693</v>
      </c>
    </row>
    <row r="12" spans="1:21" ht="40.5" customHeight="1" x14ac:dyDescent="0.4">
      <c r="A12" s="35" t="s">
        <v>55</v>
      </c>
      <c r="C12" s="21">
        <v>0</v>
      </c>
      <c r="D12" s="21"/>
      <c r="E12" s="21">
        <v>-12847186273</v>
      </c>
      <c r="F12" s="21"/>
      <c r="G12" s="21">
        <v>26871754515</v>
      </c>
      <c r="H12" s="21"/>
      <c r="I12" s="21">
        <f t="shared" si="0"/>
        <v>14024568242</v>
      </c>
      <c r="J12" s="21"/>
      <c r="K12" s="28">
        <f t="shared" si="1"/>
        <v>9.3388730801636282</v>
      </c>
      <c r="L12" s="21"/>
      <c r="M12" s="21">
        <v>0</v>
      </c>
      <c r="N12" s="21"/>
      <c r="O12" s="21">
        <v>25421014376</v>
      </c>
      <c r="P12" s="21"/>
      <c r="Q12" s="21">
        <v>152268125804</v>
      </c>
      <c r="R12" s="21"/>
      <c r="S12" s="21">
        <f t="shared" si="2"/>
        <v>177689140180</v>
      </c>
      <c r="T12" s="21"/>
      <c r="U12" s="28">
        <f t="shared" si="3"/>
        <v>17.264682578187962</v>
      </c>
    </row>
    <row r="13" spans="1:21" ht="40.5" customHeight="1" x14ac:dyDescent="0.4">
      <c r="A13" s="35" t="s">
        <v>54</v>
      </c>
      <c r="C13" s="21">
        <v>0</v>
      </c>
      <c r="D13" s="21"/>
      <c r="E13" s="21">
        <v>-9670109185</v>
      </c>
      <c r="F13" s="21"/>
      <c r="G13" s="21">
        <v>11408680438</v>
      </c>
      <c r="H13" s="21"/>
      <c r="I13" s="21">
        <f t="shared" si="0"/>
        <v>1738571253</v>
      </c>
      <c r="J13" s="21"/>
      <c r="K13" s="28">
        <f t="shared" si="1"/>
        <v>1.1577038232067987</v>
      </c>
      <c r="L13" s="21"/>
      <c r="M13" s="21">
        <v>0</v>
      </c>
      <c r="N13" s="21"/>
      <c r="O13" s="21">
        <v>16060436766</v>
      </c>
      <c r="P13" s="21"/>
      <c r="Q13" s="21">
        <v>149951533649</v>
      </c>
      <c r="R13" s="21"/>
      <c r="S13" s="21">
        <f t="shared" si="2"/>
        <v>166011970415</v>
      </c>
      <c r="T13" s="21"/>
      <c r="U13" s="28">
        <f t="shared" si="3"/>
        <v>16.130102101293794</v>
      </c>
    </row>
    <row r="14" spans="1:21" ht="40.5" customHeight="1" x14ac:dyDescent="0.4">
      <c r="A14" s="35" t="s">
        <v>242</v>
      </c>
      <c r="C14" s="21">
        <v>0</v>
      </c>
      <c r="D14" s="21"/>
      <c r="E14" s="21">
        <v>0</v>
      </c>
      <c r="F14" s="21"/>
      <c r="G14" s="21">
        <v>0</v>
      </c>
      <c r="H14" s="21"/>
      <c r="I14" s="21">
        <f t="shared" si="0"/>
        <v>0</v>
      </c>
      <c r="J14" s="21"/>
      <c r="K14" s="28">
        <f t="shared" si="1"/>
        <v>0</v>
      </c>
      <c r="L14" s="21"/>
      <c r="M14" s="21">
        <v>0</v>
      </c>
      <c r="N14" s="21"/>
      <c r="O14" s="21">
        <v>0</v>
      </c>
      <c r="P14" s="21"/>
      <c r="Q14" s="21">
        <v>39514756308</v>
      </c>
      <c r="R14" s="21"/>
      <c r="S14" s="21">
        <f t="shared" si="2"/>
        <v>39514756308</v>
      </c>
      <c r="T14" s="21"/>
      <c r="U14" s="28">
        <f t="shared" si="3"/>
        <v>3.8393439470807755</v>
      </c>
    </row>
    <row r="15" spans="1:21" ht="40.5" customHeight="1" x14ac:dyDescent="0.4">
      <c r="A15" s="35" t="s">
        <v>56</v>
      </c>
      <c r="C15" s="21">
        <v>218000000</v>
      </c>
      <c r="D15" s="21"/>
      <c r="E15" s="21">
        <v>-1999625</v>
      </c>
      <c r="F15" s="21"/>
      <c r="G15" s="21">
        <v>0</v>
      </c>
      <c r="H15" s="21"/>
      <c r="I15" s="21">
        <f t="shared" si="0"/>
        <v>216000375</v>
      </c>
      <c r="J15" s="21"/>
      <c r="K15" s="28">
        <f t="shared" si="1"/>
        <v>0.14383331112837752</v>
      </c>
      <c r="L15" s="21"/>
      <c r="M15" s="21">
        <v>22285478084</v>
      </c>
      <c r="N15" s="21"/>
      <c r="O15" s="21">
        <v>-1999625</v>
      </c>
      <c r="P15" s="21"/>
      <c r="Q15" s="21">
        <v>3748988971</v>
      </c>
      <c r="R15" s="21"/>
      <c r="S15" s="21">
        <f t="shared" si="2"/>
        <v>26032467430</v>
      </c>
      <c r="T15" s="21"/>
      <c r="U15" s="28">
        <f t="shared" si="3"/>
        <v>2.5293739755320961</v>
      </c>
    </row>
    <row r="16" spans="1:21" ht="40.5" customHeight="1" x14ac:dyDescent="0.4">
      <c r="A16" s="35" t="s">
        <v>92</v>
      </c>
      <c r="C16" s="21">
        <v>0</v>
      </c>
      <c r="D16" s="21"/>
      <c r="E16" s="21">
        <v>10969953338</v>
      </c>
      <c r="F16" s="21"/>
      <c r="G16" s="21">
        <v>0</v>
      </c>
      <c r="H16" s="21"/>
      <c r="I16" s="21">
        <f t="shared" si="0"/>
        <v>10969953338</v>
      </c>
      <c r="J16" s="21"/>
      <c r="K16" s="28">
        <f t="shared" si="1"/>
        <v>7.304823945459991</v>
      </c>
      <c r="L16" s="21"/>
      <c r="M16" s="21">
        <v>0</v>
      </c>
      <c r="N16" s="21"/>
      <c r="O16" s="21">
        <v>20227383054</v>
      </c>
      <c r="P16" s="21"/>
      <c r="Q16" s="21">
        <v>66338750</v>
      </c>
      <c r="R16" s="21"/>
      <c r="S16" s="21">
        <f t="shared" si="2"/>
        <v>20293721804</v>
      </c>
      <c r="T16" s="21"/>
      <c r="U16" s="28">
        <f t="shared" si="3"/>
        <v>1.9717843472099126</v>
      </c>
    </row>
    <row r="17" spans="1:21" ht="40.5" customHeight="1" x14ac:dyDescent="0.4">
      <c r="A17" s="35" t="s">
        <v>247</v>
      </c>
      <c r="C17" s="21">
        <v>0</v>
      </c>
      <c r="D17" s="21"/>
      <c r="E17" s="21">
        <v>0</v>
      </c>
      <c r="F17" s="21"/>
      <c r="G17" s="21">
        <v>0</v>
      </c>
      <c r="H17" s="21"/>
      <c r="I17" s="21">
        <f t="shared" si="0"/>
        <v>0</v>
      </c>
      <c r="J17" s="21"/>
      <c r="K17" s="28">
        <f t="shared" si="1"/>
        <v>0</v>
      </c>
      <c r="L17" s="21"/>
      <c r="M17" s="21">
        <v>0</v>
      </c>
      <c r="N17" s="21"/>
      <c r="O17" s="21">
        <v>0</v>
      </c>
      <c r="P17" s="21"/>
      <c r="Q17" s="21">
        <v>15303110993</v>
      </c>
      <c r="R17" s="21"/>
      <c r="S17" s="21">
        <f t="shared" si="2"/>
        <v>15303110993</v>
      </c>
      <c r="T17" s="21"/>
      <c r="U17" s="28">
        <f t="shared" si="3"/>
        <v>1.4868852057322379</v>
      </c>
    </row>
    <row r="18" spans="1:21" ht="40.5" customHeight="1" x14ac:dyDescent="0.4">
      <c r="A18" s="35" t="s">
        <v>240</v>
      </c>
      <c r="C18" s="21">
        <v>0</v>
      </c>
      <c r="D18" s="21"/>
      <c r="E18" s="21">
        <v>0</v>
      </c>
      <c r="F18" s="21"/>
      <c r="G18" s="21">
        <v>0</v>
      </c>
      <c r="H18" s="21"/>
      <c r="I18" s="21">
        <f t="shared" si="0"/>
        <v>0</v>
      </c>
      <c r="J18" s="21"/>
      <c r="K18" s="28">
        <f t="shared" si="1"/>
        <v>0</v>
      </c>
      <c r="L18" s="21"/>
      <c r="M18" s="21">
        <v>0</v>
      </c>
      <c r="N18" s="21"/>
      <c r="O18" s="21">
        <v>0</v>
      </c>
      <c r="P18" s="21"/>
      <c r="Q18" s="21">
        <v>14971626172</v>
      </c>
      <c r="R18" s="21"/>
      <c r="S18" s="21">
        <f t="shared" si="2"/>
        <v>14971626172</v>
      </c>
      <c r="T18" s="21"/>
      <c r="U18" s="28">
        <f t="shared" si="3"/>
        <v>1.4546773836433076</v>
      </c>
    </row>
    <row r="19" spans="1:21" ht="40.5" customHeight="1" x14ac:dyDescent="0.4">
      <c r="A19" s="35" t="s">
        <v>237</v>
      </c>
      <c r="C19" s="21">
        <v>0</v>
      </c>
      <c r="D19" s="21"/>
      <c r="E19" s="21">
        <v>0</v>
      </c>
      <c r="F19" s="21"/>
      <c r="G19" s="21">
        <v>0</v>
      </c>
      <c r="H19" s="21"/>
      <c r="I19" s="21">
        <f t="shared" si="0"/>
        <v>0</v>
      </c>
      <c r="J19" s="21"/>
      <c r="K19" s="28">
        <f t="shared" si="1"/>
        <v>0</v>
      </c>
      <c r="L19" s="21"/>
      <c r="M19" s="21">
        <v>0</v>
      </c>
      <c r="N19" s="21"/>
      <c r="O19" s="21">
        <v>0</v>
      </c>
      <c r="P19" s="21"/>
      <c r="Q19" s="21">
        <v>3155013122</v>
      </c>
      <c r="R19" s="21"/>
      <c r="S19" s="21">
        <f t="shared" si="2"/>
        <v>3155013122</v>
      </c>
      <c r="T19" s="21"/>
      <c r="U19" s="28">
        <f t="shared" si="3"/>
        <v>0.30654827878715107</v>
      </c>
    </row>
    <row r="20" spans="1:21" ht="40.5" customHeight="1" x14ac:dyDescent="0.4">
      <c r="A20" s="35" t="s">
        <v>220</v>
      </c>
      <c r="C20" s="21">
        <v>0</v>
      </c>
      <c r="D20" s="21"/>
      <c r="E20" s="21">
        <v>1742357268</v>
      </c>
      <c r="F20" s="21"/>
      <c r="G20" s="21">
        <v>0</v>
      </c>
      <c r="H20" s="21"/>
      <c r="I20" s="21">
        <v>0</v>
      </c>
      <c r="J20" s="21"/>
      <c r="K20" s="28">
        <f t="shared" si="1"/>
        <v>0</v>
      </c>
      <c r="L20" s="21"/>
      <c r="M20" s="21">
        <v>0</v>
      </c>
      <c r="N20" s="21"/>
      <c r="O20" s="21">
        <v>2999828208</v>
      </c>
      <c r="P20" s="21"/>
      <c r="Q20" s="21">
        <v>0</v>
      </c>
      <c r="R20" s="21"/>
      <c r="S20" s="21">
        <f t="shared" si="2"/>
        <v>2999828208</v>
      </c>
      <c r="T20" s="21"/>
      <c r="U20" s="28">
        <f t="shared" si="3"/>
        <v>0.29147015820859834</v>
      </c>
    </row>
    <row r="21" spans="1:21" ht="40.5" customHeight="1" x14ac:dyDescent="0.4">
      <c r="A21" s="35" t="s">
        <v>244</v>
      </c>
      <c r="C21" s="21">
        <v>0</v>
      </c>
      <c r="D21" s="21"/>
      <c r="E21" s="21">
        <v>0</v>
      </c>
      <c r="F21" s="21"/>
      <c r="G21" s="21">
        <v>0</v>
      </c>
      <c r="H21" s="21"/>
      <c r="I21" s="21">
        <f t="shared" ref="I21:I28" si="4">C21+E21+G21</f>
        <v>0</v>
      </c>
      <c r="J21" s="21"/>
      <c r="K21" s="28">
        <f t="shared" si="1"/>
        <v>0</v>
      </c>
      <c r="L21" s="21"/>
      <c r="M21" s="21">
        <v>0</v>
      </c>
      <c r="N21" s="21"/>
      <c r="O21" s="21">
        <v>0</v>
      </c>
      <c r="P21" s="21"/>
      <c r="Q21" s="21">
        <v>2385025481</v>
      </c>
      <c r="R21" s="21"/>
      <c r="S21" s="21">
        <f t="shared" si="2"/>
        <v>2385025481</v>
      </c>
      <c r="T21" s="21"/>
      <c r="U21" s="28">
        <f t="shared" si="3"/>
        <v>0.23173452147184037</v>
      </c>
    </row>
    <row r="22" spans="1:21" ht="40.5" customHeight="1" x14ac:dyDescent="0.4">
      <c r="A22" s="35" t="s">
        <v>243</v>
      </c>
      <c r="C22" s="21">
        <v>0</v>
      </c>
      <c r="D22" s="21"/>
      <c r="E22" s="21">
        <v>0</v>
      </c>
      <c r="F22" s="21"/>
      <c r="G22" s="21">
        <v>0</v>
      </c>
      <c r="H22" s="21"/>
      <c r="I22" s="21">
        <f t="shared" si="4"/>
        <v>0</v>
      </c>
      <c r="J22" s="21"/>
      <c r="K22" s="28">
        <f t="shared" si="1"/>
        <v>0</v>
      </c>
      <c r="L22" s="21"/>
      <c r="M22" s="21">
        <v>0</v>
      </c>
      <c r="N22" s="21"/>
      <c r="O22" s="21">
        <v>0</v>
      </c>
      <c r="P22" s="21"/>
      <c r="Q22" s="21">
        <v>492584938</v>
      </c>
      <c r="R22" s="21"/>
      <c r="S22" s="21">
        <f t="shared" si="2"/>
        <v>492584938</v>
      </c>
      <c r="T22" s="21"/>
      <c r="U22" s="28">
        <f t="shared" si="3"/>
        <v>4.7860677297168946E-2</v>
      </c>
    </row>
    <row r="23" spans="1:21" ht="40.5" customHeight="1" x14ac:dyDescent="0.4">
      <c r="A23" s="35" t="s">
        <v>239</v>
      </c>
      <c r="C23" s="21">
        <v>0</v>
      </c>
      <c r="D23" s="21"/>
      <c r="E23" s="21">
        <v>0</v>
      </c>
      <c r="F23" s="21"/>
      <c r="G23" s="21">
        <v>0</v>
      </c>
      <c r="H23" s="21"/>
      <c r="I23" s="21">
        <f t="shared" si="4"/>
        <v>0</v>
      </c>
      <c r="J23" s="21"/>
      <c r="K23" s="28">
        <f t="shared" si="1"/>
        <v>0</v>
      </c>
      <c r="L23" s="21"/>
      <c r="M23" s="21">
        <v>0</v>
      </c>
      <c r="N23" s="21"/>
      <c r="O23" s="21">
        <v>0</v>
      </c>
      <c r="P23" s="21"/>
      <c r="Q23" s="21">
        <v>364940263</v>
      </c>
      <c r="R23" s="21"/>
      <c r="S23" s="21">
        <f t="shared" si="2"/>
        <v>364940263</v>
      </c>
      <c r="T23" s="21"/>
      <c r="U23" s="28">
        <f t="shared" si="3"/>
        <v>3.5458429222590161E-2</v>
      </c>
    </row>
    <row r="24" spans="1:21" ht="40.5" customHeight="1" x14ac:dyDescent="0.4">
      <c r="A24" s="35" t="s">
        <v>246</v>
      </c>
      <c r="C24" s="21">
        <v>0</v>
      </c>
      <c r="D24" s="21"/>
      <c r="E24" s="21">
        <v>0</v>
      </c>
      <c r="F24" s="21"/>
      <c r="G24" s="21">
        <v>0</v>
      </c>
      <c r="H24" s="21"/>
      <c r="I24" s="21">
        <f t="shared" si="4"/>
        <v>0</v>
      </c>
      <c r="J24" s="21"/>
      <c r="K24" s="28">
        <f t="shared" si="1"/>
        <v>0</v>
      </c>
      <c r="L24" s="21"/>
      <c r="M24" s="21">
        <v>2871000000</v>
      </c>
      <c r="N24" s="21"/>
      <c r="O24" s="21">
        <v>0</v>
      </c>
      <c r="P24" s="21"/>
      <c r="Q24" s="21">
        <v>-2587402686</v>
      </c>
      <c r="R24" s="21"/>
      <c r="S24" s="21">
        <f t="shared" si="2"/>
        <v>283597314</v>
      </c>
      <c r="T24" s="21"/>
      <c r="U24" s="28">
        <f t="shared" si="3"/>
        <v>2.7554962567080957E-2</v>
      </c>
    </row>
    <row r="25" spans="1:21" ht="40.5" customHeight="1" x14ac:dyDescent="0.4">
      <c r="A25" s="35" t="s">
        <v>241</v>
      </c>
      <c r="C25" s="21">
        <v>0</v>
      </c>
      <c r="D25" s="21"/>
      <c r="E25" s="21">
        <v>0</v>
      </c>
      <c r="F25" s="21"/>
      <c r="G25" s="21">
        <v>0</v>
      </c>
      <c r="H25" s="21"/>
      <c r="I25" s="21">
        <f t="shared" si="4"/>
        <v>0</v>
      </c>
      <c r="J25" s="21"/>
      <c r="K25" s="28">
        <f t="shared" si="1"/>
        <v>0</v>
      </c>
      <c r="L25" s="21"/>
      <c r="M25" s="21">
        <v>0</v>
      </c>
      <c r="N25" s="21"/>
      <c r="O25" s="21">
        <v>0</v>
      </c>
      <c r="P25" s="21"/>
      <c r="Q25" s="21">
        <v>127699532</v>
      </c>
      <c r="R25" s="21"/>
      <c r="S25" s="21">
        <f t="shared" si="2"/>
        <v>127699532</v>
      </c>
      <c r="T25" s="21"/>
      <c r="U25" s="28">
        <f t="shared" si="3"/>
        <v>1.2407578105953982E-2</v>
      </c>
    </row>
    <row r="26" spans="1:21" ht="40.5" customHeight="1" x14ac:dyDescent="0.4">
      <c r="A26" s="35" t="s">
        <v>238</v>
      </c>
      <c r="C26" s="21">
        <v>0</v>
      </c>
      <c r="D26" s="21"/>
      <c r="E26" s="21">
        <v>0</v>
      </c>
      <c r="F26" s="21"/>
      <c r="G26" s="21">
        <v>0</v>
      </c>
      <c r="H26" s="21"/>
      <c r="I26" s="21">
        <f t="shared" si="4"/>
        <v>0</v>
      </c>
      <c r="J26" s="21"/>
      <c r="K26" s="28">
        <f t="shared" si="1"/>
        <v>0</v>
      </c>
      <c r="L26" s="21"/>
      <c r="M26" s="21">
        <v>0</v>
      </c>
      <c r="N26" s="21"/>
      <c r="O26" s="21">
        <v>0</v>
      </c>
      <c r="P26" s="21"/>
      <c r="Q26" s="21">
        <v>80911426</v>
      </c>
      <c r="R26" s="21"/>
      <c r="S26" s="21">
        <f t="shared" si="2"/>
        <v>80911426</v>
      </c>
      <c r="T26" s="21"/>
      <c r="U26" s="28">
        <f t="shared" si="3"/>
        <v>7.8615388955310794E-3</v>
      </c>
    </row>
    <row r="27" spans="1:21" ht="40.5" customHeight="1" x14ac:dyDescent="0.4">
      <c r="A27" s="35" t="s">
        <v>245</v>
      </c>
      <c r="C27" s="21">
        <v>0</v>
      </c>
      <c r="D27" s="21"/>
      <c r="E27" s="21">
        <v>0</v>
      </c>
      <c r="F27" s="21"/>
      <c r="G27" s="21">
        <v>0</v>
      </c>
      <c r="H27" s="21"/>
      <c r="I27" s="21">
        <f t="shared" si="4"/>
        <v>0</v>
      </c>
      <c r="J27" s="21"/>
      <c r="K27" s="28">
        <f t="shared" si="1"/>
        <v>0</v>
      </c>
      <c r="L27" s="21"/>
      <c r="M27" s="21">
        <v>0</v>
      </c>
      <c r="N27" s="21"/>
      <c r="O27" s="21">
        <v>0</v>
      </c>
      <c r="P27" s="21"/>
      <c r="Q27" s="21">
        <v>49681714</v>
      </c>
      <c r="R27" s="21"/>
      <c r="S27" s="21">
        <f t="shared" si="2"/>
        <v>49681714</v>
      </c>
      <c r="T27" s="21"/>
      <c r="U27" s="28">
        <f t="shared" si="3"/>
        <v>4.82718877068921E-3</v>
      </c>
    </row>
    <row r="28" spans="1:21" ht="40.5" customHeight="1" thickBot="1" x14ac:dyDescent="0.45">
      <c r="A28" s="35" t="s">
        <v>234</v>
      </c>
      <c r="C28" s="23"/>
      <c r="D28" s="21"/>
      <c r="E28" s="23">
        <v>-332838612</v>
      </c>
      <c r="F28" s="21"/>
      <c r="G28" s="23"/>
      <c r="H28" s="21"/>
      <c r="I28" s="23">
        <f t="shared" si="4"/>
        <v>-332838612</v>
      </c>
      <c r="J28" s="21"/>
      <c r="K28" s="74">
        <f t="shared" si="1"/>
        <v>-0.22163516908400427</v>
      </c>
      <c r="L28" s="21"/>
      <c r="M28" s="23">
        <v>0</v>
      </c>
      <c r="N28" s="21"/>
      <c r="O28" s="23">
        <v>-332838612</v>
      </c>
      <c r="P28" s="21"/>
      <c r="Q28" s="23">
        <v>0</v>
      </c>
      <c r="R28" s="21"/>
      <c r="S28" s="23">
        <f t="shared" si="2"/>
        <v>-332838612</v>
      </c>
      <c r="T28" s="21"/>
      <c r="U28" s="74">
        <f t="shared" si="3"/>
        <v>-3.2339359513606614E-2</v>
      </c>
    </row>
    <row r="29" spans="1:21" ht="40.5" customHeight="1" thickBot="1" x14ac:dyDescent="0.45">
      <c r="A29" s="35"/>
      <c r="C29" s="36">
        <f>SUM(C10:C28)</f>
        <v>218000000</v>
      </c>
      <c r="D29" s="26"/>
      <c r="E29" s="36">
        <f>SUM(E10:E28)</f>
        <v>50309560830</v>
      </c>
      <c r="F29" s="26"/>
      <c r="G29" s="36">
        <f>SUM(G10:G28)</f>
        <v>101388892623</v>
      </c>
      <c r="H29" s="26"/>
      <c r="I29" s="36">
        <f>SUM(I10:I28)</f>
        <v>150174096185</v>
      </c>
      <c r="J29" s="26"/>
      <c r="K29" s="36">
        <f>SUM(K10:K28)</f>
        <v>99.999999999999986</v>
      </c>
      <c r="L29" s="26"/>
      <c r="M29" s="36">
        <f>SUM(M10:M28)</f>
        <v>25156478084</v>
      </c>
      <c r="N29" s="26"/>
      <c r="O29" s="36">
        <f>SUM(O10:O28)</f>
        <v>333497103115</v>
      </c>
      <c r="P29" s="26"/>
      <c r="Q29" s="36">
        <f>SUM(Q10:Q28)</f>
        <v>670552367855</v>
      </c>
      <c r="R29" s="26"/>
      <c r="S29" s="36">
        <f>SUM(S10:S28)</f>
        <v>1029205949054</v>
      </c>
      <c r="T29" s="26"/>
      <c r="U29" s="36">
        <f>SUM(U10:U28)</f>
        <v>99.999999999999986</v>
      </c>
    </row>
    <row r="30" spans="1:21" ht="16.5" thickTop="1" x14ac:dyDescent="0.4"/>
    <row r="31" spans="1:21" ht="22.5" x14ac:dyDescent="0.4">
      <c r="C31" s="21">
        <f>'درآمد سود صندوق'!I11</f>
        <v>218000000</v>
      </c>
      <c r="D31" s="21"/>
      <c r="E31" s="21">
        <f>'درآمد ناشی از تغییر قیمت اوراق'!I62</f>
        <v>50309560830</v>
      </c>
      <c r="F31" s="21"/>
      <c r="G31" s="21">
        <f>'درآمد ناشی از فروش'!I55</f>
        <v>101388892623</v>
      </c>
      <c r="H31" s="21"/>
      <c r="I31" s="21">
        <f>C31+E31+G31</f>
        <v>151916453453</v>
      </c>
      <c r="J31" s="21"/>
      <c r="K31" s="21"/>
      <c r="L31" s="21"/>
      <c r="M31" s="21">
        <f>'درآمد سود صندوق'!K11</f>
        <v>25156478084</v>
      </c>
      <c r="N31" s="21"/>
      <c r="O31" s="21">
        <f>'درآمد ناشی از تغییر قیمت اوراق'!Q62</f>
        <v>333497103115</v>
      </c>
      <c r="P31" s="21"/>
      <c r="Q31" s="21">
        <f>'درآمد ناشی از فروش'!Q55</f>
        <v>670552367855</v>
      </c>
      <c r="R31" s="21"/>
      <c r="S31" s="21">
        <f>M31+O31+Q31</f>
        <v>1029205949054</v>
      </c>
      <c r="T31" s="21"/>
      <c r="U31" s="21"/>
    </row>
    <row r="32" spans="1:21" ht="22.5" x14ac:dyDescent="0.4">
      <c r="C32" s="21">
        <f>C31-C29</f>
        <v>0</v>
      </c>
      <c r="D32" s="21"/>
      <c r="E32" s="21">
        <f>E31-E29</f>
        <v>0</v>
      </c>
      <c r="F32" s="21"/>
      <c r="G32" s="21">
        <f>G31-G29</f>
        <v>0</v>
      </c>
      <c r="H32" s="21"/>
      <c r="I32" s="21">
        <f>I31-I29</f>
        <v>1742357268</v>
      </c>
      <c r="J32" s="21"/>
      <c r="K32" s="21"/>
      <c r="L32" s="21"/>
      <c r="M32" s="21">
        <f>M31-M29</f>
        <v>0</v>
      </c>
      <c r="N32" s="21"/>
      <c r="O32" s="21">
        <f>O31-O29</f>
        <v>0</v>
      </c>
      <c r="P32" s="21"/>
      <c r="Q32" s="21">
        <f>Q31-Q29</f>
        <v>0</v>
      </c>
      <c r="R32" s="21"/>
      <c r="S32" s="21">
        <f>S31-S29</f>
        <v>0</v>
      </c>
      <c r="T32" s="21"/>
      <c r="U32" s="21"/>
    </row>
    <row r="37" spans="1:1" ht="22.5" x14ac:dyDescent="0.4">
      <c r="A37" s="35"/>
    </row>
    <row r="38" spans="1:1" ht="22.5" x14ac:dyDescent="0.4">
      <c r="A38" s="35"/>
    </row>
    <row r="39" spans="1:1" ht="22.5" x14ac:dyDescent="0.4">
      <c r="A39" s="35"/>
    </row>
    <row r="40" spans="1:1" ht="22.5" x14ac:dyDescent="0.4">
      <c r="A40" s="35"/>
    </row>
    <row r="41" spans="1:1" ht="22.5" x14ac:dyDescent="0.4">
      <c r="A41" s="35"/>
    </row>
    <row r="42" spans="1:1" ht="22.5" x14ac:dyDescent="0.4">
      <c r="A42" s="35"/>
    </row>
    <row r="43" spans="1:1" ht="22.5" x14ac:dyDescent="0.4">
      <c r="A43" s="35"/>
    </row>
    <row r="44" spans="1:1" ht="22.5" x14ac:dyDescent="0.4">
      <c r="A44" s="35"/>
    </row>
    <row r="45" spans="1:1" ht="22.5" x14ac:dyDescent="0.4">
      <c r="A45" s="35"/>
    </row>
    <row r="46" spans="1:1" ht="22.5" x14ac:dyDescent="0.4">
      <c r="A46" s="35"/>
    </row>
    <row r="47" spans="1:1" ht="22.5" x14ac:dyDescent="0.4">
      <c r="A47" s="35"/>
    </row>
    <row r="48" spans="1:1" ht="22.5" x14ac:dyDescent="0.4">
      <c r="A48" s="35"/>
    </row>
    <row r="49" spans="1:5" ht="22.5" x14ac:dyDescent="0.4">
      <c r="A49" s="35"/>
    </row>
    <row r="50" spans="1:5" ht="22.5" x14ac:dyDescent="0.4">
      <c r="A50" s="35"/>
    </row>
    <row r="51" spans="1:5" ht="22.5" x14ac:dyDescent="0.4">
      <c r="A51" s="35"/>
    </row>
    <row r="52" spans="1:5" ht="22.5" x14ac:dyDescent="0.4">
      <c r="A52" s="35"/>
    </row>
    <row r="53" spans="1:5" ht="22.5" x14ac:dyDescent="0.4">
      <c r="A53" s="35"/>
    </row>
    <row r="54" spans="1:5" ht="24.75" x14ac:dyDescent="0.6">
      <c r="E54" s="43"/>
    </row>
  </sheetData>
  <sortState xmlns:xlrd2="http://schemas.microsoft.com/office/spreadsheetml/2017/richdata2" ref="A10:U28">
    <sortCondition descending="1" ref="S10:S28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2026-01-21T13:39:15Z</cp:lastPrinted>
  <dcterms:created xsi:type="dcterms:W3CDTF">2025-11-22T11:31:26Z</dcterms:created>
  <dcterms:modified xsi:type="dcterms:W3CDTF">2026-02-23T13:29:49Z</dcterms:modified>
</cp:coreProperties>
</file>