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6-لاجورد\عملیات حسابداری\گزارش پرتفوی\1404\14040930\"/>
    </mc:Choice>
  </mc:AlternateContent>
  <xr:revisionPtr revIDLastSave="0" documentId="13_ncr:1_{B64FC3AB-195B-45A5-991C-AC8CD25304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کاور" sheetId="22" r:id="rId1"/>
    <sheet name="سهام" sheetId="2" r:id="rId2"/>
    <sheet name="اوراق مشتقه" sheetId="3" r:id="rId3"/>
    <sheet name="واحدهای صندوق" sheetId="4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مبالغ تخصیصی اوراق" sheetId="12" r:id="rId13"/>
    <sheet name="درآمد سود سهام" sheetId="15" r:id="rId14"/>
    <sheet name="درآمد سود صندوق" sheetId="16" r:id="rId15"/>
    <sheet name="سود اوراق بهادار" sheetId="17" r:id="rId16"/>
    <sheet name="سود سپرده بانکی" sheetId="18" r:id="rId17"/>
    <sheet name="درآمد ناشی از تغییر قیمت اوراق" sheetId="21" r:id="rId18"/>
    <sheet name="درآمد ناشی از فروش" sheetId="19" r:id="rId19"/>
    <sheet name="درآمد اعمال اختیار" sheetId="23" r:id="rId20"/>
  </sheets>
  <externalReferences>
    <externalReference r:id="rId21"/>
  </externalReferences>
  <definedNames>
    <definedName name="_xlnm._FilterDatabase" localSheetId="19" hidden="1">'درآمد اعمال اختیار'!$A$8:$Q$24</definedName>
    <definedName name="_xlnm._FilterDatabase" localSheetId="10" hidden="1">'درآمد سپرده بانکی'!$A$8:$I$11</definedName>
    <definedName name="_xlnm._FilterDatabase" localSheetId="5" hidden="1">سپرده!$A$8:$K$12</definedName>
    <definedName name="_xlnm._FilterDatabase" localSheetId="16" hidden="1">'سود سپرده بانکی'!$A$7:$M$11</definedName>
    <definedName name="_xlnm.Print_Area" localSheetId="4">اوراق!$A$1:$AL$13</definedName>
    <definedName name="_xlnm.Print_Area" localSheetId="2">'اوراق مشتقه'!$A$1:$V$21</definedName>
    <definedName name="_xlnm.Print_Area" localSheetId="6">درآمد!$A$1:$J$14</definedName>
    <definedName name="_xlnm.Print_Area" localSheetId="19">'درآمد اعمال اختیار'!$A$1:$R$26</definedName>
    <definedName name="_xlnm.Print_Area" localSheetId="10">'درآمد سپرده بانکی'!$A$1:$J$13</definedName>
    <definedName name="_xlnm.Print_Area" localSheetId="9">'درآمد سرمایه گذاری در اوراق به'!$A$1:$V$16</definedName>
    <definedName name="_xlnm.Print_Area" localSheetId="7">'درآمد سرمایه گذاری در سهام'!$A$1:$V$67</definedName>
    <definedName name="_xlnm.Print_Area" localSheetId="8">'درآمد سرمایه گذاری در صندوق'!$A$1:$V$28</definedName>
    <definedName name="_xlnm.Print_Area" localSheetId="13">'درآمد سود سهام'!$A$1:$N$24</definedName>
    <definedName name="_xlnm.Print_Area" localSheetId="14">'درآمد سود صندوق'!$A$1:$L$12</definedName>
    <definedName name="_xlnm.Print_Area" localSheetId="17">'درآمد ناشی از تغییر قیمت اوراق'!$A$1:$R$72</definedName>
    <definedName name="_xlnm.Print_Area" localSheetId="18">'درآمد ناشی از فروش'!$A$1:$R$69</definedName>
    <definedName name="_xlnm.Print_Area" localSheetId="11">'سایر درآمدها'!$A$1:$F$9</definedName>
    <definedName name="_xlnm.Print_Area" localSheetId="5">سپرده!$A$1:$L$13</definedName>
    <definedName name="_xlnm.Print_Area" localSheetId="1">سهام!$A$1:$Z$32</definedName>
    <definedName name="_xlnm.Print_Area" localSheetId="15">'سود اوراق بهادار'!$A$1:$N$15</definedName>
    <definedName name="_xlnm.Print_Area" localSheetId="16">'سود سپرده بانکی'!$A$1:$N$12</definedName>
    <definedName name="_xlnm.Print_Area" localSheetId="12">'مبالغ تخصیصی اوراق'!$A$1:$T$10</definedName>
    <definedName name="_xlnm.Print_Area" localSheetId="3">'واحدهای صندوق'!$A$1:$Z$18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7" i="10" l="1"/>
  <c r="S27" i="10"/>
  <c r="Q27" i="10"/>
  <c r="O27" i="10"/>
  <c r="M27" i="10"/>
  <c r="K27" i="10"/>
  <c r="I27" i="10"/>
  <c r="G27" i="10"/>
  <c r="C27" i="10"/>
  <c r="E27" i="10"/>
  <c r="C66" i="9"/>
  <c r="E66" i="9"/>
  <c r="G66" i="9"/>
  <c r="I66" i="9"/>
  <c r="K66" i="9" s="1"/>
  <c r="M66" i="9"/>
  <c r="O66" i="9"/>
  <c r="Q66" i="9"/>
  <c r="S66" i="9"/>
  <c r="U66" i="9" s="1"/>
  <c r="S43" i="9"/>
  <c r="Q43" i="9"/>
  <c r="O43" i="9"/>
  <c r="M43" i="9"/>
  <c r="I43" i="9"/>
  <c r="G43" i="9"/>
  <c r="E43" i="9"/>
  <c r="C43" i="9"/>
  <c r="Q32" i="9"/>
  <c r="O32" i="9"/>
  <c r="M32" i="9"/>
  <c r="G32" i="9"/>
  <c r="E32" i="9"/>
  <c r="C32" i="9"/>
  <c r="U19" i="21"/>
  <c r="V19" i="21" s="1"/>
  <c r="U20" i="21"/>
  <c r="V20" i="21" s="1"/>
  <c r="U21" i="21"/>
  <c r="V21" i="21" s="1"/>
  <c r="U22" i="21"/>
  <c r="V22" i="21" s="1"/>
  <c r="U23" i="21"/>
  <c r="V23" i="21" s="1"/>
  <c r="U24" i="21"/>
  <c r="V24" i="21" s="1"/>
  <c r="U25" i="21"/>
  <c r="V25" i="21" s="1"/>
  <c r="S19" i="21"/>
  <c r="S20" i="21"/>
  <c r="T20" i="21" s="1"/>
  <c r="S21" i="21"/>
  <c r="T21" i="21" s="1"/>
  <c r="S22" i="21"/>
  <c r="T22" i="21" s="1"/>
  <c r="S23" i="21"/>
  <c r="T23" i="21" s="1"/>
  <c r="S24" i="21"/>
  <c r="T24" i="21" s="1"/>
  <c r="S25" i="21"/>
  <c r="T25" i="21" s="1"/>
  <c r="T19" i="21"/>
  <c r="G11" i="13"/>
  <c r="G10" i="13"/>
  <c r="C11" i="13"/>
  <c r="C10" i="13"/>
  <c r="M11" i="18"/>
  <c r="S65" i="9"/>
  <c r="I10" i="11"/>
  <c r="S14" i="11"/>
  <c r="S13" i="11"/>
  <c r="S12" i="11"/>
  <c r="S11" i="11"/>
  <c r="S10" i="11"/>
  <c r="C68" i="9"/>
  <c r="S26" i="10"/>
  <c r="I10" i="8"/>
  <c r="I12" i="8"/>
  <c r="E12" i="8"/>
  <c r="E10" i="8"/>
  <c r="E9" i="8"/>
  <c r="I9" i="8" s="1"/>
  <c r="I21" i="9"/>
  <c r="I22" i="9"/>
  <c r="I23" i="9"/>
  <c r="I24" i="9"/>
  <c r="I26" i="9"/>
  <c r="I27" i="9"/>
  <c r="I28" i="9"/>
  <c r="I44" i="9"/>
  <c r="I50" i="9"/>
  <c r="I55" i="9"/>
  <c r="I59" i="9"/>
  <c r="S21" i="9"/>
  <c r="S22" i="9"/>
  <c r="S23" i="9"/>
  <c r="S24" i="9"/>
  <c r="S26" i="9"/>
  <c r="S27" i="9"/>
  <c r="S28" i="9"/>
  <c r="S44" i="9"/>
  <c r="S50" i="9"/>
  <c r="S55" i="9"/>
  <c r="S59" i="9"/>
  <c r="G69" i="9"/>
  <c r="I11" i="9"/>
  <c r="I52" i="9"/>
  <c r="I45" i="9"/>
  <c r="I31" i="9"/>
  <c r="I63" i="9"/>
  <c r="I56" i="9"/>
  <c r="I20" i="9"/>
  <c r="S12" i="9"/>
  <c r="S13" i="9"/>
  <c r="S14" i="9"/>
  <c r="S17" i="9"/>
  <c r="S18" i="9"/>
  <c r="S15" i="9"/>
  <c r="S53" i="9"/>
  <c r="S25" i="9"/>
  <c r="S47" i="9"/>
  <c r="S29" i="9"/>
  <c r="S30" i="9"/>
  <c r="S48" i="9"/>
  <c r="S49" i="9"/>
  <c r="S51" i="9"/>
  <c r="S46" i="9"/>
  <c r="S54" i="9"/>
  <c r="S16" i="9"/>
  <c r="S11" i="9"/>
  <c r="S52" i="9"/>
  <c r="S45" i="9"/>
  <c r="S31" i="9"/>
  <c r="S63" i="9"/>
  <c r="S56" i="9"/>
  <c r="S20" i="9"/>
  <c r="S57" i="9"/>
  <c r="S60" i="9"/>
  <c r="S58" i="9"/>
  <c r="S62" i="9"/>
  <c r="S61" i="9"/>
  <c r="S19" i="9"/>
  <c r="S64" i="9"/>
  <c r="Q53" i="19"/>
  <c r="G18" i="11"/>
  <c r="K28" i="23"/>
  <c r="Q29" i="23"/>
  <c r="Q30" i="23" s="1"/>
  <c r="K25" i="23"/>
  <c r="M25" i="23"/>
  <c r="Q25" i="23"/>
  <c r="G23" i="23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10" i="19"/>
  <c r="Q9" i="19"/>
  <c r="M25" i="19"/>
  <c r="O25" i="19"/>
  <c r="I21" i="19"/>
  <c r="I18" i="19"/>
  <c r="I11" i="19"/>
  <c r="I12" i="19"/>
  <c r="I10" i="19"/>
  <c r="G25" i="19"/>
  <c r="Q67" i="19"/>
  <c r="Q66" i="19"/>
  <c r="Q65" i="19"/>
  <c r="Q64" i="19"/>
  <c r="O68" i="19"/>
  <c r="I67" i="19"/>
  <c r="I65" i="19"/>
  <c r="I64" i="19"/>
  <c r="I66" i="19"/>
  <c r="I45" i="19"/>
  <c r="I39" i="19"/>
  <c r="I38" i="19"/>
  <c r="I37" i="19"/>
  <c r="I36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37" i="19"/>
  <c r="Q36" i="19"/>
  <c r="O53" i="19"/>
  <c r="C68" i="19"/>
  <c r="E68" i="19"/>
  <c r="G68" i="19"/>
  <c r="K68" i="19"/>
  <c r="M68" i="19"/>
  <c r="K53" i="19"/>
  <c r="I40" i="19"/>
  <c r="I41" i="19"/>
  <c r="I42" i="19"/>
  <c r="I43" i="19"/>
  <c r="I44" i="19"/>
  <c r="I46" i="19"/>
  <c r="I47" i="19"/>
  <c r="I48" i="19"/>
  <c r="I49" i="19"/>
  <c r="I50" i="19"/>
  <c r="I51" i="19"/>
  <c r="I52" i="19"/>
  <c r="C53" i="19"/>
  <c r="E53" i="19"/>
  <c r="M53" i="19"/>
  <c r="I9" i="19"/>
  <c r="I13" i="19"/>
  <c r="I14" i="19"/>
  <c r="I15" i="19"/>
  <c r="I16" i="19"/>
  <c r="I17" i="19"/>
  <c r="I19" i="19"/>
  <c r="I20" i="19"/>
  <c r="I22" i="19"/>
  <c r="I23" i="19"/>
  <c r="I24" i="19"/>
  <c r="G58" i="21"/>
  <c r="I57" i="21"/>
  <c r="E58" i="21"/>
  <c r="O58" i="21"/>
  <c r="Q57" i="21"/>
  <c r="M58" i="21"/>
  <c r="M40" i="21"/>
  <c r="K40" i="21"/>
  <c r="E40" i="21"/>
  <c r="C40" i="21"/>
  <c r="G40" i="21"/>
  <c r="I36" i="21"/>
  <c r="I37" i="21"/>
  <c r="I38" i="21"/>
  <c r="I39" i="21"/>
  <c r="S45" i="21"/>
  <c r="Q10" i="21"/>
  <c r="Q11" i="21"/>
  <c r="Q12" i="21"/>
  <c r="Q13" i="21"/>
  <c r="Q14" i="21"/>
  <c r="Q15" i="21"/>
  <c r="Q16" i="21"/>
  <c r="Q17" i="21"/>
  <c r="Q18" i="21"/>
  <c r="Q26" i="21"/>
  <c r="Q27" i="21"/>
  <c r="Q28" i="21"/>
  <c r="Q29" i="21"/>
  <c r="Q30" i="21"/>
  <c r="Q31" i="21"/>
  <c r="Q32" i="21"/>
  <c r="Q33" i="21"/>
  <c r="Q34" i="21"/>
  <c r="Q35" i="21"/>
  <c r="Q9" i="21"/>
  <c r="V40" i="21"/>
  <c r="I35" i="21"/>
  <c r="I34" i="21"/>
  <c r="I33" i="21"/>
  <c r="I32" i="21"/>
  <c r="I31" i="21"/>
  <c r="I30" i="21"/>
  <c r="I29" i="21"/>
  <c r="I28" i="21"/>
  <c r="I27" i="21"/>
  <c r="I26" i="21"/>
  <c r="I18" i="21"/>
  <c r="I17" i="21"/>
  <c r="I16" i="21"/>
  <c r="I15" i="21"/>
  <c r="I14" i="21"/>
  <c r="I13" i="21"/>
  <c r="I12" i="21"/>
  <c r="I11" i="21"/>
  <c r="I10" i="21"/>
  <c r="I9" i="21"/>
  <c r="C14" i="18"/>
  <c r="I14" i="18"/>
  <c r="K26" i="15"/>
  <c r="I26" i="15"/>
  <c r="C26" i="15"/>
  <c r="E26" i="15"/>
  <c r="G26" i="15"/>
  <c r="G25" i="15"/>
  <c r="M25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9" i="15"/>
  <c r="C23" i="15"/>
  <c r="E23" i="15"/>
  <c r="I23" i="15"/>
  <c r="M68" i="9" s="1"/>
  <c r="K23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9" i="15"/>
  <c r="C15" i="7"/>
  <c r="G15" i="7"/>
  <c r="E15" i="7"/>
  <c r="K15" i="7"/>
  <c r="K10" i="7"/>
  <c r="K11" i="7"/>
  <c r="K9" i="7"/>
  <c r="I15" i="7"/>
  <c r="I10" i="7"/>
  <c r="I11" i="7"/>
  <c r="I9" i="7"/>
  <c r="AA15" i="5"/>
  <c r="Y15" i="5"/>
  <c r="S15" i="5"/>
  <c r="Q15" i="5"/>
  <c r="AC15" i="5"/>
  <c r="O12" i="5"/>
  <c r="Q12" i="5"/>
  <c r="S12" i="5"/>
  <c r="W12" i="5"/>
  <c r="U12" i="5"/>
  <c r="AA12" i="5"/>
  <c r="Y12" i="5"/>
  <c r="AG15" i="5"/>
  <c r="AI15" i="5"/>
  <c r="AI16" i="5" s="1"/>
  <c r="AK12" i="5"/>
  <c r="AK15" i="5" s="1"/>
  <c r="AK11" i="5"/>
  <c r="AK10" i="5"/>
  <c r="I20" i="4"/>
  <c r="O34" i="2"/>
  <c r="O20" i="4"/>
  <c r="M20" i="4"/>
  <c r="W20" i="4"/>
  <c r="U20" i="4"/>
  <c r="K20" i="4"/>
  <c r="G17" i="4"/>
  <c r="E20" i="4"/>
  <c r="C20" i="4"/>
  <c r="C34" i="2"/>
  <c r="G34" i="2"/>
  <c r="E34" i="2"/>
  <c r="Q68" i="19" l="1"/>
  <c r="Q71" i="19" s="1"/>
  <c r="I68" i="19"/>
  <c r="I71" i="19" s="1"/>
  <c r="I53" i="19"/>
  <c r="T54" i="19" s="1"/>
  <c r="G53" i="19"/>
  <c r="T53" i="19"/>
  <c r="Q25" i="19"/>
  <c r="T25" i="19" s="1"/>
  <c r="O40" i="21"/>
  <c r="Q40" i="21"/>
  <c r="I40" i="21"/>
  <c r="V41" i="21"/>
  <c r="M23" i="15"/>
  <c r="M26" i="15" s="1"/>
  <c r="G23" i="15"/>
  <c r="AC14" i="5"/>
  <c r="W17" i="4" l="1"/>
  <c r="W21" i="4" s="1"/>
  <c r="U17" i="4"/>
  <c r="Q17" i="4"/>
  <c r="O17" i="4"/>
  <c r="M17" i="4"/>
  <c r="K17" i="4"/>
  <c r="I17" i="4"/>
  <c r="G20" i="4"/>
  <c r="E17" i="4"/>
  <c r="C17" i="4"/>
  <c r="Q19" i="4" s="1"/>
  <c r="Q20" i="4" s="1"/>
  <c r="Y10" i="4"/>
  <c r="Y14" i="4"/>
  <c r="Y12" i="4"/>
  <c r="Y16" i="4"/>
  <c r="Y15" i="4"/>
  <c r="Y13" i="4"/>
  <c r="Y11" i="4"/>
  <c r="K35" i="2"/>
  <c r="I31" i="2"/>
  <c r="I34" i="2" s="1"/>
  <c r="Q12" i="2"/>
  <c r="Q18" i="2"/>
  <c r="Q25" i="2"/>
  <c r="Q13" i="2"/>
  <c r="Q27" i="2"/>
  <c r="Q11" i="2"/>
  <c r="Q24" i="2"/>
  <c r="Q28" i="2"/>
  <c r="Q26" i="2"/>
  <c r="Q14" i="2"/>
  <c r="Q23" i="2"/>
  <c r="Q22" i="2"/>
  <c r="Q15" i="2"/>
  <c r="Q17" i="2"/>
  <c r="Q29" i="2"/>
  <c r="Q30" i="2"/>
  <c r="Q16" i="2"/>
  <c r="Q21" i="2"/>
  <c r="Q20" i="2"/>
  <c r="Q19" i="2"/>
  <c r="W35" i="2"/>
  <c r="U35" i="2"/>
  <c r="U36" i="2" s="1"/>
  <c r="Y18" i="2"/>
  <c r="Y25" i="2"/>
  <c r="Y13" i="2"/>
  <c r="Y27" i="2"/>
  <c r="Y11" i="2"/>
  <c r="Y24" i="2"/>
  <c r="Y28" i="2"/>
  <c r="Y26" i="2"/>
  <c r="Y14" i="2"/>
  <c r="Y23" i="2"/>
  <c r="Y22" i="2"/>
  <c r="Y15" i="2"/>
  <c r="Y17" i="2"/>
  <c r="Y29" i="2"/>
  <c r="Y30" i="2"/>
  <c r="Y16" i="2"/>
  <c r="Y21" i="2"/>
  <c r="Y12" i="2"/>
  <c r="Y20" i="2"/>
  <c r="Y19" i="2"/>
  <c r="W31" i="2"/>
  <c r="U31" i="2"/>
  <c r="M31" i="2"/>
  <c r="M34" i="2" s="1"/>
  <c r="C31" i="2"/>
  <c r="M11" i="17"/>
  <c r="M10" i="17"/>
  <c r="M13" i="17"/>
  <c r="M9" i="17"/>
  <c r="M12" i="17"/>
  <c r="G11" i="17"/>
  <c r="G10" i="17"/>
  <c r="G13" i="17"/>
  <c r="G9" i="17"/>
  <c r="G12" i="17"/>
  <c r="M10" i="18"/>
  <c r="M9" i="18"/>
  <c r="G10" i="18"/>
  <c r="G9" i="18"/>
  <c r="I70" i="21"/>
  <c r="I69" i="21"/>
  <c r="I11" i="11"/>
  <c r="I12" i="11"/>
  <c r="I13" i="11"/>
  <c r="I14" i="11"/>
  <c r="C71" i="21"/>
  <c r="E71" i="21"/>
  <c r="G71" i="21"/>
  <c r="O71" i="21"/>
  <c r="M71" i="21"/>
  <c r="K71" i="21"/>
  <c r="I30" i="9"/>
  <c r="I25" i="23"/>
  <c r="G25" i="23"/>
  <c r="Q69" i="9"/>
  <c r="O25" i="23"/>
  <c r="C15" i="11"/>
  <c r="E15" i="11"/>
  <c r="G15" i="11"/>
  <c r="Q15" i="11"/>
  <c r="M15" i="11"/>
  <c r="O15" i="11"/>
  <c r="C29" i="10"/>
  <c r="I25" i="9"/>
  <c r="I47" i="9"/>
  <c r="I53" i="9"/>
  <c r="I48" i="9"/>
  <c r="I51" i="9"/>
  <c r="I29" i="9"/>
  <c r="E11" i="14"/>
  <c r="I14" i="16"/>
  <c r="C58" i="21"/>
  <c r="K58" i="21"/>
  <c r="I54" i="21"/>
  <c r="I52" i="21"/>
  <c r="I55" i="21"/>
  <c r="I53" i="21"/>
  <c r="I51" i="21"/>
  <c r="I56" i="21"/>
  <c r="Q52" i="21"/>
  <c r="Q55" i="21"/>
  <c r="Q53" i="21"/>
  <c r="Q51" i="21"/>
  <c r="Q56" i="21"/>
  <c r="Q69" i="21"/>
  <c r="Q70" i="21"/>
  <c r="W36" i="2" l="1"/>
  <c r="W37" i="2"/>
  <c r="Q58" i="21"/>
  <c r="T58" i="21" s="1"/>
  <c r="I15" i="11"/>
  <c r="K10" i="11" s="1"/>
  <c r="S15" i="11"/>
  <c r="U11" i="11" s="1"/>
  <c r="I58" i="21"/>
  <c r="I71" i="21"/>
  <c r="Q71" i="21"/>
  <c r="Y17" i="4"/>
  <c r="Y20" i="4" s="1"/>
  <c r="Q33" i="2"/>
  <c r="Y31" i="2"/>
  <c r="Y34" i="2" s="1"/>
  <c r="S46" i="21"/>
  <c r="T59" i="21"/>
  <c r="K25" i="19"/>
  <c r="E25" i="19"/>
  <c r="C25" i="19"/>
  <c r="A3" i="19"/>
  <c r="C11" i="18"/>
  <c r="E11" i="18"/>
  <c r="G11" i="18"/>
  <c r="G14" i="18" s="1"/>
  <c r="K11" i="18"/>
  <c r="I11" i="18"/>
  <c r="M14" i="18"/>
  <c r="A3" i="18"/>
  <c r="K14" i="17"/>
  <c r="E14" i="17"/>
  <c r="G14" i="17"/>
  <c r="I14" i="17"/>
  <c r="I17" i="17" s="1"/>
  <c r="M14" i="17"/>
  <c r="C14" i="17"/>
  <c r="C17" i="17" s="1"/>
  <c r="K11" i="16"/>
  <c r="I11" i="16"/>
  <c r="A3" i="17"/>
  <c r="A3" i="16"/>
  <c r="C69" i="9"/>
  <c r="A3" i="15"/>
  <c r="Q9" i="12"/>
  <c r="A3" i="12"/>
  <c r="A3" i="14"/>
  <c r="G12" i="13"/>
  <c r="E11" i="8" s="1"/>
  <c r="C12" i="13"/>
  <c r="E11" i="13" s="1"/>
  <c r="A3" i="13"/>
  <c r="K12" i="11"/>
  <c r="K13" i="11"/>
  <c r="K14" i="11"/>
  <c r="A3" i="11"/>
  <c r="I11" i="10"/>
  <c r="I12" i="10"/>
  <c r="I13" i="10"/>
  <c r="I14" i="10"/>
  <c r="I15" i="10"/>
  <c r="I16" i="10"/>
  <c r="I17" i="10"/>
  <c r="I18" i="10"/>
  <c r="I19" i="10"/>
  <c r="I20" i="10"/>
  <c r="I21" i="10"/>
  <c r="I23" i="10"/>
  <c r="I24" i="10"/>
  <c r="I25" i="10"/>
  <c r="I26" i="10"/>
  <c r="I22" i="10"/>
  <c r="I10" i="10"/>
  <c r="S11" i="10"/>
  <c r="S12" i="10"/>
  <c r="S13" i="10"/>
  <c r="S14" i="10"/>
  <c r="S15" i="10"/>
  <c r="S16" i="10"/>
  <c r="S17" i="10"/>
  <c r="S18" i="10"/>
  <c r="S19" i="10"/>
  <c r="S20" i="10"/>
  <c r="S21" i="10"/>
  <c r="S23" i="10"/>
  <c r="S24" i="10"/>
  <c r="S25" i="10"/>
  <c r="S22" i="10"/>
  <c r="S10" i="10"/>
  <c r="A3" i="10"/>
  <c r="C30" i="10"/>
  <c r="I12" i="9"/>
  <c r="I13" i="9"/>
  <c r="I14" i="9"/>
  <c r="I17" i="9"/>
  <c r="I18" i="9"/>
  <c r="I15" i="9"/>
  <c r="I49" i="9"/>
  <c r="I46" i="9"/>
  <c r="I54" i="9"/>
  <c r="I16" i="9"/>
  <c r="I57" i="9"/>
  <c r="I60" i="9"/>
  <c r="I58" i="9"/>
  <c r="I62" i="9"/>
  <c r="I61" i="9"/>
  <c r="I19" i="9"/>
  <c r="I64" i="9"/>
  <c r="I65" i="9"/>
  <c r="I10" i="9"/>
  <c r="S10" i="9"/>
  <c r="S32" i="9" l="1"/>
  <c r="I32" i="9"/>
  <c r="I11" i="8"/>
  <c r="I11" i="13"/>
  <c r="I10" i="13"/>
  <c r="I12" i="13" s="1"/>
  <c r="E10" i="13"/>
  <c r="E12" i="13" s="1"/>
  <c r="U10" i="11"/>
  <c r="U14" i="11"/>
  <c r="U12" i="11"/>
  <c r="K11" i="11"/>
  <c r="K15" i="11" s="1"/>
  <c r="U13" i="11"/>
  <c r="C17" i="11"/>
  <c r="C18" i="11" s="1"/>
  <c r="G17" i="17"/>
  <c r="G17" i="11"/>
  <c r="E17" i="11"/>
  <c r="E18" i="11" s="1"/>
  <c r="I74" i="21"/>
  <c r="O17" i="11"/>
  <c r="O18" i="11" s="1"/>
  <c r="Q74" i="21"/>
  <c r="E68" i="9"/>
  <c r="M17" i="17"/>
  <c r="M17" i="11"/>
  <c r="M18" i="11" s="1"/>
  <c r="Q17" i="11"/>
  <c r="Q29" i="10"/>
  <c r="Q30" i="10" s="1"/>
  <c r="K14" i="16"/>
  <c r="M29" i="10"/>
  <c r="M30" i="10" s="1"/>
  <c r="M69" i="9"/>
  <c r="E29" i="10"/>
  <c r="O29" i="10"/>
  <c r="U11" i="10"/>
  <c r="E8" i="8" l="1"/>
  <c r="I8" i="8" s="1"/>
  <c r="I13" i="8" s="1"/>
  <c r="U65" i="9"/>
  <c r="E69" i="9"/>
  <c r="K23" i="9"/>
  <c r="K26" i="9"/>
  <c r="K59" i="9"/>
  <c r="K55" i="9"/>
  <c r="K50" i="9"/>
  <c r="K28" i="9"/>
  <c r="K22" i="9"/>
  <c r="K44" i="9"/>
  <c r="K24" i="9"/>
  <c r="K27" i="9"/>
  <c r="K21" i="9"/>
  <c r="U59" i="9"/>
  <c r="U55" i="9"/>
  <c r="U44" i="9"/>
  <c r="U28" i="9"/>
  <c r="U26" i="9"/>
  <c r="U27" i="9"/>
  <c r="U21" i="9"/>
  <c r="U50" i="9"/>
  <c r="U24" i="9"/>
  <c r="U23" i="9"/>
  <c r="U22" i="9"/>
  <c r="K61" i="9"/>
  <c r="K63" i="9"/>
  <c r="K56" i="9"/>
  <c r="K20" i="9"/>
  <c r="K57" i="9"/>
  <c r="K11" i="9"/>
  <c r="K52" i="9"/>
  <c r="K31" i="9"/>
  <c r="K45" i="9"/>
  <c r="U61" i="9"/>
  <c r="U63" i="9"/>
  <c r="U56" i="9"/>
  <c r="U20" i="9"/>
  <c r="U11" i="9"/>
  <c r="U52" i="9"/>
  <c r="U45" i="9"/>
  <c r="U31" i="9"/>
  <c r="U15" i="11"/>
  <c r="I17" i="11"/>
  <c r="I18" i="11" s="1"/>
  <c r="S17" i="11"/>
  <c r="S18" i="11" s="1"/>
  <c r="Q18" i="11"/>
  <c r="G29" i="10"/>
  <c r="G30" i="10" s="1"/>
  <c r="Q68" i="9"/>
  <c r="Q70" i="9" s="1"/>
  <c r="Q71" i="9" s="1"/>
  <c r="S29" i="10"/>
  <c r="S30" i="10" s="1"/>
  <c r="U24" i="10"/>
  <c r="U19" i="9"/>
  <c r="K49" i="9"/>
  <c r="E30" i="10"/>
  <c r="O30" i="10"/>
  <c r="K15" i="10"/>
  <c r="U20" i="10"/>
  <c r="U13" i="10"/>
  <c r="U18" i="10"/>
  <c r="U17" i="10"/>
  <c r="U19" i="10"/>
  <c r="U23" i="10"/>
  <c r="U30" i="9"/>
  <c r="K30" i="9"/>
  <c r="K12" i="10"/>
  <c r="K19" i="10"/>
  <c r="K20" i="10"/>
  <c r="K23" i="10"/>
  <c r="K11" i="10"/>
  <c r="K24" i="10"/>
  <c r="K14" i="10"/>
  <c r="K26" i="10"/>
  <c r="K16" i="10"/>
  <c r="K21" i="10"/>
  <c r="K10" i="10"/>
  <c r="K18" i="10"/>
  <c r="K25" i="10"/>
  <c r="K17" i="10"/>
  <c r="K13" i="10"/>
  <c r="K22" i="10"/>
  <c r="U12" i="10"/>
  <c r="U14" i="10"/>
  <c r="U21" i="10"/>
  <c r="U15" i="10"/>
  <c r="U25" i="10"/>
  <c r="U26" i="10"/>
  <c r="U22" i="10"/>
  <c r="U16" i="10"/>
  <c r="U10" i="10"/>
  <c r="K12" i="9"/>
  <c r="K18" i="9"/>
  <c r="K64" i="9"/>
  <c r="K54" i="9"/>
  <c r="K29" i="9"/>
  <c r="K53" i="9"/>
  <c r="K16" i="9"/>
  <c r="K19" i="9"/>
  <c r="U17" i="9"/>
  <c r="K47" i="9"/>
  <c r="K10" i="9"/>
  <c r="K58" i="9"/>
  <c r="K13" i="9"/>
  <c r="K62" i="9"/>
  <c r="K60" i="9"/>
  <c r="K48" i="9"/>
  <c r="K17" i="9"/>
  <c r="K51" i="9"/>
  <c r="K14" i="9"/>
  <c r="K46" i="9"/>
  <c r="K25" i="9"/>
  <c r="U53" i="9"/>
  <c r="U47" i="9"/>
  <c r="U51" i="9"/>
  <c r="U48" i="9"/>
  <c r="U29" i="9"/>
  <c r="U25" i="9"/>
  <c r="K15" i="9"/>
  <c r="K65" i="9"/>
  <c r="U57" i="9"/>
  <c r="U18" i="9"/>
  <c r="U64" i="9"/>
  <c r="U58" i="9"/>
  <c r="U49" i="9"/>
  <c r="U16" i="9"/>
  <c r="U54" i="9"/>
  <c r="U12" i="9"/>
  <c r="U10" i="9"/>
  <c r="U13" i="9"/>
  <c r="U60" i="9"/>
  <c r="U62" i="9"/>
  <c r="U46" i="9"/>
  <c r="U15" i="9"/>
  <c r="U14" i="9"/>
  <c r="E13" i="8" l="1"/>
  <c r="G11" i="8" s="1"/>
  <c r="U32" i="9"/>
  <c r="U43" i="9" s="1"/>
  <c r="K32" i="9"/>
  <c r="K43" i="9" s="1"/>
  <c r="I29" i="10"/>
  <c r="I30" i="10" s="1"/>
  <c r="A3" i="9"/>
  <c r="I12" i="7"/>
  <c r="G12" i="7"/>
  <c r="E12" i="7"/>
  <c r="C12" i="7"/>
  <c r="K12" i="7"/>
  <c r="AC12" i="5"/>
  <c r="AG12" i="5"/>
  <c r="AI12" i="5"/>
  <c r="G12" i="8" l="1"/>
  <c r="E16" i="8"/>
  <c r="G10" i="8"/>
  <c r="G8" i="8"/>
  <c r="G9" i="8"/>
  <c r="E31" i="2"/>
  <c r="G31" i="2"/>
  <c r="K31" i="2"/>
  <c r="K36" i="2" s="1"/>
  <c r="O31" i="2"/>
  <c r="Q31" i="2"/>
  <c r="Q34" i="2" s="1"/>
  <c r="G13" i="8" l="1"/>
  <c r="I25" i="19"/>
  <c r="T26" i="19" s="1"/>
  <c r="G68" i="9" l="1"/>
  <c r="G70" i="9" s="1"/>
  <c r="O68" i="9"/>
  <c r="S68" i="9" s="1"/>
  <c r="G71" i="9" l="1"/>
  <c r="I68" i="9"/>
  <c r="I69" i="9" s="1"/>
  <c r="S69" i="9"/>
  <c r="O69" i="9"/>
</calcChain>
</file>

<file path=xl/sharedStrings.xml><?xml version="1.0" encoding="utf-8"?>
<sst xmlns="http://schemas.openxmlformats.org/spreadsheetml/2006/main" count="773" uniqueCount="244">
  <si>
    <t>صندوق سرمایه‌گذاری اختصاصی بازارگردانی لاجورد دماوند</t>
  </si>
  <si>
    <t>صورت وضعیت پرتفوی</t>
  </si>
  <si>
    <t>تغییرات طی دوره</t>
  </si>
  <si>
    <t>1404/08/30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</si>
  <si>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</si>
  <si>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</si>
  <si>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</si>
  <si>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</si>
  <si>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</si>
  <si>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</si>
  <si>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</si>
  <si>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</si>
  <si>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</si>
  <si>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دماوند</t>
  </si>
  <si>
    <t>بین المللی ساروج بوشهر</t>
  </si>
  <si>
    <t>توسعه حمل و نقل ریلی پارسیان</t>
  </si>
  <si>
    <t>توسعه سرمایه و صنعت غدیر</t>
  </si>
  <si>
    <t>آ.س.پ</t>
  </si>
  <si>
    <t>آهن و فولاد غدیر ایرانیان</t>
  </si>
  <si>
    <t>بین‌المللی‌توسعه‌ساختمان</t>
  </si>
  <si>
    <t>بیمه کوثر</t>
  </si>
  <si>
    <t>توسعه مسیر برق گیلان</t>
  </si>
  <si>
    <t>بین المللی توسعه ص. معادن غدیر</t>
  </si>
  <si>
    <t>حفاری شمال</t>
  </si>
  <si>
    <t>فولاد خراسان</t>
  </si>
  <si>
    <t>صبا فولاد خلیج فارس</t>
  </si>
  <si>
    <t>سرمایه‌گذاری‌غدیر(هلدینگ‌</t>
  </si>
  <si>
    <t>بیمه اتکایی امین</t>
  </si>
  <si>
    <t>فولاد سیرجان ایرانیان</t>
  </si>
  <si>
    <t>لیزینگ اقتصاد نوین</t>
  </si>
  <si>
    <t>ح . بیمه اتکایی امین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</si>
  <si>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</si>
  <si>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</si>
  <si>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</si>
  <si>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</si>
  <si>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</si>
  <si>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</si>
  <si>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</si>
  <si>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</si>
  <si>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تعداد اوراق</t>
  </si>
  <si>
    <t>اختیارخ فصبا-2600-14040909</t>
  </si>
  <si>
    <t>اختیار خرید</t>
  </si>
  <si>
    <t>موقعیت فروش</t>
  </si>
  <si>
    <t>-</t>
  </si>
  <si>
    <t>1404/09/09</t>
  </si>
  <si>
    <t>اختیارخ فصبا-3200-14040909</t>
  </si>
  <si>
    <t>اختیارخ فصبا-2400-14040909</t>
  </si>
  <si>
    <t>اختیارخ فصبا-2800-14040909</t>
  </si>
  <si>
    <t>اختیارخ فصبا-2400-14041105</t>
  </si>
  <si>
    <t>1404/11/05</t>
  </si>
  <si>
    <t>اختیارخ فصبا-3200-14041105</t>
  </si>
  <si>
    <t>اختیارخ فصبا-3000-14041105</t>
  </si>
  <si>
    <t>اختیارخ فصبا-3400-14041105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</si>
  <si>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</si>
  <si>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</si>
  <si>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</si>
  <si>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</si>
  <si>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</si>
  <si>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سپر سرمایه بیدار- ثابت</t>
  </si>
  <si>
    <t>صندوق س. سپید دماوند-د</t>
  </si>
  <si>
    <t>صندوق اندیشه ورزان صباتامین -د</t>
  </si>
  <si>
    <t>صندوق س.درآمدثابت شمیم تابان-د</t>
  </si>
  <si>
    <t>صندوق س. نوع دوم نیلی دماوند-د</t>
  </si>
  <si>
    <t>صندوق س توسعه سرمایه نیکی-ثابت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</si>
  <si>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</si>
  <si>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</si>
  <si>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</si>
  <si>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</si>
  <si>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</si>
  <si>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</si>
  <si>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</si>
  <si>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مرابحه پدیده شیمی غرب 14060704</t>
  </si>
  <si>
    <t>بله</t>
  </si>
  <si>
    <t>1401/07/04</t>
  </si>
  <si>
    <t>1406/07/04</t>
  </si>
  <si>
    <t>صکوک اجاره گل گهر504-3ماهه23%</t>
  </si>
  <si>
    <t>1403/04/18</t>
  </si>
  <si>
    <t>1405/04/18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</si>
  <si>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</si>
  <si>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</si>
  <si>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</si>
  <si>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</si>
  <si>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</si>
  <si>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</si>
  <si>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</si>
  <si>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</si>
  <si>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</si>
  <si>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</si>
  <si>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</si>
  <si>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</si>
  <si>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</si>
  <si>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</si>
  <si>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</si>
  <si>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سهام</t>
  </si>
  <si>
    <t>درآمد سود سهام</t>
  </si>
  <si>
    <t>درآمد تغییر ارزش</t>
  </si>
  <si>
    <t>درآمد فروش</t>
  </si>
  <si>
    <t>داروسازی‌ کوثر</t>
  </si>
  <si>
    <t>درآمد سود صندوق</t>
  </si>
  <si>
    <t>صندوق س. آریا-د</t>
  </si>
  <si>
    <t>صندوق سرمایه گذاری آرامش-ثابت</t>
  </si>
  <si>
    <t>صندوق س.درآمد ثابت پاسارگاد-د</t>
  </si>
  <si>
    <t>صندوق س اعتماد هامرز-ثابت</t>
  </si>
  <si>
    <t>صندوق ص.س.درآمد ثابت اطمینان هیوا-د</t>
  </si>
  <si>
    <t>صندوق س.مشترک گنجینه مهر-د</t>
  </si>
  <si>
    <t>صندوق س.اعتماد داریک-د</t>
  </si>
  <si>
    <t>صندوق س یاقوت آگاه-ثابت</t>
  </si>
  <si>
    <t>صندوق تداوم اطمینان تمدن-ثابت</t>
  </si>
  <si>
    <t>صندوق س.درآمد ثابت کیهان-د</t>
  </si>
  <si>
    <t>صندوق س.ثروت افزون فاخر-د</t>
  </si>
  <si>
    <t>عنوان</t>
  </si>
  <si>
    <t>درآمد سود اوراق</t>
  </si>
  <si>
    <t>صکوک اجاره وکغدیر707-بدون ضامن</t>
  </si>
  <si>
    <t>مشارکت ش شیراز0602-3ماهه20.5%</t>
  </si>
  <si>
    <t>مشارکت ش تبریز52-3ماهه18%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</si>
  <si>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</si>
  <si>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</si>
  <si>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</si>
  <si>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</si>
  <si>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</si>
  <si>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</si>
  <si>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</si>
  <si>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</si>
  <si>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نام سپرده بانکی</t>
  </si>
  <si>
    <t>سود سپرده بانکی و گواهی سپرده</t>
  </si>
  <si>
    <t>درصد سود به میانگین سپرده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</si>
  <si>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</si>
  <si>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</si>
  <si>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</si>
  <si>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</si>
  <si>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</si>
  <si>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</si>
  <si>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</si>
  <si>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</si>
  <si>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1404/08/17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</si>
  <si>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</si>
  <si>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</si>
  <si>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</si>
  <si>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</si>
  <si>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</si>
  <si>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نام اختیار</t>
  </si>
  <si>
    <t>کارمزد اعمال</t>
  </si>
  <si>
    <t>مالیات اعمال</t>
  </si>
  <si>
    <t>سود(زیان)اعمال</t>
  </si>
  <si>
    <t>سود و زیان ناشی از تغییر قیمت</t>
  </si>
  <si>
    <t>‫صندوق سرمایه گذاری اختصاصی بازارگردانی لاجورد دماوند</t>
  </si>
  <si>
    <t>گزارش افشا پرتفوی ماهانه</t>
  </si>
  <si>
    <t>در اجرای ابلاغیه شماره 12020093 مورخ 1396/09/05 سازمان بورس اوراق بهادار</t>
  </si>
  <si>
    <t>دوره یک ماهه منتهی به 30 آبان 1404</t>
  </si>
  <si>
    <t>1- سرمایه گذاری ها</t>
  </si>
  <si>
    <t>1-1- سرمایه گذاری در سهام و حق تقدم سهام</t>
  </si>
  <si>
    <t>(مبالغ به ریال)</t>
  </si>
  <si>
    <t>1-2- سرمایه‌گذاری در واحدهای صندوق های سرمایه گذاری</t>
  </si>
  <si>
    <t>1-3- سرمایه‌گذاری در اوراق بهادار با درآمد ثابت یا علی‌الحساب</t>
  </si>
  <si>
    <t>بانک سینا</t>
  </si>
  <si>
    <t>بانک قرض الحسنه رسالت</t>
  </si>
  <si>
    <t>بانک تجارت</t>
  </si>
  <si>
    <t>1-4- سرمایه‌گذاری در سپرده‌ بانکی</t>
  </si>
  <si>
    <t>2- درآمد حاصل از سرمایه گذاری ها</t>
  </si>
  <si>
    <t>2-1</t>
  </si>
  <si>
    <t>2-3</t>
  </si>
  <si>
    <t>2-4</t>
  </si>
  <si>
    <t>2-5</t>
  </si>
  <si>
    <t>2-1- درآمد حاصل از سرمایه گذاری در سهام و حق تقدم سهام</t>
  </si>
  <si>
    <t>یادداشت1-1-2</t>
  </si>
  <si>
    <t>یادداشت2-1-2</t>
  </si>
  <si>
    <t>یادداشت3-1-2</t>
  </si>
  <si>
    <t>2-2- درآمد حاصل از سرمایه گذاری در واحدهای صندوق</t>
  </si>
  <si>
    <t>یادداشت1-2-2</t>
  </si>
  <si>
    <t>یادداشت2-2-2</t>
  </si>
  <si>
    <t>یادداشت3-2-2</t>
  </si>
  <si>
    <t>2-3- درآمد حاصل از سرمایه گذاری در اوراق بهادار با درآمد ثابت:</t>
  </si>
  <si>
    <t>یادداشت1-3-2</t>
  </si>
  <si>
    <t>یادداشت2-3-2</t>
  </si>
  <si>
    <t>یادداشت3-3-2</t>
  </si>
  <si>
    <t>2-4- درآمد حاصل از سرمایه گذاری در سپرده بانکی و گواهی سپرده</t>
  </si>
  <si>
    <t>یادداشت1-4-2</t>
  </si>
  <si>
    <t>اوراق بهادار با درآمد ثابت</t>
  </si>
  <si>
    <t>درآمد حاصل از تنزیل سود سهام دریافتنی</t>
  </si>
  <si>
    <t>نماد</t>
  </si>
  <si>
    <t>درصد</t>
  </si>
  <si>
    <t xml:space="preserve">2-5- سایر درآمدها </t>
  </si>
  <si>
    <t>2-5-1- مبالغ تخصیص یافته بابت خرید و نگهداری اوراق بهادار با درآمد ثابت (نرخ سود ترجیحی)</t>
  </si>
  <si>
    <t>شرکت تامین سرمایه دماوند</t>
  </si>
  <si>
    <t xml:space="preserve"> مرابحه پدیده شیمی غرب 14040704</t>
  </si>
  <si>
    <t>غرب06</t>
  </si>
  <si>
    <t>2-1-1- درآمد سود سهام</t>
  </si>
  <si>
    <t>صندوق سرمایه‌گذاری نوع دوم نیلی دماوند</t>
  </si>
  <si>
    <t>صندوق سرمایه گذاری گنجینه مهر آسان</t>
  </si>
  <si>
    <t>فروخته شده</t>
  </si>
  <si>
    <t>2-2-1- درآمد سود صندوق</t>
  </si>
  <si>
    <t>2-3-1- سود اوراق بهادار با درآمد ثابت</t>
  </si>
  <si>
    <t>2-4-1- سود سپرده بانکی</t>
  </si>
  <si>
    <t>2-3-1- سود (زیان) ناشی از اعمال اختیار معامله سهام</t>
  </si>
  <si>
    <t>2-1-3- سود(زیان) حاصل از فروش سهام</t>
  </si>
  <si>
    <t>2-2-3- سود(زیان) حاصل از فروش واحد صندوق</t>
  </si>
  <si>
    <t>2-3-3- سود(زیان) حاصل از فروش اوراق بهادار با درآمد ثابت</t>
  </si>
  <si>
    <t>2-2-3- درآمد ناشی از تغییر قیمت اوراق بهادار با درآمد ثابت</t>
  </si>
  <si>
    <t>2-2-2- درآمد ناشی از تغییر قیمت واحد صندوق</t>
  </si>
  <si>
    <t>اختیارخ فصبا-3200-14040909(ضفصبا9261)</t>
  </si>
  <si>
    <t>اختیارخ فصبا-3400-14041105(ضفصبا11401)</t>
  </si>
  <si>
    <t>اختیارخ فصبا-3000-14041105(ضفصبا11381)</t>
  </si>
  <si>
    <t>اختیارخ فصبا-3200-14041105(ضفصبا11391)</t>
  </si>
  <si>
    <t>اختیارخ فصبا-2400-14040909(ضفصبا9221)</t>
  </si>
  <si>
    <t>اختیارخ فصبا-2400-14041105(ضفصبا11351)</t>
  </si>
  <si>
    <t>1404/07/06</t>
  </si>
  <si>
    <t>1404/05/05</t>
  </si>
  <si>
    <t xml:space="preserve"> اختیارخ وکغدیر-14000-03/05/10</t>
  </si>
  <si>
    <t>2-1-2- درآمد ناشی از تغییر قیمت سهام، حق تقدم و اختیار معاملات سهام</t>
  </si>
  <si>
    <t>دوره یک ماهه منتهی به 30 آذر 1404</t>
  </si>
  <si>
    <t>1404/09/30</t>
  </si>
  <si>
    <t>به تاریخ 30 آذر 1404</t>
  </si>
  <si>
    <t>به تاریخ 30 آذر1404</t>
  </si>
  <si>
    <t>طی آذر ماه</t>
  </si>
  <si>
    <t>از ابتدای سال مالی تا پایان آذر ماه</t>
  </si>
  <si>
    <t>گروه مالی نماد غدیر(سهامی عام)</t>
  </si>
  <si>
    <t>ح.فولاد سیرجان ایرانیان</t>
  </si>
  <si>
    <t>اختیارخ فصبا-2800-14041105</t>
  </si>
  <si>
    <t>اختیارخ فصبا-3800-14041105</t>
  </si>
  <si>
    <t>اختیارخ فصبا-3600-14041105</t>
  </si>
  <si>
    <t>ص.س.درآمد ثابت اطمینان هیوا-د</t>
  </si>
  <si>
    <t xml:space="preserve"> </t>
  </si>
  <si>
    <t xml:space="preserve">   </t>
  </si>
  <si>
    <t xml:space="preserve">  </t>
  </si>
  <si>
    <t>اختیارخ فصبا-2800-14041105(ضفصبا11371)</t>
  </si>
  <si>
    <t>اختیارخ فصبا-3800-14041105(ضفصبا11421)</t>
  </si>
  <si>
    <t>اختیارخ فصبا-3600-14041105(ضفصبا11411)</t>
  </si>
  <si>
    <t>اختیارخ فصبا-2600-14040909(ضفصبا9231)</t>
  </si>
  <si>
    <t>اختیارخ فصبا-2800-14040909(ضفصبا9241)</t>
  </si>
  <si>
    <t>03/0/3//05/10</t>
  </si>
  <si>
    <t>اختیارخ فصبا-2600-14040706(ضفصبا7131)</t>
  </si>
  <si>
    <t>اختیارخ فصبا-2400-14040706(ضفصبا7121)</t>
  </si>
  <si>
    <t>اختیارخ فصبا-2800-14040706(ضفصبا7141)</t>
  </si>
  <si>
    <t>اختیارخ فصبا-3000-14040706(ضفصبا7151)</t>
  </si>
  <si>
    <t>اختیارخ فصبا-3400-14040706(ضفصبا7171)</t>
  </si>
  <si>
    <t>اختیارخ فصبا-2600-14040505(ضفصبا5131)</t>
  </si>
  <si>
    <t>اختیارخ فصبا-2400-14040505(ضفصبا5121)</t>
  </si>
  <si>
    <t>اختیارخ فصبا-1900-14040706(ضفصبا7231)</t>
  </si>
  <si>
    <t>اختیارخ فصبا-2000-14040706(ضفصبا7241)</t>
  </si>
  <si>
    <t>اختیارخ فصبا-2200-14040706(ضفصبا7111)</t>
  </si>
  <si>
    <t>اختیارخ فصبا-2200-14040505(ضفصبا5111)</t>
  </si>
  <si>
    <t>ادامه یادداشت 1-2</t>
  </si>
  <si>
    <t>جمع نقل به صفحه بعد</t>
  </si>
  <si>
    <t>جمع نقل از صفحه قبل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</si>
</sst>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);[Red]\(#,##0.0\)"/>
  </numFmts>
  <fonts count="2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color indexed="8"/>
      <name val="B Nazanin"/>
      <charset val="178"/>
    </font>
    <font>
      <b/>
      <u/>
      <sz val="16"/>
      <name val="B Nazanin"/>
      <charset val="178"/>
    </font>
    <font>
      <sz val="16"/>
      <color indexed="8"/>
      <name val="B Nazanin"/>
      <charset val="178"/>
    </font>
    <font>
      <b/>
      <sz val="16"/>
      <color rgb="FF000000"/>
      <name val="B Nazanin"/>
      <charset val="178"/>
    </font>
    <font>
      <b/>
      <sz val="18"/>
      <color rgb="FF000000"/>
      <name val="B Nazanin"/>
      <charset val="178"/>
    </font>
    <font>
      <b/>
      <u/>
      <sz val="20"/>
      <color rgb="FF000000"/>
      <name val="B Nazanin"/>
      <charset val="178"/>
    </font>
    <font>
      <b/>
      <sz val="20"/>
      <color theme="1"/>
      <name val="B Nazanin"/>
      <charset val="178"/>
    </font>
    <font>
      <b/>
      <sz val="14"/>
      <color rgb="FF000000"/>
      <name val="B Nazanin"/>
      <charset val="178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sz val="18"/>
      <color rgb="FF000000"/>
      <name val="Arial"/>
      <family val="2"/>
    </font>
    <font>
      <sz val="14"/>
      <color rgb="FF000000"/>
      <name val="B Nazanin"/>
      <charset val="178"/>
    </font>
    <font>
      <b/>
      <sz val="14"/>
      <color rgb="FF000000"/>
      <name val="Arial"/>
      <family val="2"/>
    </font>
    <font>
      <sz val="10"/>
      <color rgb="FF000000"/>
      <name val="B Nazanin"/>
      <charset val="178"/>
    </font>
    <font>
      <sz val="16"/>
      <color rgb="FF000000"/>
      <name val="B Nazanin"/>
      <charset val="178"/>
    </font>
    <font>
      <b/>
      <sz val="18"/>
      <color theme="1"/>
      <name val="B Nazanin"/>
      <charset val="178"/>
    </font>
    <font>
      <sz val="18"/>
      <color rgb="FF000000"/>
      <name val="B Nazanin"/>
      <charset val="178"/>
    </font>
    <font>
      <b/>
      <sz val="10"/>
      <color rgb="FF000000"/>
      <name val="B Nazanin"/>
      <charset val="178"/>
    </font>
    <font>
      <b/>
      <sz val="16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30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4" fillId="0" borderId="0" xfId="1" applyFont="1"/>
    <xf numFmtId="0" fontId="6" fillId="0" borderId="0" xfId="1" applyFont="1"/>
    <xf numFmtId="0" fontId="0" fillId="0" borderId="0" xfId="0" applyBorder="1" applyAlignment="1">
      <alignment horizontal="left"/>
    </xf>
    <xf numFmtId="0" fontId="4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3" fontId="17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7" fillId="0" borderId="0" xfId="0" applyNumberFormat="1" applyFont="1" applyFill="1" applyAlignment="1">
      <alignment horizontal="center" vertical="center"/>
    </xf>
    <xf numFmtId="4" fontId="17" fillId="0" borderId="0" xfId="0" applyNumberFormat="1" applyFont="1" applyFill="1" applyAlignment="1">
      <alignment horizontal="center" vertical="center"/>
    </xf>
    <xf numFmtId="4" fontId="17" fillId="0" borderId="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 readingOrder="2"/>
    </xf>
    <xf numFmtId="38" fontId="17" fillId="0" borderId="0" xfId="0" applyNumberFormat="1" applyFont="1" applyFill="1" applyAlignment="1">
      <alignment horizontal="center" vertical="center"/>
    </xf>
    <xf numFmtId="38" fontId="14" fillId="0" borderId="0" xfId="0" applyNumberFormat="1" applyFont="1" applyAlignment="1">
      <alignment horizontal="center" vertical="center"/>
    </xf>
    <xf numFmtId="38" fontId="17" fillId="0" borderId="0" xfId="0" applyNumberFormat="1" applyFont="1" applyFill="1" applyBorder="1" applyAlignment="1">
      <alignment horizontal="center" vertical="center"/>
    </xf>
    <xf numFmtId="38" fontId="17" fillId="0" borderId="3" xfId="0" applyNumberFormat="1" applyFont="1" applyFill="1" applyBorder="1" applyAlignment="1">
      <alignment horizontal="center" vertical="center"/>
    </xf>
    <xf numFmtId="38" fontId="13" fillId="0" borderId="5" xfId="0" applyNumberFormat="1" applyFont="1" applyFill="1" applyBorder="1" applyAlignment="1">
      <alignment horizontal="center" vertical="center"/>
    </xf>
    <xf numFmtId="38" fontId="18" fillId="0" borderId="0" xfId="0" applyNumberFormat="1" applyFont="1" applyAlignment="1">
      <alignment horizontal="center" vertical="center"/>
    </xf>
    <xf numFmtId="38" fontId="13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40" fontId="17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4" fontId="13" fillId="0" borderId="4" xfId="0" applyNumberFormat="1" applyFont="1" applyFill="1" applyBorder="1" applyAlignment="1">
      <alignment horizontal="center" vertical="center"/>
    </xf>
    <xf numFmtId="38" fontId="17" fillId="0" borderId="0" xfId="0" applyNumberFormat="1" applyFont="1" applyFill="1" applyAlignment="1">
      <alignment horizontal="right" vertical="center"/>
    </xf>
    <xf numFmtId="38" fontId="17" fillId="0" borderId="0" xfId="0" applyNumberFormat="1" applyFont="1" applyFill="1" applyBorder="1" applyAlignment="1">
      <alignment horizontal="right" vertical="center"/>
    </xf>
    <xf numFmtId="38" fontId="13" fillId="0" borderId="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38" fontId="19" fillId="0" borderId="0" xfId="0" applyNumberFormat="1" applyFont="1" applyAlignment="1">
      <alignment horizontal="left"/>
    </xf>
    <xf numFmtId="38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8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10" fillId="0" borderId="0" xfId="0" applyNumberFormat="1" applyFont="1" applyAlignment="1">
      <alignment horizontal="left"/>
    </xf>
    <xf numFmtId="38" fontId="9" fillId="0" borderId="0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>
      <alignment horizontal="left"/>
    </xf>
    <xf numFmtId="38" fontId="20" fillId="0" borderId="0" xfId="0" applyNumberFormat="1" applyFont="1" applyBorder="1" applyAlignment="1">
      <alignment horizontal="left"/>
    </xf>
    <xf numFmtId="38" fontId="9" fillId="0" borderId="3" xfId="0" applyNumberFormat="1" applyFont="1" applyFill="1" applyBorder="1" applyAlignment="1">
      <alignment horizontal="center" vertical="center"/>
    </xf>
    <xf numFmtId="38" fontId="9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left"/>
    </xf>
    <xf numFmtId="4" fontId="17" fillId="0" borderId="1" xfId="0" applyNumberFormat="1" applyFont="1" applyFill="1" applyBorder="1" applyAlignment="1">
      <alignment horizontal="center" vertical="center"/>
    </xf>
    <xf numFmtId="4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7" fillId="0" borderId="0" xfId="0" applyFont="1" applyAlignment="1">
      <alignment horizontal="left"/>
    </xf>
    <xf numFmtId="0" fontId="10" fillId="0" borderId="0" xfId="0" applyFont="1" applyFill="1" applyBorder="1" applyAlignment="1">
      <alignment vertical="center"/>
    </xf>
    <xf numFmtId="0" fontId="22" fillId="0" borderId="0" xfId="0" applyFont="1" applyAlignment="1">
      <alignment horizontal="left"/>
    </xf>
    <xf numFmtId="3" fontId="17" fillId="0" borderId="4" xfId="0" applyNumberFormat="1" applyFont="1" applyFill="1" applyBorder="1" applyAlignment="1">
      <alignment horizontal="center" vertical="center"/>
    </xf>
    <xf numFmtId="3" fontId="17" fillId="0" borderId="3" xfId="0" applyNumberFormat="1" applyFont="1" applyFill="1" applyBorder="1" applyAlignment="1">
      <alignment horizontal="center" vertical="center"/>
    </xf>
    <xf numFmtId="38" fontId="17" fillId="0" borderId="4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40" fontId="17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3" fontId="13" fillId="0" borderId="4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right" vertical="center"/>
    </xf>
    <xf numFmtId="38" fontId="20" fillId="0" borderId="0" xfId="0" applyNumberFormat="1" applyFont="1" applyAlignment="1">
      <alignment horizontal="center" vertical="center"/>
    </xf>
    <xf numFmtId="38" fontId="17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8" fontId="12" fillId="0" borderId="0" xfId="0" applyNumberFormat="1" applyFont="1" applyFill="1" applyAlignment="1">
      <alignment horizontal="right" vertical="center" readingOrder="2"/>
    </xf>
    <xf numFmtId="38" fontId="22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/>
    </xf>
    <xf numFmtId="38" fontId="9" fillId="0" borderId="0" xfId="0" applyNumberFormat="1" applyFont="1" applyBorder="1" applyAlignment="1">
      <alignment horizontal="center" vertical="center"/>
    </xf>
    <xf numFmtId="38" fontId="9" fillId="0" borderId="0" xfId="0" applyNumberFormat="1" applyFont="1" applyBorder="1" applyAlignment="1">
      <alignment horizontal="left"/>
    </xf>
    <xf numFmtId="38" fontId="9" fillId="0" borderId="0" xfId="0" applyNumberFormat="1" applyFont="1" applyAlignment="1">
      <alignment horizontal="center" vertical="center"/>
    </xf>
    <xf numFmtId="38" fontId="9" fillId="0" borderId="3" xfId="0" applyNumberFormat="1" applyFont="1" applyBorder="1" applyAlignment="1">
      <alignment horizontal="center" vertical="center"/>
    </xf>
    <xf numFmtId="38" fontId="4" fillId="0" borderId="0" xfId="0" applyNumberFormat="1" applyFont="1" applyFill="1" applyAlignment="1">
      <alignment horizontal="center" vertical="center"/>
    </xf>
    <xf numFmtId="38" fontId="19" fillId="0" borderId="0" xfId="0" applyNumberFormat="1" applyFont="1" applyAlignment="1">
      <alignment horizontal="center" vertical="center"/>
    </xf>
    <xf numFmtId="38" fontId="4" fillId="0" borderId="0" xfId="0" applyNumberFormat="1" applyFont="1" applyFill="1" applyBorder="1" applyAlignment="1">
      <alignment horizontal="center" vertical="center"/>
    </xf>
    <xf numFmtId="38" fontId="19" fillId="0" borderId="0" xfId="0" applyNumberFormat="1" applyFont="1" applyBorder="1" applyAlignment="1">
      <alignment horizontal="center" vertical="center"/>
    </xf>
    <xf numFmtId="38" fontId="4" fillId="0" borderId="0" xfId="0" applyNumberFormat="1" applyFont="1" applyFill="1" applyAlignment="1">
      <alignment vertical="top"/>
    </xf>
    <xf numFmtId="40" fontId="4" fillId="0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right" vertical="center"/>
    </xf>
    <xf numFmtId="38" fontId="20" fillId="0" borderId="0" xfId="0" applyNumberFormat="1" applyFont="1" applyBorder="1" applyAlignment="1">
      <alignment horizontal="center"/>
    </xf>
    <xf numFmtId="40" fontId="19" fillId="0" borderId="0" xfId="0" applyNumberFormat="1" applyFont="1" applyAlignment="1">
      <alignment horizontal="left"/>
    </xf>
    <xf numFmtId="40" fontId="9" fillId="0" borderId="3" xfId="0" applyNumberFormat="1" applyFont="1" applyFill="1" applyBorder="1" applyAlignment="1">
      <alignment horizontal="center" vertical="center"/>
    </xf>
    <xf numFmtId="40" fontId="17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40" fontId="17" fillId="0" borderId="0" xfId="0" applyNumberFormat="1" applyFont="1" applyBorder="1" applyAlignment="1">
      <alignment horizontal="center" vertical="center"/>
    </xf>
    <xf numFmtId="40" fontId="17" fillId="0" borderId="0" xfId="0" applyNumberFormat="1" applyFont="1" applyAlignment="1">
      <alignment horizontal="center" vertical="center"/>
    </xf>
    <xf numFmtId="38" fontId="12" fillId="0" borderId="0" xfId="0" applyNumberFormat="1" applyFont="1" applyFill="1" applyAlignment="1">
      <alignment horizontal="right" vertical="center"/>
    </xf>
    <xf numFmtId="38" fontId="17" fillId="0" borderId="0" xfId="0" applyNumberFormat="1" applyFont="1" applyBorder="1" applyAlignment="1">
      <alignment horizontal="center" vertical="center"/>
    </xf>
    <xf numFmtId="38" fontId="17" fillId="0" borderId="3" xfId="0" applyNumberFormat="1" applyFont="1" applyBorder="1" applyAlignment="1">
      <alignment horizontal="center" vertical="center"/>
    </xf>
    <xf numFmtId="38" fontId="13" fillId="0" borderId="5" xfId="0" applyNumberFormat="1" applyFont="1" applyBorder="1" applyAlignment="1">
      <alignment horizontal="center" vertical="center"/>
    </xf>
    <xf numFmtId="38" fontId="23" fillId="0" borderId="0" xfId="0" applyNumberFormat="1" applyFont="1" applyAlignment="1">
      <alignment horizontal="left"/>
    </xf>
    <xf numFmtId="38" fontId="19" fillId="0" borderId="0" xfId="0" applyNumberFormat="1" applyFont="1" applyBorder="1" applyAlignment="1">
      <alignment horizontal="left"/>
    </xf>
    <xf numFmtId="3" fontId="17" fillId="0" borderId="7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38" fontId="17" fillId="0" borderId="0" xfId="0" applyNumberFormat="1" applyFont="1" applyAlignment="1">
      <alignment horizontal="right" vertical="center"/>
    </xf>
    <xf numFmtId="38" fontId="17" fillId="0" borderId="0" xfId="0" applyNumberFormat="1" applyFont="1" applyAlignment="1">
      <alignment vertical="center"/>
    </xf>
    <xf numFmtId="38" fontId="17" fillId="0" borderId="0" xfId="0" applyNumberFormat="1" applyFont="1" applyAlignment="1">
      <alignment horizontal="left"/>
    </xf>
    <xf numFmtId="38" fontId="20" fillId="0" borderId="0" xfId="0" applyNumberFormat="1" applyFont="1" applyAlignment="1">
      <alignment horizontal="left" vertical="center"/>
    </xf>
    <xf numFmtId="38" fontId="9" fillId="0" borderId="3" xfId="0" applyNumberFormat="1" applyFont="1" applyBorder="1" applyAlignment="1">
      <alignment horizontal="center" vertical="center" wrapText="1"/>
    </xf>
    <xf numFmtId="38" fontId="9" fillId="0" borderId="0" xfId="0" applyNumberFormat="1" applyFont="1" applyAlignment="1">
      <alignment horizontal="center" vertical="center" wrapText="1"/>
    </xf>
    <xf numFmtId="38" fontId="0" fillId="0" borderId="0" xfId="0" applyNumberFormat="1" applyAlignment="1">
      <alignment horizontal="left"/>
    </xf>
    <xf numFmtId="38" fontId="4" fillId="0" borderId="0" xfId="0" applyNumberFormat="1" applyFont="1" applyFill="1" applyAlignment="1">
      <alignment vertical="center"/>
    </xf>
    <xf numFmtId="38" fontId="1" fillId="0" borderId="0" xfId="0" applyNumberFormat="1" applyFont="1" applyFill="1" applyAlignment="1">
      <alignment vertical="center"/>
    </xf>
    <xf numFmtId="38" fontId="2" fillId="0" borderId="0" xfId="0" applyNumberFormat="1" applyFont="1" applyFill="1" applyAlignment="1">
      <alignment vertical="center"/>
    </xf>
    <xf numFmtId="38" fontId="3" fillId="0" borderId="0" xfId="0" applyNumberFormat="1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vertical="center" wrapText="1"/>
    </xf>
    <xf numFmtId="38" fontId="3" fillId="0" borderId="0" xfId="0" applyNumberFormat="1" applyFont="1" applyFill="1" applyBorder="1" applyAlignment="1">
      <alignment horizontal="right" vertical="center"/>
    </xf>
    <xf numFmtId="38" fontId="17" fillId="0" borderId="0" xfId="0" applyNumberFormat="1" applyFont="1" applyFill="1" applyBorder="1" applyAlignment="1">
      <alignment horizontal="right" vertical="top"/>
    </xf>
    <xf numFmtId="38" fontId="15" fillId="0" borderId="0" xfId="0" applyNumberFormat="1" applyFont="1" applyAlignment="1">
      <alignment horizontal="left"/>
    </xf>
    <xf numFmtId="38" fontId="15" fillId="0" borderId="0" xfId="0" applyNumberFormat="1" applyFont="1" applyBorder="1" applyAlignment="1">
      <alignment horizontal="left"/>
    </xf>
    <xf numFmtId="38" fontId="13" fillId="0" borderId="6" xfId="0" applyNumberFormat="1" applyFont="1" applyFill="1" applyBorder="1" applyAlignment="1">
      <alignment horizontal="center" vertical="center"/>
    </xf>
    <xf numFmtId="38" fontId="17" fillId="0" borderId="0" xfId="0" applyNumberFormat="1" applyFont="1" applyAlignment="1">
      <alignment horizontal="left" vertical="center"/>
    </xf>
    <xf numFmtId="38" fontId="17" fillId="0" borderId="0" xfId="0" applyNumberFormat="1" applyFont="1" applyFill="1" applyAlignment="1">
      <alignment horizontal="left"/>
    </xf>
    <xf numFmtId="38" fontId="20" fillId="0" borderId="0" xfId="0" applyNumberFormat="1" applyFont="1" applyAlignment="1">
      <alignment horizontal="center"/>
    </xf>
    <xf numFmtId="38" fontId="17" fillId="0" borderId="0" xfId="0" quotePrefix="1" applyNumberFormat="1" applyFont="1" applyFill="1" applyBorder="1" applyAlignment="1">
      <alignment horizontal="center" vertical="center"/>
    </xf>
    <xf numFmtId="38" fontId="17" fillId="0" borderId="0" xfId="0" quotePrefix="1" applyNumberFormat="1" applyFont="1" applyFill="1" applyAlignment="1">
      <alignment horizontal="center" vertical="center"/>
    </xf>
    <xf numFmtId="40" fontId="4" fillId="0" borderId="0" xfId="0" applyNumberFormat="1" applyFont="1" applyFill="1" applyBorder="1" applyAlignment="1">
      <alignment horizontal="center" vertical="center"/>
    </xf>
    <xf numFmtId="38" fontId="17" fillId="0" borderId="5" xfId="0" applyNumberFormat="1" applyFont="1" applyBorder="1" applyAlignment="1">
      <alignment horizontal="center" vertical="center"/>
    </xf>
    <xf numFmtId="38" fontId="9" fillId="0" borderId="0" xfId="0" applyNumberFormat="1" applyFont="1" applyFill="1" applyBorder="1" applyAlignment="1">
      <alignment horizontal="center" vertical="center"/>
    </xf>
    <xf numFmtId="38" fontId="9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8" fontId="9" fillId="0" borderId="3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center" vertical="center"/>
    </xf>
    <xf numFmtId="3" fontId="20" fillId="0" borderId="0" xfId="0" applyNumberFormat="1" applyFont="1" applyFill="1" applyAlignment="1">
      <alignment horizontal="center" vertical="center"/>
    </xf>
    <xf numFmtId="38" fontId="20" fillId="0" borderId="0" xfId="0" applyNumberFormat="1" applyFont="1" applyBorder="1" applyAlignment="1">
      <alignment horizontal="center" vertical="center"/>
    </xf>
    <xf numFmtId="38" fontId="20" fillId="0" borderId="0" xfId="0" applyNumberFormat="1" applyFont="1" applyFill="1" applyBorder="1" applyAlignment="1">
      <alignment horizontal="center" vertical="center"/>
    </xf>
    <xf numFmtId="38" fontId="20" fillId="0" borderId="0" xfId="0" applyNumberFormat="1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center" vertical="center"/>
    </xf>
    <xf numFmtId="2" fontId="20" fillId="0" borderId="3" xfId="0" applyNumberFormat="1" applyFont="1" applyFill="1" applyBorder="1" applyAlignment="1">
      <alignment horizontal="center" vertical="center"/>
    </xf>
    <xf numFmtId="38" fontId="20" fillId="0" borderId="0" xfId="0" applyNumberFormat="1" applyFont="1" applyFill="1" applyAlignment="1">
      <alignment horizontal="center" vertical="center"/>
    </xf>
    <xf numFmtId="38" fontId="20" fillId="0" borderId="3" xfId="0" applyNumberFormat="1" applyFont="1" applyFill="1" applyBorder="1" applyAlignment="1">
      <alignment horizontal="center" vertical="center"/>
    </xf>
    <xf numFmtId="38" fontId="9" fillId="0" borderId="5" xfId="0" applyNumberFormat="1" applyFont="1" applyFill="1" applyBorder="1" applyAlignment="1">
      <alignment horizontal="center" vertical="center"/>
    </xf>
    <xf numFmtId="38" fontId="9" fillId="0" borderId="4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38" fontId="20" fillId="0" borderId="0" xfId="0" applyNumberFormat="1" applyFont="1" applyFill="1" applyAlignment="1">
      <alignment horizontal="right" vertical="center"/>
    </xf>
    <xf numFmtId="38" fontId="20" fillId="0" borderId="0" xfId="0" applyNumberFormat="1" applyFont="1" applyFill="1" applyBorder="1" applyAlignment="1">
      <alignment horizontal="right" vertical="center"/>
    </xf>
    <xf numFmtId="164" fontId="17" fillId="0" borderId="4" xfId="0" applyNumberFormat="1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38" fontId="20" fillId="0" borderId="3" xfId="0" applyNumberFormat="1" applyFont="1" applyFill="1" applyBorder="1" applyAlignment="1">
      <alignment horizontal="center" vertical="center" wrapText="1"/>
    </xf>
    <xf numFmtId="38" fontId="13" fillId="0" borderId="0" xfId="0" applyNumberFormat="1" applyFont="1" applyFill="1" applyBorder="1" applyAlignment="1">
      <alignment horizontal="right" vertical="center"/>
    </xf>
    <xf numFmtId="38" fontId="4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4" fillId="0" borderId="0" xfId="0" applyNumberFormat="1" applyFont="1" applyBorder="1" applyAlignment="1">
      <alignment horizontal="center" vertical="center"/>
    </xf>
    <xf numFmtId="38" fontId="20" fillId="0" borderId="1" xfId="0" applyNumberFormat="1" applyFont="1" applyBorder="1" applyAlignment="1">
      <alignment horizontal="right" vertical="center"/>
    </xf>
    <xf numFmtId="38" fontId="20" fillId="0" borderId="1" xfId="0" applyNumberFormat="1" applyFont="1" applyBorder="1" applyAlignment="1">
      <alignment horizontal="center" vertical="center"/>
    </xf>
    <xf numFmtId="38" fontId="20" fillId="0" borderId="0" xfId="0" applyNumberFormat="1" applyFont="1" applyAlignment="1">
      <alignment horizontal="right" vertical="center"/>
    </xf>
    <xf numFmtId="38" fontId="20" fillId="0" borderId="0" xfId="0" applyNumberFormat="1" applyFont="1" applyBorder="1" applyAlignment="1">
      <alignment vertical="center"/>
    </xf>
    <xf numFmtId="38" fontId="20" fillId="0" borderId="0" xfId="0" applyNumberFormat="1" applyFont="1" applyAlignment="1">
      <alignment vertical="center"/>
    </xf>
    <xf numFmtId="38" fontId="20" fillId="0" borderId="0" xfId="0" applyNumberFormat="1" applyFont="1" applyBorder="1" applyAlignment="1">
      <alignment horizontal="right" vertical="center"/>
    </xf>
    <xf numFmtId="38" fontId="20" fillId="0" borderId="2" xfId="0" applyNumberFormat="1" applyFont="1" applyBorder="1" applyAlignment="1">
      <alignment horizontal="center" vertical="center"/>
    </xf>
    <xf numFmtId="38" fontId="19" fillId="0" borderId="0" xfId="0" applyNumberFormat="1" applyFont="1" applyAlignment="1">
      <alignment horizontal="right" vertical="center"/>
    </xf>
    <xf numFmtId="38" fontId="20" fillId="0" borderId="0" xfId="0" applyNumberFormat="1" applyFont="1" applyBorder="1" applyAlignment="1">
      <alignment horizontal="left" vertical="center"/>
    </xf>
    <xf numFmtId="38" fontId="15" fillId="0" borderId="0" xfId="0" applyNumberFormat="1" applyFont="1" applyAlignment="1">
      <alignment horizontal="center" vertical="center"/>
    </xf>
    <xf numFmtId="38" fontId="24" fillId="0" borderId="0" xfId="0" applyNumberFormat="1" applyFont="1" applyAlignment="1">
      <alignment horizontal="center" vertical="center"/>
    </xf>
    <xf numFmtId="38" fontId="9" fillId="0" borderId="0" xfId="0" applyNumberFormat="1" applyFont="1" applyFill="1" applyBorder="1" applyAlignment="1">
      <alignment horizontal="center" vertical="center"/>
    </xf>
    <xf numFmtId="38" fontId="9" fillId="0" borderId="3" xfId="0" applyNumberFormat="1" applyFont="1" applyFill="1" applyBorder="1" applyAlignment="1">
      <alignment horizontal="center" vertical="center"/>
    </xf>
    <xf numFmtId="38" fontId="12" fillId="0" borderId="0" xfId="0" applyNumberFormat="1" applyFont="1" applyFill="1" applyAlignment="1">
      <alignment horizontal="right" vertical="center" readingOrder="2"/>
    </xf>
    <xf numFmtId="38" fontId="9" fillId="0" borderId="3" xfId="0" applyNumberFormat="1" applyFont="1" applyBorder="1" applyAlignment="1">
      <alignment horizontal="center" vertical="center"/>
    </xf>
    <xf numFmtId="37" fontId="7" fillId="0" borderId="0" xfId="1" applyNumberFormat="1" applyFont="1" applyAlignment="1">
      <alignment horizontal="center" vertical="center"/>
    </xf>
    <xf numFmtId="0" fontId="8" fillId="0" borderId="0" xfId="1" applyFont="1"/>
    <xf numFmtId="0" fontId="10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readingOrder="2"/>
    </xf>
    <xf numFmtId="0" fontId="12" fillId="0" borderId="0" xfId="0" applyFont="1" applyFill="1" applyAlignment="1">
      <alignment horizontal="right" vertical="center" readingOrder="2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38" fontId="9" fillId="0" borderId="0" xfId="0" applyNumberFormat="1" applyFont="1" applyFill="1" applyBorder="1" applyAlignment="1">
      <alignment horizontal="center" vertical="center"/>
    </xf>
    <xf numFmtId="38" fontId="9" fillId="0" borderId="3" xfId="0" applyNumberFormat="1" applyFont="1" applyFill="1" applyBorder="1" applyAlignment="1">
      <alignment horizontal="center" vertical="center"/>
    </xf>
    <xf numFmtId="38" fontId="10" fillId="0" borderId="3" xfId="0" applyNumberFormat="1" applyFont="1" applyBorder="1" applyAlignment="1">
      <alignment horizontal="center" vertical="center"/>
    </xf>
    <xf numFmtId="38" fontId="9" fillId="0" borderId="0" xfId="0" applyNumberFormat="1" applyFont="1" applyFill="1" applyBorder="1" applyAlignment="1">
      <alignment horizontal="center" vertical="center" wrapText="1"/>
    </xf>
    <xf numFmtId="38" fontId="9" fillId="0" borderId="3" xfId="0" applyNumberFormat="1" applyFont="1" applyFill="1" applyBorder="1" applyAlignment="1">
      <alignment horizontal="center" vertical="center" wrapText="1"/>
    </xf>
    <xf numFmtId="38" fontId="10" fillId="0" borderId="3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center" readingOrder="2"/>
    </xf>
    <xf numFmtId="38" fontId="10" fillId="0" borderId="0" xfId="0" applyNumberFormat="1" applyFont="1" applyAlignment="1">
      <alignment horizontal="left" vertical="center"/>
    </xf>
    <xf numFmtId="38" fontId="12" fillId="0" borderId="0" xfId="0" applyNumberFormat="1" applyFont="1" applyFill="1" applyAlignment="1">
      <alignment horizontal="right" vertical="center" readingOrder="2"/>
    </xf>
    <xf numFmtId="38" fontId="11" fillId="0" borderId="0" xfId="0" applyNumberFormat="1" applyFont="1" applyFill="1" applyAlignment="1">
      <alignment horizontal="center" vertical="center"/>
    </xf>
    <xf numFmtId="38" fontId="12" fillId="0" borderId="0" xfId="0" applyNumberFormat="1" applyFont="1" applyFill="1" applyAlignment="1">
      <alignment horizontal="left" vertical="center" readingOrder="2"/>
    </xf>
    <xf numFmtId="38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21" fillId="0" borderId="0" xfId="0" applyFont="1" applyAlignment="1">
      <alignment horizontal="left" vertical="center"/>
    </xf>
    <xf numFmtId="38" fontId="9" fillId="0" borderId="2" xfId="0" applyNumberFormat="1" applyFont="1" applyFill="1" applyBorder="1" applyAlignment="1">
      <alignment horizontal="center" vertical="center"/>
    </xf>
    <xf numFmtId="38" fontId="12" fillId="0" borderId="0" xfId="0" applyNumberFormat="1" applyFont="1" applyFill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38" fontId="12" fillId="0" borderId="0" xfId="0" applyNumberFormat="1" applyFont="1" applyAlignment="1">
      <alignment horizontal="right" vertical="center" readingOrder="2"/>
    </xf>
    <xf numFmtId="38" fontId="9" fillId="0" borderId="3" xfId="0" applyNumberFormat="1" applyFont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38" fontId="13" fillId="0" borderId="8" xfId="0" applyNumberFormat="1" applyFont="1" applyFill="1" applyBorder="1" applyAlignment="1">
      <alignment horizontal="center" vertical="center"/>
    </xf>
    <xf numFmtId="38" fontId="13" fillId="0" borderId="0" xfId="0" applyNumberFormat="1" applyFont="1" applyFill="1" applyAlignment="1">
      <alignment horizontal="right" vertical="center"/>
    </xf>
    <xf numFmtId="38" fontId="3" fillId="0" borderId="0" xfId="0" applyNumberFormat="1" applyFont="1" applyFill="1" applyBorder="1" applyAlignment="1">
      <alignment horizontal="center" vertical="center"/>
    </xf>
    <xf numFmtId="38" fontId="23" fillId="0" borderId="0" xfId="0" applyNumberFormat="1" applyFont="1" applyAlignment="1">
      <alignment horizontal="center" vertical="center"/>
    </xf>
    <xf numFmtId="40" fontId="3" fillId="0" borderId="0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 2" xfId="1" xr:uid="{EBA9E39E-A25F-4978-A860-5700E7078DB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590550</xdr:colOff>
      <xdr:row>7</xdr:row>
      <xdr:rowOff>0</xdr:rowOff>
    </xdr:to>
    <xdr:pic>
      <xdr:nvPicPr>
        <xdr:cNvPr id="4" name="Picture 3" descr="Picture">
          <a:extLst>
            <a:ext uri="{FF2B5EF4-FFF2-40B4-BE49-F238E27FC236}">
              <a16:creationId xmlns:a16="http://schemas.microsoft.com/office/drawing/2014/main" id="{819BFDCE-F977-4995-AEE3-D2D7AE92B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71750" y="1190625"/>
          <a:ext cx="12668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0</xdr:row>
      <xdr:rowOff>190500</xdr:rowOff>
    </xdr:from>
    <xdr:to>
      <xdr:col>7</xdr:col>
      <xdr:colOff>190500</xdr:colOff>
      <xdr:row>13</xdr:row>
      <xdr:rowOff>396875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C7B36C-0E1C-4EC4-9B0B-B7AB033F930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9234750" y="190500"/>
          <a:ext cx="3889375" cy="3794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.musazadeh\Downloads\614_&#1589;&#1608;&#1585;&#1578;_&#1608;&#1590;&#1593;&#1740;&#1578;_&#1662;&#1585;&#1578;&#1601;&#1608;&#1740;%20(1).xlsx" TargetMode="External"/><Relationship Id="rId1" Type="http://schemas.openxmlformats.org/officeDocument/2006/relationships/externalLinkPath" Target="file:///C:\Users\h.musazadeh\Downloads\614_&#1589;&#1608;&#1585;&#1578;_&#1608;&#1590;&#1593;&#1740;&#1578;_&#1662;&#1585;&#1578;&#1601;&#1608;&#1740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صورت وضعیت پرتفوی"/>
      <sheetName val="سهام"/>
      <sheetName val="اوراق مشتقه"/>
      <sheetName val="واحدهای صندوق"/>
      <sheetName val="اوراق"/>
      <sheetName val="سپرده"/>
      <sheetName val="درآمد"/>
      <sheetName val="درآمد سرمایه گذاری در سهام"/>
      <sheetName val="درآمد سرمایه گذاری در صندوق"/>
      <sheetName val="درآمد سرمایه گذاری در اوراق به"/>
      <sheetName val="مبالغ تخصیصی اوراق"/>
      <sheetName val="درآمد سپرده بانکی"/>
      <sheetName val="سایر درآمدها"/>
      <sheetName val="درآمد سود سهام"/>
      <sheetName val="درآمد سود صندوق"/>
      <sheetName val="سود اوراق بهادار"/>
      <sheetName val="سود سپرده بانکی"/>
      <sheetName val="درآمد ناشی از تغییر قیمت سهام"/>
      <sheetName val="درآمد ناشی از تغییر قیمت صندوق"/>
      <sheetName val="درآمد ناشی از تغییر قیمت اوراق"/>
      <sheetName val="درآمد ناشی از فروش سهام"/>
      <sheetName val="درآمد اعمال اختیار"/>
      <sheetName val="درآمد ناشی از فروش صندوق"/>
      <sheetName val="درآمد ناشی از فروش اوراق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K10">
            <v>18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87E85-0654-4B6E-92BA-CCB5DD1960B2}">
  <sheetPr>
    <pageSetUpPr fitToPage="1"/>
  </sheetPr>
  <dimension ref="A11:Q21"/>
  <sheetViews>
    <sheetView rightToLeft="1" tabSelected="1" view="pageBreakPreview" zoomScale="60" zoomScaleNormal="100" workbookViewId="0">
      <selection activeCell="F24" sqref="F24"/>
    </sheetView>
  </sheetViews>
  <sheetFormatPr defaultColWidth="9.140625" defaultRowHeight="18.75" x14ac:dyDescent="0.45"/>
  <cols>
    <col min="1" max="1" width="11.28515625" style="3" customWidth="1"/>
    <col min="2" max="2" width="10.42578125" style="3" customWidth="1"/>
    <col min="3" max="3" width="9.140625" style="3"/>
    <col min="4" max="4" width="10.140625" style="3" customWidth="1"/>
    <col min="5" max="5" width="9.140625" style="3"/>
    <col min="6" max="6" width="9.7109375" style="3" customWidth="1"/>
    <col min="7" max="7" width="10.28515625" style="3" customWidth="1"/>
    <col min="8" max="16384" width="9.140625" style="3"/>
  </cols>
  <sheetData>
    <row r="11" spans="17:17" ht="36" customHeight="1" x14ac:dyDescent="0.45"/>
    <row r="12" spans="17:17" ht="30" customHeight="1" x14ac:dyDescent="0.45"/>
    <row r="13" spans="17:17" ht="28.5" customHeight="1" x14ac:dyDescent="0.45"/>
    <row r="14" spans="17:17" ht="32.25" customHeight="1" x14ac:dyDescent="0.45">
      <c r="Q14" s="2"/>
    </row>
    <row r="15" spans="17:17" ht="27.75" customHeight="1" x14ac:dyDescent="0.45"/>
    <row r="16" spans="17:17" ht="32.25" customHeight="1" x14ac:dyDescent="0.45"/>
    <row r="17" spans="1:9" ht="27.75" customHeight="1" x14ac:dyDescent="0.45"/>
    <row r="18" spans="1:9" ht="47.25" customHeight="1" x14ac:dyDescent="0.6">
      <c r="A18" s="184" t="s">
        <v>145</v>
      </c>
      <c r="B18" s="185"/>
      <c r="C18" s="185"/>
      <c r="D18" s="185"/>
      <c r="E18" s="185"/>
      <c r="F18" s="185"/>
      <c r="G18" s="185"/>
      <c r="H18" s="185"/>
      <c r="I18" s="185"/>
    </row>
    <row r="19" spans="1:9" ht="47.25" customHeight="1" x14ac:dyDescent="0.6">
      <c r="A19" s="184" t="s">
        <v>146</v>
      </c>
      <c r="B19" s="185"/>
      <c r="C19" s="185"/>
      <c r="D19" s="185"/>
      <c r="E19" s="185"/>
      <c r="F19" s="185"/>
      <c r="G19" s="185"/>
      <c r="H19" s="185"/>
      <c r="I19" s="185"/>
    </row>
    <row r="20" spans="1:9" ht="47.25" customHeight="1" x14ac:dyDescent="0.6">
      <c r="A20" s="184" t="s">
        <v>147</v>
      </c>
      <c r="B20" s="185"/>
      <c r="C20" s="185"/>
      <c r="D20" s="185"/>
      <c r="E20" s="185"/>
      <c r="F20" s="185"/>
      <c r="G20" s="185"/>
      <c r="H20" s="185"/>
      <c r="I20" s="185"/>
    </row>
    <row r="21" spans="1:9" ht="47.25" customHeight="1" x14ac:dyDescent="0.6">
      <c r="A21" s="184" t="s">
        <v>209</v>
      </c>
      <c r="B21" s="185"/>
      <c r="C21" s="185"/>
      <c r="D21" s="185"/>
      <c r="E21" s="185"/>
      <c r="F21" s="185"/>
      <c r="G21" s="185"/>
      <c r="H21" s="185"/>
      <c r="I21" s="185"/>
    </row>
  </sheetData>
  <mergeCells count="4">
    <mergeCell ref="A18:I18"/>
    <mergeCell ref="A19:I19"/>
    <mergeCell ref="A20:I20"/>
    <mergeCell ref="A21:I21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8"/>
  <sheetViews>
    <sheetView rightToLeft="1" view="pageBreakPreview" zoomScale="60" zoomScaleNormal="100" workbookViewId="0">
      <selection activeCell="A17" sqref="A17:XFD18"/>
    </sheetView>
  </sheetViews>
  <sheetFormatPr defaultRowHeight="15.75" x14ac:dyDescent="0.4"/>
  <cols>
    <col min="1" max="1" width="33.85546875" style="47" bestFit="1" customWidth="1"/>
    <col min="2" max="2" width="1.42578125" style="47" customWidth="1"/>
    <col min="3" max="3" width="21" style="47" bestFit="1" customWidth="1"/>
    <col min="4" max="4" width="1.42578125" style="47" customWidth="1"/>
    <col min="5" max="5" width="21.7109375" style="47" bestFit="1" customWidth="1"/>
    <col min="6" max="6" width="1.42578125" style="47" customWidth="1"/>
    <col min="7" max="7" width="19.42578125" style="47" customWidth="1"/>
    <col min="8" max="8" width="1.42578125" style="47" customWidth="1"/>
    <col min="9" max="9" width="21" style="47" bestFit="1" customWidth="1"/>
    <col min="10" max="10" width="1.42578125" style="47" customWidth="1"/>
    <col min="11" max="11" width="24.42578125" style="47" bestFit="1" customWidth="1"/>
    <col min="12" max="12" width="1.42578125" style="47" customWidth="1"/>
    <col min="13" max="13" width="21.85546875" style="47" bestFit="1" customWidth="1"/>
    <col min="14" max="14" width="1.42578125" style="47" customWidth="1"/>
    <col min="15" max="15" width="21.7109375" style="47" bestFit="1" customWidth="1"/>
    <col min="16" max="16" width="1.42578125" style="47" customWidth="1"/>
    <col min="17" max="17" width="18.7109375" style="47" customWidth="1"/>
    <col min="18" max="18" width="1.42578125" style="47" customWidth="1"/>
    <col min="19" max="19" width="21.28515625" style="47" bestFit="1" customWidth="1"/>
    <col min="20" max="20" width="1.42578125" style="47" customWidth="1"/>
    <col min="21" max="21" width="24.42578125" style="98" bestFit="1" customWidth="1"/>
    <col min="22" max="22" width="1.42578125" style="47" customWidth="1"/>
    <col min="23" max="23" width="10.5703125" style="47" bestFit="1" customWidth="1"/>
    <col min="24" max="16384" width="9.140625" style="47"/>
  </cols>
  <sheetData>
    <row r="1" spans="1:21" ht="40.5" customHeight="1" x14ac:dyDescent="0.4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</row>
    <row r="2" spans="1:21" ht="40.5" customHeight="1" x14ac:dyDescent="0.4">
      <c r="A2" s="207" t="s">
        <v>82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</row>
    <row r="3" spans="1:21" ht="40.5" customHeight="1" x14ac:dyDescent="0.4">
      <c r="A3" s="207" t="str">
        <f>درآمد!A3</f>
        <v>دوره یک ماهه منتهی به 30 آذر 1404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</row>
    <row r="4" spans="1:21" ht="40.5" customHeight="1" x14ac:dyDescent="0.4"/>
    <row r="5" spans="1:21" ht="40.5" customHeight="1" x14ac:dyDescent="0.4">
      <c r="A5" s="206" t="s">
        <v>171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</row>
    <row r="6" spans="1:21" ht="40.5" customHeight="1" x14ac:dyDescent="0.4">
      <c r="A6" s="104"/>
      <c r="B6" s="104"/>
      <c r="C6" s="208" t="s">
        <v>151</v>
      </c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</row>
    <row r="7" spans="1:21" ht="40.5" customHeight="1" thickBot="1" x14ac:dyDescent="0.65">
      <c r="C7" s="201" t="s">
        <v>213</v>
      </c>
      <c r="D7" s="201"/>
      <c r="E7" s="201"/>
      <c r="F7" s="201"/>
      <c r="G7" s="201"/>
      <c r="H7" s="201"/>
      <c r="I7" s="201"/>
      <c r="J7" s="201"/>
      <c r="K7" s="201"/>
      <c r="L7" s="54"/>
      <c r="M7" s="201" t="s">
        <v>214</v>
      </c>
      <c r="N7" s="201"/>
      <c r="O7" s="201"/>
      <c r="P7" s="201"/>
      <c r="Q7" s="201"/>
      <c r="R7" s="201"/>
      <c r="S7" s="201"/>
      <c r="T7" s="201"/>
      <c r="U7" s="201"/>
    </row>
    <row r="8" spans="1:21" ht="40.5" customHeight="1" thickBot="1" x14ac:dyDescent="0.65">
      <c r="A8" s="196" t="s">
        <v>177</v>
      </c>
      <c r="C8" s="53" t="s">
        <v>111</v>
      </c>
      <c r="D8" s="54"/>
      <c r="E8" s="53" t="s">
        <v>95</v>
      </c>
      <c r="F8" s="54"/>
      <c r="G8" s="53" t="s">
        <v>96</v>
      </c>
      <c r="H8" s="55"/>
      <c r="I8" s="197" t="s">
        <v>31</v>
      </c>
      <c r="J8" s="197"/>
      <c r="K8" s="197"/>
      <c r="L8" s="54"/>
      <c r="M8" s="53" t="s">
        <v>111</v>
      </c>
      <c r="N8" s="54"/>
      <c r="O8" s="53" t="s">
        <v>95</v>
      </c>
      <c r="P8" s="54"/>
      <c r="Q8" s="53" t="s">
        <v>96</v>
      </c>
      <c r="R8" s="55"/>
      <c r="S8" s="197" t="s">
        <v>31</v>
      </c>
      <c r="T8" s="197"/>
      <c r="U8" s="197"/>
    </row>
    <row r="9" spans="1:21" ht="40.5" customHeight="1" thickBot="1" x14ac:dyDescent="0.65">
      <c r="A9" s="197"/>
      <c r="C9" s="89" t="s">
        <v>172</v>
      </c>
      <c r="D9" s="88"/>
      <c r="E9" s="89" t="s">
        <v>173</v>
      </c>
      <c r="F9" s="88"/>
      <c r="G9" s="89" t="s">
        <v>174</v>
      </c>
      <c r="I9" s="56" t="s">
        <v>79</v>
      </c>
      <c r="J9" s="55"/>
      <c r="K9" s="56" t="s">
        <v>85</v>
      </c>
      <c r="M9" s="89" t="s">
        <v>172</v>
      </c>
      <c r="N9" s="88"/>
      <c r="O9" s="89" t="s">
        <v>173</v>
      </c>
      <c r="P9" s="88"/>
      <c r="Q9" s="89" t="s">
        <v>174</v>
      </c>
      <c r="S9" s="56" t="s">
        <v>79</v>
      </c>
      <c r="T9" s="55"/>
      <c r="U9" s="99" t="s">
        <v>85</v>
      </c>
    </row>
    <row r="10" spans="1:21" ht="40.5" customHeight="1" x14ac:dyDescent="0.4">
      <c r="A10" s="41" t="s">
        <v>71</v>
      </c>
      <c r="C10" s="27">
        <v>10561797464</v>
      </c>
      <c r="D10" s="48"/>
      <c r="E10" s="27">
        <v>277234959</v>
      </c>
      <c r="F10" s="48"/>
      <c r="G10" s="27">
        <v>-74234959</v>
      </c>
      <c r="H10" s="48"/>
      <c r="I10" s="79">
        <f>C10+E10+G10</f>
        <v>10764797464</v>
      </c>
      <c r="J10" s="48"/>
      <c r="K10" s="102">
        <f>I10/$I$15*100</f>
        <v>99.98216983908226</v>
      </c>
      <c r="L10" s="48"/>
      <c r="M10" s="27">
        <v>41892888906</v>
      </c>
      <c r="N10" s="48"/>
      <c r="O10" s="27">
        <v>-465125041</v>
      </c>
      <c r="P10" s="48"/>
      <c r="Q10" s="27">
        <v>-74234959</v>
      </c>
      <c r="R10" s="48"/>
      <c r="S10" s="79">
        <f>M10+O10+Q10</f>
        <v>41353528906</v>
      </c>
      <c r="U10" s="105">
        <f>S10/$S$15*100</f>
        <v>99.991228313801145</v>
      </c>
    </row>
    <row r="11" spans="1:21" ht="40.5" customHeight="1" x14ac:dyDescent="0.4">
      <c r="A11" s="41" t="s">
        <v>75</v>
      </c>
      <c r="C11" s="25">
        <v>1919723</v>
      </c>
      <c r="D11" s="48"/>
      <c r="E11" s="25">
        <v>0</v>
      </c>
      <c r="F11" s="48"/>
      <c r="G11" s="25">
        <v>0</v>
      </c>
      <c r="H11" s="48"/>
      <c r="I11" s="27">
        <f t="shared" ref="I11:I14" si="0">C11+E11+G11</f>
        <v>1919723</v>
      </c>
      <c r="J11" s="48"/>
      <c r="K11" s="102">
        <f>I11/$I$15*100</f>
        <v>1.7830160917739354E-2</v>
      </c>
      <c r="L11" s="48"/>
      <c r="M11" s="25">
        <v>9202611</v>
      </c>
      <c r="N11" s="48"/>
      <c r="O11" s="25">
        <v>4858625</v>
      </c>
      <c r="P11" s="48"/>
      <c r="Q11" s="25">
        <v>0</v>
      </c>
      <c r="R11" s="48"/>
      <c r="S11" s="27">
        <f>M11+O11+Q11</f>
        <v>14061236</v>
      </c>
      <c r="U11" s="102">
        <f>S11/$S$15*100</f>
        <v>3.3999523050286598E-2</v>
      </c>
    </row>
    <row r="12" spans="1:21" ht="40.5" customHeight="1" x14ac:dyDescent="0.4">
      <c r="A12" s="41" t="s">
        <v>114</v>
      </c>
      <c r="C12" s="25">
        <v>0</v>
      </c>
      <c r="D12" s="48"/>
      <c r="E12" s="25">
        <v>0</v>
      </c>
      <c r="F12" s="48"/>
      <c r="G12" s="25">
        <v>0</v>
      </c>
      <c r="H12" s="48"/>
      <c r="I12" s="27">
        <f t="shared" si="0"/>
        <v>0</v>
      </c>
      <c r="J12" s="48"/>
      <c r="K12" s="102">
        <f>I12/$I$15*100</f>
        <v>0</v>
      </c>
      <c r="L12" s="48"/>
      <c r="M12" s="25">
        <v>396445</v>
      </c>
      <c r="N12" s="48"/>
      <c r="O12" s="25">
        <v>0</v>
      </c>
      <c r="P12" s="48"/>
      <c r="Q12" s="25">
        <v>4533007</v>
      </c>
      <c r="R12" s="48"/>
      <c r="S12" s="27">
        <f>M12+O12+Q12</f>
        <v>4929452</v>
      </c>
      <c r="U12" s="102">
        <f>S12/$S$15*100</f>
        <v>1.191922366563518E-2</v>
      </c>
    </row>
    <row r="13" spans="1:21" ht="40.5" customHeight="1" x14ac:dyDescent="0.4">
      <c r="A13" s="42" t="s">
        <v>112</v>
      </c>
      <c r="C13" s="27">
        <v>0</v>
      </c>
      <c r="D13" s="105"/>
      <c r="E13" s="27">
        <v>0</v>
      </c>
      <c r="F13" s="105"/>
      <c r="G13" s="27">
        <v>0</v>
      </c>
      <c r="H13" s="48"/>
      <c r="I13" s="27">
        <f t="shared" si="0"/>
        <v>0</v>
      </c>
      <c r="J13" s="48"/>
      <c r="K13" s="102">
        <f>I13/$I$15*100</f>
        <v>0</v>
      </c>
      <c r="L13" s="48"/>
      <c r="M13" s="27">
        <v>832258</v>
      </c>
      <c r="N13" s="105"/>
      <c r="O13" s="27">
        <v>0</v>
      </c>
      <c r="P13" s="48"/>
      <c r="Q13" s="27">
        <v>1931125</v>
      </c>
      <c r="R13" s="48"/>
      <c r="S13" s="27">
        <f>M13+O13+Q13</f>
        <v>2763383</v>
      </c>
      <c r="U13" s="102">
        <f>S13/$S$15*100</f>
        <v>6.6817528704638859E-3</v>
      </c>
    </row>
    <row r="14" spans="1:21" ht="40.5" customHeight="1" thickBot="1" x14ac:dyDescent="0.45">
      <c r="A14" s="41" t="s">
        <v>113</v>
      </c>
      <c r="C14" s="28">
        <v>0</v>
      </c>
      <c r="D14" s="48"/>
      <c r="E14" s="28">
        <v>0</v>
      </c>
      <c r="F14" s="48"/>
      <c r="G14" s="28">
        <v>0</v>
      </c>
      <c r="H14" s="48"/>
      <c r="I14" s="27">
        <f t="shared" si="0"/>
        <v>0</v>
      </c>
      <c r="J14" s="48"/>
      <c r="K14" s="102">
        <f>I14/$I$15*100</f>
        <v>0</v>
      </c>
      <c r="L14" s="48"/>
      <c r="M14" s="28">
        <v>48524</v>
      </c>
      <c r="N14" s="48"/>
      <c r="O14" s="28">
        <v>0</v>
      </c>
      <c r="P14" s="48"/>
      <c r="Q14" s="28">
        <v>-18174875</v>
      </c>
      <c r="R14" s="48"/>
      <c r="S14" s="27">
        <f>M14+O14+Q14</f>
        <v>-18126351</v>
      </c>
      <c r="U14" s="102">
        <f>S14/$S$15*100</f>
        <v>-4.3828813387534742E-2</v>
      </c>
    </row>
    <row r="15" spans="1:21" ht="40.5" customHeight="1" thickBot="1" x14ac:dyDescent="0.45">
      <c r="A15" s="41"/>
      <c r="C15" s="29">
        <f>SUM(C10:C14)</f>
        <v>10563717187</v>
      </c>
      <c r="D15" s="50"/>
      <c r="E15" s="29">
        <f>SUM(E10:E14)</f>
        <v>277234959</v>
      </c>
      <c r="F15" s="50"/>
      <c r="G15" s="29">
        <f>SUM(G10:G14)</f>
        <v>-74234959</v>
      </c>
      <c r="H15" s="50"/>
      <c r="I15" s="29">
        <f>SUM(I10:I14)</f>
        <v>10766717187</v>
      </c>
      <c r="J15" s="50"/>
      <c r="K15" s="107">
        <f>SUM(K10:K14)</f>
        <v>100</v>
      </c>
      <c r="L15" s="50"/>
      <c r="M15" s="29">
        <f>SUM(M10:M14)</f>
        <v>41903368744</v>
      </c>
      <c r="N15" s="50"/>
      <c r="O15" s="29">
        <f>SUM(O10:O14)</f>
        <v>-460266416</v>
      </c>
      <c r="P15" s="50"/>
      <c r="Q15" s="29">
        <f>SUM(Q10:Q14)</f>
        <v>-85945702</v>
      </c>
      <c r="R15" s="50"/>
      <c r="S15" s="29">
        <f>SUM(S10:S14)</f>
        <v>41357156626</v>
      </c>
      <c r="T15" s="108"/>
      <c r="U15" s="107">
        <f>SUM(U10:U14)</f>
        <v>99.999999999999986</v>
      </c>
    </row>
    <row r="16" spans="1:21" ht="19.5" thickTop="1" x14ac:dyDescent="0.4">
      <c r="A16" s="94"/>
    </row>
    <row r="17" spans="1:19" ht="22.5" hidden="1" x14ac:dyDescent="0.4">
      <c r="C17" s="25">
        <f>'سود اوراق بهادار'!G14</f>
        <v>10563717187</v>
      </c>
      <c r="D17" s="25"/>
      <c r="E17" s="25">
        <f>'درآمد ناشی از تغییر قیمت اوراق'!I71</f>
        <v>277234959</v>
      </c>
      <c r="F17" s="25"/>
      <c r="G17" s="25">
        <f>'درآمد ناشی از فروش'!I68</f>
        <v>-74234959</v>
      </c>
      <c r="H17" s="25"/>
      <c r="I17" s="25">
        <f>C17+E17+G17</f>
        <v>10766717187</v>
      </c>
      <c r="J17" s="25"/>
      <c r="K17" s="25"/>
      <c r="L17" s="25"/>
      <c r="M17" s="25">
        <f>'سود اوراق بهادار'!M14</f>
        <v>41903368744</v>
      </c>
      <c r="N17" s="25"/>
      <c r="O17" s="25">
        <f>'درآمد ناشی از تغییر قیمت اوراق'!Q71</f>
        <v>-460266416</v>
      </c>
      <c r="P17" s="25"/>
      <c r="Q17" s="25">
        <f>'درآمد ناشی از فروش'!Q68</f>
        <v>-85945702</v>
      </c>
      <c r="R17" s="25"/>
      <c r="S17" s="25">
        <f>M17+O17+Q17</f>
        <v>41357156626</v>
      </c>
    </row>
    <row r="18" spans="1:19" ht="22.5" hidden="1" x14ac:dyDescent="0.4">
      <c r="C18" s="25">
        <f>C17-C15</f>
        <v>0</v>
      </c>
      <c r="D18" s="25"/>
      <c r="E18" s="25">
        <f>E17-E15</f>
        <v>0</v>
      </c>
      <c r="F18" s="25"/>
      <c r="G18" s="25">
        <f>G17-G15</f>
        <v>0</v>
      </c>
      <c r="H18" s="25"/>
      <c r="I18" s="25">
        <f>I17-I15</f>
        <v>0</v>
      </c>
      <c r="J18" s="25"/>
      <c r="K18" s="25"/>
      <c r="L18" s="25"/>
      <c r="M18" s="25">
        <f>M17-M15</f>
        <v>0</v>
      </c>
      <c r="N18" s="25"/>
      <c r="O18" s="25">
        <f>O17-O15</f>
        <v>0</v>
      </c>
      <c r="P18" s="25"/>
      <c r="Q18" s="25">
        <f>Q17-Q15</f>
        <v>0</v>
      </c>
      <c r="R18" s="25"/>
      <c r="S18" s="25">
        <f>S17-S15</f>
        <v>0</v>
      </c>
    </row>
    <row r="24" spans="1:19" ht="22.5" x14ac:dyDescent="0.4">
      <c r="A24" s="15"/>
      <c r="B24" s="109"/>
      <c r="C24" s="17"/>
      <c r="D24" s="109"/>
      <c r="E24" s="109"/>
      <c r="F24" s="109"/>
      <c r="G24" s="109"/>
      <c r="H24" s="109"/>
      <c r="I24" s="109"/>
      <c r="J24" s="109"/>
      <c r="K24" s="109"/>
      <c r="L24" s="109"/>
      <c r="M24" s="17"/>
      <c r="N24" s="109"/>
      <c r="O24" s="109"/>
      <c r="P24" s="109"/>
      <c r="Q24" s="109"/>
    </row>
    <row r="25" spans="1:19" ht="22.5" x14ac:dyDescent="0.4">
      <c r="A25" s="15"/>
      <c r="B25" s="109"/>
      <c r="C25" s="17"/>
      <c r="D25" s="109"/>
      <c r="E25" s="109"/>
      <c r="F25" s="109"/>
      <c r="G25" s="109"/>
      <c r="H25" s="109"/>
      <c r="I25" s="109"/>
      <c r="J25" s="109"/>
      <c r="K25" s="109"/>
      <c r="L25" s="109"/>
      <c r="M25" s="17"/>
      <c r="N25" s="109"/>
      <c r="O25" s="109"/>
      <c r="P25" s="109"/>
      <c r="Q25" s="109"/>
    </row>
    <row r="26" spans="1:19" ht="22.5" x14ac:dyDescent="0.4">
      <c r="A26" s="15"/>
      <c r="B26" s="109"/>
      <c r="C26" s="17"/>
      <c r="D26" s="109"/>
      <c r="E26" s="109"/>
      <c r="F26" s="109"/>
      <c r="G26" s="109"/>
      <c r="H26" s="109"/>
      <c r="I26" s="109"/>
      <c r="J26" s="109"/>
      <c r="K26" s="109"/>
      <c r="L26" s="109"/>
      <c r="M26" s="17"/>
      <c r="N26" s="109"/>
      <c r="O26" s="109"/>
      <c r="P26" s="109"/>
      <c r="Q26" s="109"/>
    </row>
    <row r="27" spans="1:19" ht="22.5" x14ac:dyDescent="0.4">
      <c r="A27" s="15"/>
      <c r="B27" s="109"/>
      <c r="C27" s="17"/>
      <c r="D27" s="109"/>
      <c r="E27" s="109"/>
      <c r="F27" s="109"/>
      <c r="G27" s="109"/>
      <c r="H27" s="109"/>
      <c r="I27" s="109"/>
      <c r="J27" s="109"/>
      <c r="K27" s="109"/>
      <c r="L27" s="109"/>
      <c r="M27" s="17"/>
      <c r="N27" s="109"/>
      <c r="O27" s="109"/>
      <c r="P27" s="109"/>
      <c r="Q27" s="109"/>
    </row>
    <row r="28" spans="1:19" ht="22.5" x14ac:dyDescent="0.4">
      <c r="A28" s="15"/>
      <c r="B28" s="109"/>
      <c r="C28" s="17"/>
      <c r="D28" s="109"/>
      <c r="E28" s="109"/>
      <c r="F28" s="109"/>
      <c r="G28" s="109"/>
      <c r="H28" s="109"/>
      <c r="I28" s="109"/>
      <c r="J28" s="109"/>
      <c r="K28" s="109"/>
      <c r="L28" s="109"/>
      <c r="M28" s="17"/>
      <c r="N28" s="109"/>
      <c r="O28" s="109"/>
      <c r="P28" s="109"/>
      <c r="Q28" s="109"/>
    </row>
  </sheetData>
  <sortState xmlns:xlrd2="http://schemas.microsoft.com/office/spreadsheetml/2017/richdata2" ref="A10:U14">
    <sortCondition descending="1" ref="S10:S14"/>
  </sortState>
  <mergeCells count="10">
    <mergeCell ref="I8:K8"/>
    <mergeCell ref="S8:U8"/>
    <mergeCell ref="M7:U7"/>
    <mergeCell ref="C7:K7"/>
    <mergeCell ref="A1:U1"/>
    <mergeCell ref="A2:U2"/>
    <mergeCell ref="A3:U3"/>
    <mergeCell ref="A5:U5"/>
    <mergeCell ref="C6:U6"/>
    <mergeCell ref="A8:A9"/>
  </mergeCells>
  <pageMargins left="0.39" right="0.39" top="0.39" bottom="0.39" header="0" footer="0"/>
  <pageSetup scale="5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3"/>
  <sheetViews>
    <sheetView rightToLeft="1" view="pageBreakPreview" zoomScale="60" zoomScaleNormal="100" workbookViewId="0">
      <selection activeCell="E25" sqref="E25"/>
    </sheetView>
  </sheetViews>
  <sheetFormatPr defaultRowHeight="15.75" x14ac:dyDescent="0.4"/>
  <cols>
    <col min="1" max="1" width="40.28515625" style="44" customWidth="1"/>
    <col min="2" max="2" width="1.42578125" style="44" customWidth="1"/>
    <col min="3" max="3" width="42.85546875" style="44" customWidth="1"/>
    <col min="4" max="4" width="1.42578125" style="44" customWidth="1"/>
    <col min="5" max="5" width="40.140625" style="44" customWidth="1"/>
    <col min="6" max="6" width="1.42578125" style="44" customWidth="1"/>
    <col min="7" max="7" width="44.42578125" style="44" customWidth="1"/>
    <col min="8" max="8" width="1.42578125" style="44" customWidth="1"/>
    <col min="9" max="9" width="39.140625" style="44" customWidth="1"/>
    <col min="10" max="10" width="1.42578125" style="44" customWidth="1"/>
    <col min="11" max="16384" width="9.140625" style="44"/>
  </cols>
  <sheetData>
    <row r="1" spans="1:9" ht="40.5" customHeight="1" x14ac:dyDescent="0.4">
      <c r="A1" s="193" t="s">
        <v>0</v>
      </c>
      <c r="B1" s="193"/>
      <c r="C1" s="193"/>
      <c r="D1" s="193"/>
      <c r="E1" s="193"/>
      <c r="F1" s="193"/>
      <c r="G1" s="193"/>
      <c r="H1" s="193"/>
      <c r="I1" s="193"/>
    </row>
    <row r="2" spans="1:9" ht="40.5" customHeight="1" x14ac:dyDescent="0.4">
      <c r="A2" s="193" t="s">
        <v>82</v>
      </c>
      <c r="B2" s="193"/>
      <c r="C2" s="193"/>
      <c r="D2" s="193"/>
      <c r="E2" s="193"/>
      <c r="F2" s="193"/>
      <c r="G2" s="193"/>
      <c r="H2" s="193"/>
      <c r="I2" s="193"/>
    </row>
    <row r="3" spans="1:9" ht="40.5" customHeight="1" x14ac:dyDescent="0.4">
      <c r="A3" s="193" t="str">
        <f>درآمد!A3</f>
        <v>دوره یک ماهه منتهی به 30 آذر 1404</v>
      </c>
      <c r="B3" s="193"/>
      <c r="C3" s="193"/>
      <c r="D3" s="193"/>
      <c r="E3" s="193"/>
      <c r="F3" s="193"/>
      <c r="G3" s="193"/>
      <c r="H3" s="193"/>
      <c r="I3" s="193"/>
    </row>
    <row r="4" spans="1:9" ht="40.5" customHeight="1" x14ac:dyDescent="0.4"/>
    <row r="5" spans="1:9" ht="40.5" customHeight="1" x14ac:dyDescent="0.4">
      <c r="A5" s="192" t="s">
        <v>175</v>
      </c>
      <c r="B5" s="192"/>
      <c r="C5" s="192"/>
      <c r="D5" s="192"/>
      <c r="E5" s="192"/>
      <c r="F5" s="192"/>
      <c r="G5" s="192"/>
      <c r="H5" s="192"/>
      <c r="I5" s="192"/>
    </row>
    <row r="6" spans="1:9" ht="40.5" customHeight="1" x14ac:dyDescent="0.4">
      <c r="A6" s="101"/>
      <c r="B6" s="101"/>
      <c r="C6" s="210" t="s">
        <v>151</v>
      </c>
      <c r="D6" s="210"/>
      <c r="E6" s="210"/>
      <c r="F6" s="210"/>
      <c r="G6" s="210"/>
      <c r="H6" s="210"/>
      <c r="I6" s="210"/>
    </row>
    <row r="7" spans="1:9" ht="40.5" customHeight="1" thickBot="1" x14ac:dyDescent="0.7">
      <c r="C7" s="186" t="s">
        <v>213</v>
      </c>
      <c r="D7" s="186"/>
      <c r="E7" s="186"/>
      <c r="F7" s="67"/>
      <c r="G7" s="186" t="s">
        <v>214</v>
      </c>
      <c r="H7" s="186"/>
      <c r="I7" s="186"/>
    </row>
    <row r="8" spans="1:9" ht="46.5" customHeight="1" x14ac:dyDescent="0.6">
      <c r="A8" s="187" t="s">
        <v>123</v>
      </c>
      <c r="B8" s="45"/>
      <c r="C8" s="13" t="s">
        <v>124</v>
      </c>
      <c r="D8" s="10"/>
      <c r="E8" s="189" t="s">
        <v>125</v>
      </c>
      <c r="F8" s="45"/>
      <c r="G8" s="13" t="s">
        <v>124</v>
      </c>
      <c r="H8" s="10"/>
      <c r="I8" s="189" t="s">
        <v>125</v>
      </c>
    </row>
    <row r="9" spans="1:9" ht="36.4" customHeight="1" thickBot="1" x14ac:dyDescent="0.65">
      <c r="A9" s="188"/>
      <c r="B9" s="45"/>
      <c r="C9" s="82" t="s">
        <v>176</v>
      </c>
      <c r="D9" s="46"/>
      <c r="E9" s="190"/>
      <c r="F9" s="45"/>
      <c r="G9" s="82" t="s">
        <v>176</v>
      </c>
      <c r="H9" s="46"/>
      <c r="I9" s="190"/>
    </row>
    <row r="10" spans="1:9" ht="35.25" customHeight="1" x14ac:dyDescent="0.4">
      <c r="A10" s="15" t="s">
        <v>154</v>
      </c>
      <c r="C10" s="17">
        <f>'سود سپرده بانکی'!C9</f>
        <v>1325570</v>
      </c>
      <c r="D10" s="49"/>
      <c r="E10" s="61">
        <f>C10/$C$12*100</f>
        <v>14.934376149522896</v>
      </c>
      <c r="F10" s="49"/>
      <c r="G10" s="17">
        <f>'سود سپرده بانکی'!I9</f>
        <v>833416125</v>
      </c>
      <c r="H10" s="49"/>
      <c r="I10" s="61">
        <f>G10/$G$12*100</f>
        <v>94.322013385496959</v>
      </c>
    </row>
    <row r="11" spans="1:9" ht="35.25" customHeight="1" thickBot="1" x14ac:dyDescent="0.45">
      <c r="A11" s="16" t="s">
        <v>156</v>
      </c>
      <c r="C11" s="69">
        <f>'سود سپرده بانکی'!C10</f>
        <v>7550395</v>
      </c>
      <c r="D11" s="49"/>
      <c r="E11" s="21">
        <f>C11/$C$12*100</f>
        <v>85.065623850477095</v>
      </c>
      <c r="F11" s="49"/>
      <c r="G11" s="69">
        <f>'سود سپرده بانکی'!I10</f>
        <v>50169896</v>
      </c>
      <c r="H11" s="49"/>
      <c r="I11" s="21">
        <f>G11/$G$12*100</f>
        <v>5.6779866145030375</v>
      </c>
    </row>
    <row r="12" spans="1:9" ht="35.25" customHeight="1" thickBot="1" x14ac:dyDescent="0.45">
      <c r="A12" s="16"/>
      <c r="C12" s="76">
        <f>SUM(C10:C11)</f>
        <v>8875965</v>
      </c>
      <c r="D12" s="51"/>
      <c r="E12" s="76">
        <f>SUM(E10:E11)</f>
        <v>99.999999999999986</v>
      </c>
      <c r="F12" s="51"/>
      <c r="G12" s="76">
        <f>SUM(G10:G11)</f>
        <v>883586021</v>
      </c>
      <c r="H12" s="51"/>
      <c r="I12" s="76">
        <f>SUM(I10:I11)</f>
        <v>100</v>
      </c>
    </row>
    <row r="13" spans="1:9" ht="16.5" thickTop="1" x14ac:dyDescent="0.4"/>
  </sheetData>
  <mergeCells count="10">
    <mergeCell ref="A1:I1"/>
    <mergeCell ref="A2:I2"/>
    <mergeCell ref="A3:I3"/>
    <mergeCell ref="E8:E9"/>
    <mergeCell ref="I8:I9"/>
    <mergeCell ref="A8:A9"/>
    <mergeCell ref="C6:I6"/>
    <mergeCell ref="A5:I5"/>
    <mergeCell ref="C7:E7"/>
    <mergeCell ref="G7:I7"/>
  </mergeCells>
  <pageMargins left="0.39" right="0.39" top="0.39" bottom="0.39" header="0" footer="0"/>
  <pageSetup paperSize="9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11"/>
  <sheetViews>
    <sheetView rightToLeft="1" view="pageBreakPreview" zoomScale="60" zoomScaleNormal="100" workbookViewId="0">
      <selection activeCell="A10" sqref="A10:XFD11"/>
    </sheetView>
  </sheetViews>
  <sheetFormatPr defaultRowHeight="15.75" x14ac:dyDescent="0.4"/>
  <cols>
    <col min="1" max="1" width="45.5703125" style="44" customWidth="1"/>
    <col min="2" max="2" width="1.42578125" style="44" customWidth="1"/>
    <col min="3" max="3" width="39.7109375" style="44" customWidth="1"/>
    <col min="4" max="4" width="1.42578125" style="44" customWidth="1"/>
    <col min="5" max="5" width="40.5703125" style="44" bestFit="1" customWidth="1"/>
    <col min="6" max="6" width="1.42578125" style="44" customWidth="1"/>
    <col min="7" max="16384" width="9.140625" style="44"/>
  </cols>
  <sheetData>
    <row r="1" spans="1:5" ht="39" customHeight="1" x14ac:dyDescent="0.4">
      <c r="A1" s="193" t="s">
        <v>0</v>
      </c>
      <c r="B1" s="193"/>
      <c r="C1" s="193"/>
      <c r="D1" s="193"/>
      <c r="E1" s="193"/>
    </row>
    <row r="2" spans="1:5" ht="39" customHeight="1" x14ac:dyDescent="0.4">
      <c r="A2" s="193" t="s">
        <v>82</v>
      </c>
      <c r="B2" s="193"/>
      <c r="C2" s="193"/>
      <c r="D2" s="193"/>
      <c r="E2" s="193"/>
    </row>
    <row r="3" spans="1:5" ht="39" customHeight="1" x14ac:dyDescent="0.4">
      <c r="A3" s="193" t="str">
        <f>درآمد!A3</f>
        <v>دوره یک ماهه منتهی به 30 آذر 1404</v>
      </c>
      <c r="B3" s="193"/>
      <c r="C3" s="193"/>
      <c r="D3" s="193"/>
      <c r="E3" s="193"/>
    </row>
    <row r="4" spans="1:5" ht="39" customHeight="1" x14ac:dyDescent="0.4"/>
    <row r="5" spans="1:5" ht="39" customHeight="1" x14ac:dyDescent="0.4">
      <c r="A5" s="192" t="s">
        <v>181</v>
      </c>
      <c r="B5" s="192"/>
      <c r="C5" s="192"/>
      <c r="D5" s="192"/>
      <c r="E5" s="192"/>
    </row>
    <row r="6" spans="1:5" ht="39" customHeight="1" x14ac:dyDescent="0.4">
      <c r="A6" s="1"/>
      <c r="B6" s="1"/>
      <c r="C6" s="210" t="s">
        <v>151</v>
      </c>
      <c r="D6" s="210"/>
      <c r="E6" s="210"/>
    </row>
    <row r="7" spans="1:5" ht="39" customHeight="1" thickBot="1" x14ac:dyDescent="0.45">
      <c r="A7" s="82" t="s">
        <v>110</v>
      </c>
      <c r="B7" s="81"/>
      <c r="C7" s="12" t="s">
        <v>213</v>
      </c>
      <c r="D7" s="81"/>
      <c r="E7" s="12" t="s">
        <v>214</v>
      </c>
    </row>
    <row r="8" spans="1:5" ht="39" customHeight="1" thickBot="1" x14ac:dyDescent="0.45">
      <c r="A8" s="96" t="s">
        <v>178</v>
      </c>
      <c r="C8" s="110">
        <v>0</v>
      </c>
      <c r="D8" s="49"/>
      <c r="E8" s="110">
        <v>82488767011</v>
      </c>
    </row>
    <row r="9" spans="1:5" ht="16.5" thickTop="1" x14ac:dyDescent="0.4"/>
    <row r="10" spans="1:5" ht="22.5" hidden="1" x14ac:dyDescent="0.4">
      <c r="C10" s="72">
        <v>0</v>
      </c>
      <c r="E10" s="72">
        <v>82488767011</v>
      </c>
    </row>
    <row r="11" spans="1:5" ht="22.5" hidden="1" x14ac:dyDescent="0.4">
      <c r="C11" s="72"/>
      <c r="E11" s="72">
        <f>E10-E8</f>
        <v>0</v>
      </c>
    </row>
  </sheetData>
  <mergeCells count="5">
    <mergeCell ref="A1:E1"/>
    <mergeCell ref="A2:E2"/>
    <mergeCell ref="A3:E3"/>
    <mergeCell ref="C6:E6"/>
    <mergeCell ref="A5:E5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32"/>
  <sheetViews>
    <sheetView rightToLeft="1" view="pageBreakPreview" zoomScale="60" zoomScaleNormal="100" workbookViewId="0">
      <selection activeCell="K17" sqref="K17"/>
    </sheetView>
  </sheetViews>
  <sheetFormatPr defaultRowHeight="15.75" x14ac:dyDescent="0.4"/>
  <cols>
    <col min="1" max="1" width="27.42578125" style="44" bestFit="1" customWidth="1"/>
    <col min="2" max="2" width="1.42578125" style="44" customWidth="1"/>
    <col min="3" max="3" width="17.42578125" style="44" customWidth="1"/>
    <col min="4" max="4" width="1.42578125" style="44" customWidth="1"/>
    <col min="5" max="5" width="34.85546875" style="44" bestFit="1" customWidth="1"/>
    <col min="6" max="6" width="1.42578125" style="44" customWidth="1"/>
    <col min="7" max="7" width="12.7109375" style="44" customWidth="1"/>
    <col min="8" max="8" width="1.42578125" style="44" customWidth="1"/>
    <col min="9" max="9" width="13.42578125" style="44" customWidth="1"/>
    <col min="10" max="10" width="1.42578125" style="44" customWidth="1"/>
    <col min="11" max="11" width="24.42578125" style="44" bestFit="1" customWidth="1"/>
    <col min="12" max="12" width="1.42578125" style="44" customWidth="1"/>
    <col min="13" max="13" width="43.28515625" style="44" customWidth="1"/>
    <col min="14" max="14" width="1.42578125" style="44" customWidth="1"/>
    <col min="15" max="15" width="15.85546875" style="44" customWidth="1"/>
    <col min="16" max="16" width="1.42578125" style="44" customWidth="1"/>
    <col min="17" max="17" width="15.7109375" style="44" customWidth="1"/>
    <col min="18" max="18" width="1.42578125" style="44" customWidth="1"/>
    <col min="19" max="19" width="40.140625" style="44" customWidth="1"/>
    <col min="20" max="20" width="1.42578125" style="44" customWidth="1"/>
    <col min="21" max="16384" width="9.140625" style="44"/>
  </cols>
  <sheetData>
    <row r="1" spans="1:19" ht="39" customHeight="1" x14ac:dyDescent="0.4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</row>
    <row r="2" spans="1:19" ht="39" customHeight="1" x14ac:dyDescent="0.4">
      <c r="A2" s="215" t="s">
        <v>82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</row>
    <row r="3" spans="1:19" ht="39" customHeight="1" x14ac:dyDescent="0.4">
      <c r="A3" s="215" t="str">
        <f>درآمد!A3</f>
        <v>دوره یک ماهه منتهی به 30 آذر 1404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</row>
    <row r="4" spans="1:19" ht="39" customHeight="1" x14ac:dyDescent="0.4"/>
    <row r="5" spans="1:19" ht="39" customHeight="1" x14ac:dyDescent="0.4">
      <c r="A5" s="216" t="s">
        <v>182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</row>
    <row r="6" spans="1:19" ht="39" customHeight="1" x14ac:dyDescent="0.4">
      <c r="A6" s="217" t="s">
        <v>151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</row>
    <row r="7" spans="1:19" ht="39" customHeight="1" x14ac:dyDescent="0.6">
      <c r="A7" s="213" t="s">
        <v>117</v>
      </c>
      <c r="B7" s="45"/>
      <c r="C7" s="213" t="s">
        <v>118</v>
      </c>
      <c r="D7" s="45"/>
      <c r="E7" s="213" t="s">
        <v>119</v>
      </c>
      <c r="F7" s="45"/>
      <c r="G7" s="213" t="s">
        <v>179</v>
      </c>
      <c r="H7" s="45"/>
      <c r="I7" s="213" t="s">
        <v>39</v>
      </c>
      <c r="J7" s="45"/>
      <c r="K7" s="213" t="s">
        <v>120</v>
      </c>
      <c r="L7" s="45"/>
      <c r="M7" s="211" t="s">
        <v>115</v>
      </c>
      <c r="N7" s="45"/>
      <c r="O7" s="213" t="s">
        <v>121</v>
      </c>
      <c r="P7" s="45"/>
      <c r="Q7" s="81" t="s">
        <v>121</v>
      </c>
      <c r="R7" s="45"/>
      <c r="S7" s="211" t="s">
        <v>116</v>
      </c>
    </row>
    <row r="8" spans="1:19" ht="50.25" customHeight="1" thickBot="1" x14ac:dyDescent="0.65">
      <c r="A8" s="214"/>
      <c r="B8" s="45"/>
      <c r="C8" s="214"/>
      <c r="D8" s="45"/>
      <c r="E8" s="214"/>
      <c r="F8" s="45"/>
      <c r="G8" s="214"/>
      <c r="H8" s="45"/>
      <c r="I8" s="214"/>
      <c r="J8" s="45"/>
      <c r="K8" s="214"/>
      <c r="L8" s="45"/>
      <c r="M8" s="212"/>
      <c r="N8" s="45"/>
      <c r="O8" s="214"/>
      <c r="P8" s="45"/>
      <c r="Q8" s="82" t="s">
        <v>180</v>
      </c>
      <c r="R8" s="45"/>
      <c r="S8" s="212"/>
    </row>
    <row r="9" spans="1:19" ht="40.5" customHeight="1" x14ac:dyDescent="0.55000000000000004">
      <c r="A9" s="51" t="s">
        <v>183</v>
      </c>
      <c r="B9" s="80"/>
      <c r="C9" s="51" t="s">
        <v>122</v>
      </c>
      <c r="D9" s="80"/>
      <c r="E9" s="49" t="s">
        <v>184</v>
      </c>
      <c r="F9" s="48"/>
      <c r="G9" s="48" t="s">
        <v>185</v>
      </c>
      <c r="H9" s="48"/>
      <c r="I9" s="48">
        <v>486800</v>
      </c>
      <c r="J9" s="48"/>
      <c r="K9" s="48">
        <v>486912195041</v>
      </c>
      <c r="M9" s="72">
        <v>6202934914</v>
      </c>
      <c r="O9" s="48">
        <v>1000000</v>
      </c>
      <c r="P9" s="49"/>
      <c r="Q9" s="48">
        <f>[1]اوراق!K10</f>
        <v>18</v>
      </c>
      <c r="R9" s="49"/>
      <c r="S9" s="49">
        <v>23.5</v>
      </c>
    </row>
    <row r="10" spans="1:19" ht="14.45" customHeight="1" x14ac:dyDescent="0.4"/>
    <row r="11" spans="1:19" ht="14.45" customHeight="1" x14ac:dyDescent="0.4">
      <c r="K11" s="72"/>
    </row>
    <row r="12" spans="1:19" ht="14.45" customHeight="1" x14ac:dyDescent="0.4">
      <c r="K12" s="72"/>
    </row>
    <row r="13" spans="1:19" ht="14.45" customHeight="1" x14ac:dyDescent="0.4"/>
    <row r="14" spans="1:19" ht="14.45" customHeight="1" x14ac:dyDescent="0.4"/>
    <row r="15" spans="1:19" ht="14.45" customHeight="1" x14ac:dyDescent="0.4"/>
    <row r="16" spans="1:19" ht="14.45" customHeight="1" x14ac:dyDescent="0.4"/>
    <row r="17" ht="14.45" customHeight="1" x14ac:dyDescent="0.4"/>
    <row r="18" ht="14.45" customHeight="1" x14ac:dyDescent="0.4"/>
    <row r="19" ht="14.45" customHeight="1" x14ac:dyDescent="0.4"/>
    <row r="20" ht="14.45" customHeight="1" x14ac:dyDescent="0.4"/>
    <row r="21" ht="14.45" customHeight="1" x14ac:dyDescent="0.4"/>
    <row r="22" ht="14.45" customHeight="1" x14ac:dyDescent="0.4"/>
    <row r="23" ht="14.45" customHeight="1" x14ac:dyDescent="0.4"/>
    <row r="24" ht="14.45" customHeight="1" x14ac:dyDescent="0.4"/>
    <row r="25" ht="14.45" customHeight="1" x14ac:dyDescent="0.4"/>
    <row r="26" ht="14.45" customHeight="1" x14ac:dyDescent="0.4"/>
    <row r="27" ht="14.45" customHeight="1" x14ac:dyDescent="0.4"/>
    <row r="28" ht="14.45" customHeight="1" x14ac:dyDescent="0.4"/>
    <row r="29" ht="14.45" customHeight="1" x14ac:dyDescent="0.4"/>
    <row r="30" ht="14.45" customHeight="1" x14ac:dyDescent="0.4"/>
    <row r="31" ht="14.45" customHeight="1" x14ac:dyDescent="0.4"/>
    <row r="32" ht="14.45" customHeight="1" x14ac:dyDescent="0.4"/>
  </sheetData>
  <mergeCells count="14">
    <mergeCell ref="M7:M8"/>
    <mergeCell ref="O7:O8"/>
    <mergeCell ref="S7:S8"/>
    <mergeCell ref="A1:S1"/>
    <mergeCell ref="A2:S2"/>
    <mergeCell ref="A3:S3"/>
    <mergeCell ref="A5:S5"/>
    <mergeCell ref="A6:S6"/>
    <mergeCell ref="A7:A8"/>
    <mergeCell ref="C7:C8"/>
    <mergeCell ref="E7:E8"/>
    <mergeCell ref="G7:G8"/>
    <mergeCell ref="I7:I8"/>
    <mergeCell ref="K7:K8"/>
  </mergeCells>
  <pageMargins left="0.39" right="0.39" top="0.39" bottom="0.39" header="0" footer="0"/>
  <pageSetup paperSize="9" scale="5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26"/>
  <sheetViews>
    <sheetView rightToLeft="1" view="pageBreakPreview" zoomScale="60" zoomScaleNormal="100" workbookViewId="0">
      <selection activeCell="A25" sqref="A25:XFD26"/>
    </sheetView>
  </sheetViews>
  <sheetFormatPr defaultRowHeight="12.75" x14ac:dyDescent="0.2"/>
  <cols>
    <col min="1" max="1" width="39" style="118" customWidth="1"/>
    <col min="2" max="2" width="1.42578125" style="118" customWidth="1"/>
    <col min="3" max="3" width="29.5703125" style="118" customWidth="1"/>
    <col min="4" max="4" width="1.42578125" style="118" customWidth="1"/>
    <col min="5" max="5" width="27.5703125" style="118" customWidth="1"/>
    <col min="6" max="6" width="1.42578125" style="118" customWidth="1"/>
    <col min="7" max="7" width="27.5703125" style="118" bestFit="1" customWidth="1"/>
    <col min="8" max="8" width="1.42578125" style="118" customWidth="1"/>
    <col min="9" max="9" width="28.140625" style="118" customWidth="1"/>
    <col min="10" max="10" width="1.42578125" style="118" customWidth="1"/>
    <col min="11" max="11" width="27.7109375" style="118" customWidth="1"/>
    <col min="12" max="12" width="1.42578125" style="118" customWidth="1"/>
    <col min="13" max="13" width="30" style="118" customWidth="1"/>
    <col min="14" max="14" width="1.42578125" style="118" customWidth="1"/>
    <col min="15" max="16384" width="9.140625" style="118"/>
  </cols>
  <sheetData>
    <row r="1" spans="1:13" ht="40.5" customHeight="1" x14ac:dyDescent="0.2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ht="40.5" customHeight="1" x14ac:dyDescent="0.2">
      <c r="A2" s="207" t="s">
        <v>82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</row>
    <row r="3" spans="1:13" ht="40.5" customHeight="1" x14ac:dyDescent="0.2">
      <c r="A3" s="207" t="str">
        <f>درآمد!A3</f>
        <v>دوره یک ماهه منتهی به 30 آذر 1404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1:13" ht="40.5" customHeight="1" x14ac:dyDescent="0.2"/>
    <row r="5" spans="1:13" ht="40.5" customHeight="1" x14ac:dyDescent="0.2">
      <c r="A5" s="206" t="s">
        <v>186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</row>
    <row r="6" spans="1:13" ht="40.5" customHeight="1" x14ac:dyDescent="0.2">
      <c r="A6" s="104"/>
      <c r="B6" s="104"/>
      <c r="C6" s="219" t="s">
        <v>151</v>
      </c>
      <c r="D6" s="219"/>
      <c r="E6" s="219"/>
      <c r="F6" s="219"/>
      <c r="G6" s="219"/>
      <c r="H6" s="219"/>
      <c r="I6" s="219"/>
      <c r="J6" s="219"/>
      <c r="K6" s="219"/>
      <c r="L6" s="219"/>
      <c r="M6" s="219"/>
    </row>
    <row r="7" spans="1:13" ht="40.5" customHeight="1" thickBot="1" x14ac:dyDescent="0.35">
      <c r="A7" s="218" t="s">
        <v>32</v>
      </c>
      <c r="C7" s="197" t="s">
        <v>213</v>
      </c>
      <c r="D7" s="197"/>
      <c r="E7" s="197"/>
      <c r="F7" s="197"/>
      <c r="G7" s="197"/>
      <c r="H7" s="127"/>
      <c r="I7" s="197" t="s">
        <v>214</v>
      </c>
      <c r="J7" s="197"/>
      <c r="K7" s="197"/>
      <c r="L7" s="197"/>
      <c r="M7" s="197"/>
    </row>
    <row r="8" spans="1:13" ht="40.5" customHeight="1" thickBot="1" x14ac:dyDescent="0.35">
      <c r="A8" s="197"/>
      <c r="C8" s="138" t="s">
        <v>126</v>
      </c>
      <c r="D8" s="128"/>
      <c r="E8" s="138" t="s">
        <v>127</v>
      </c>
      <c r="F8" s="128"/>
      <c r="G8" s="138" t="s">
        <v>128</v>
      </c>
      <c r="H8" s="127"/>
      <c r="I8" s="138" t="s">
        <v>126</v>
      </c>
      <c r="J8" s="128"/>
      <c r="K8" s="138" t="s">
        <v>127</v>
      </c>
      <c r="L8" s="128"/>
      <c r="M8" s="138" t="s">
        <v>128</v>
      </c>
    </row>
    <row r="9" spans="1:13" ht="40.5" customHeight="1" x14ac:dyDescent="0.3">
      <c r="A9" s="42" t="s">
        <v>26</v>
      </c>
      <c r="C9" s="150">
        <v>0</v>
      </c>
      <c r="D9" s="128"/>
      <c r="E9" s="150">
        <v>0</v>
      </c>
      <c r="F9" s="128"/>
      <c r="G9" s="150">
        <f>C9+E9</f>
        <v>0</v>
      </c>
      <c r="H9" s="127"/>
      <c r="I9" s="150">
        <v>60451632540</v>
      </c>
      <c r="J9" s="128"/>
      <c r="K9" s="150">
        <v>0</v>
      </c>
      <c r="L9" s="128"/>
      <c r="M9" s="150">
        <f>I9+K9</f>
        <v>60451632540</v>
      </c>
    </row>
    <row r="10" spans="1:13" ht="40.5" customHeight="1" x14ac:dyDescent="0.3">
      <c r="A10" s="42" t="s">
        <v>97</v>
      </c>
      <c r="C10" s="150">
        <v>0</v>
      </c>
      <c r="D10" s="128"/>
      <c r="E10" s="150">
        <v>0</v>
      </c>
      <c r="F10" s="128"/>
      <c r="G10" s="150">
        <f t="shared" ref="G10:G22" si="0">C10+E10</f>
        <v>0</v>
      </c>
      <c r="H10" s="127"/>
      <c r="I10" s="150">
        <v>25128788</v>
      </c>
      <c r="J10" s="128"/>
      <c r="K10" s="150">
        <v>0</v>
      </c>
      <c r="L10" s="128"/>
      <c r="M10" s="150">
        <f t="shared" ref="M10:M22" si="1">I10+K10</f>
        <v>25128788</v>
      </c>
    </row>
    <row r="11" spans="1:13" ht="40.5" customHeight="1" x14ac:dyDescent="0.3">
      <c r="A11" s="42" t="s">
        <v>24</v>
      </c>
      <c r="C11" s="150">
        <v>0</v>
      </c>
      <c r="D11" s="128"/>
      <c r="E11" s="150">
        <v>0</v>
      </c>
      <c r="F11" s="128"/>
      <c r="G11" s="150">
        <f t="shared" si="0"/>
        <v>0</v>
      </c>
      <c r="H11" s="127"/>
      <c r="I11" s="150">
        <v>37217151720</v>
      </c>
      <c r="J11" s="128"/>
      <c r="K11" s="150">
        <v>0</v>
      </c>
      <c r="L11" s="128"/>
      <c r="M11" s="150">
        <f t="shared" si="1"/>
        <v>37217151720</v>
      </c>
    </row>
    <row r="12" spans="1:13" ht="40.5" customHeight="1" x14ac:dyDescent="0.3">
      <c r="A12" s="42" t="s">
        <v>23</v>
      </c>
      <c r="C12" s="150">
        <v>0</v>
      </c>
      <c r="D12" s="128"/>
      <c r="E12" s="150">
        <v>0</v>
      </c>
      <c r="F12" s="128"/>
      <c r="G12" s="150">
        <f t="shared" si="0"/>
        <v>0</v>
      </c>
      <c r="H12" s="127"/>
      <c r="I12" s="150">
        <v>23264485500</v>
      </c>
      <c r="J12" s="128"/>
      <c r="K12" s="150">
        <v>0</v>
      </c>
      <c r="L12" s="128"/>
      <c r="M12" s="150">
        <f t="shared" si="1"/>
        <v>23264485500</v>
      </c>
    </row>
    <row r="13" spans="1:13" ht="40.5" customHeight="1" x14ac:dyDescent="0.2">
      <c r="A13" s="42" t="s">
        <v>17</v>
      </c>
      <c r="C13" s="149">
        <v>358574324</v>
      </c>
      <c r="D13" s="178"/>
      <c r="E13" s="149">
        <v>-24057702</v>
      </c>
      <c r="F13" s="178"/>
      <c r="G13" s="150">
        <f t="shared" si="0"/>
        <v>334516622</v>
      </c>
      <c r="H13" s="26"/>
      <c r="I13" s="150">
        <v>358574324</v>
      </c>
      <c r="J13" s="26"/>
      <c r="K13" s="149">
        <v>-24057702</v>
      </c>
      <c r="L13" s="26"/>
      <c r="M13" s="150">
        <f t="shared" si="1"/>
        <v>334516622</v>
      </c>
    </row>
    <row r="14" spans="1:13" ht="40.5" customHeight="1" x14ac:dyDescent="0.2">
      <c r="A14" s="41" t="s">
        <v>20</v>
      </c>
      <c r="C14" s="153">
        <v>0</v>
      </c>
      <c r="D14" s="178"/>
      <c r="E14" s="153">
        <v>0</v>
      </c>
      <c r="F14" s="178"/>
      <c r="G14" s="150">
        <f t="shared" si="0"/>
        <v>0</v>
      </c>
      <c r="H14" s="26"/>
      <c r="I14" s="150">
        <v>10751410600</v>
      </c>
      <c r="J14" s="26"/>
      <c r="K14" s="153">
        <v>0</v>
      </c>
      <c r="L14" s="26"/>
      <c r="M14" s="150">
        <f t="shared" si="1"/>
        <v>10751410600</v>
      </c>
    </row>
    <row r="15" spans="1:13" ht="40.5" customHeight="1" x14ac:dyDescent="0.2">
      <c r="A15" s="41" t="s">
        <v>15</v>
      </c>
      <c r="C15" s="153">
        <v>26526677350</v>
      </c>
      <c r="D15" s="178"/>
      <c r="E15" s="153">
        <v>-1905603649</v>
      </c>
      <c r="F15" s="178"/>
      <c r="G15" s="150">
        <f t="shared" si="0"/>
        <v>24621073701</v>
      </c>
      <c r="H15" s="26"/>
      <c r="I15" s="150">
        <v>26526677350</v>
      </c>
      <c r="J15" s="26"/>
      <c r="K15" s="153">
        <v>-1905603649</v>
      </c>
      <c r="L15" s="26"/>
      <c r="M15" s="150">
        <f t="shared" si="1"/>
        <v>24621073701</v>
      </c>
    </row>
    <row r="16" spans="1:13" ht="40.5" customHeight="1" x14ac:dyDescent="0.2">
      <c r="A16" s="41" t="s">
        <v>21</v>
      </c>
      <c r="C16" s="153">
        <v>10701322500</v>
      </c>
      <c r="D16" s="178"/>
      <c r="E16" s="153">
        <v>-502934217</v>
      </c>
      <c r="F16" s="178"/>
      <c r="G16" s="150">
        <f t="shared" si="0"/>
        <v>10198388283</v>
      </c>
      <c r="H16" s="26"/>
      <c r="I16" s="150">
        <v>10701322500</v>
      </c>
      <c r="J16" s="26"/>
      <c r="K16" s="153">
        <v>-502934217</v>
      </c>
      <c r="L16" s="26"/>
      <c r="M16" s="150">
        <f t="shared" si="1"/>
        <v>10198388283</v>
      </c>
    </row>
    <row r="17" spans="1:13" ht="40.5" customHeight="1" x14ac:dyDescent="0.2">
      <c r="A17" s="41" t="s">
        <v>29</v>
      </c>
      <c r="C17" s="153">
        <v>0</v>
      </c>
      <c r="D17" s="178"/>
      <c r="E17" s="153">
        <v>0</v>
      </c>
      <c r="F17" s="178"/>
      <c r="G17" s="150">
        <f t="shared" si="0"/>
        <v>0</v>
      </c>
      <c r="H17" s="26"/>
      <c r="I17" s="150">
        <v>50587500000</v>
      </c>
      <c r="J17" s="26"/>
      <c r="K17" s="153">
        <v>0</v>
      </c>
      <c r="L17" s="26"/>
      <c r="M17" s="150">
        <f t="shared" si="1"/>
        <v>50587500000</v>
      </c>
    </row>
    <row r="18" spans="1:13" ht="40.5" customHeight="1" x14ac:dyDescent="0.2">
      <c r="A18" s="41" t="s">
        <v>18</v>
      </c>
      <c r="C18" s="153">
        <v>0</v>
      </c>
      <c r="D18" s="178"/>
      <c r="E18" s="153">
        <v>0</v>
      </c>
      <c r="F18" s="178"/>
      <c r="G18" s="150">
        <f t="shared" si="0"/>
        <v>0</v>
      </c>
      <c r="H18" s="26"/>
      <c r="I18" s="150">
        <v>1732386651960</v>
      </c>
      <c r="J18" s="26"/>
      <c r="K18" s="153">
        <v>0</v>
      </c>
      <c r="L18" s="26"/>
      <c r="M18" s="150">
        <f t="shared" si="1"/>
        <v>1732386651960</v>
      </c>
    </row>
    <row r="19" spans="1:13" ht="40.5" customHeight="1" x14ac:dyDescent="0.2">
      <c r="A19" s="41" t="s">
        <v>14</v>
      </c>
      <c r="C19" s="153">
        <v>0</v>
      </c>
      <c r="D19" s="178"/>
      <c r="E19" s="153">
        <v>0</v>
      </c>
      <c r="F19" s="178"/>
      <c r="G19" s="150">
        <f t="shared" si="0"/>
        <v>0</v>
      </c>
      <c r="H19" s="26"/>
      <c r="I19" s="150">
        <v>105363890904</v>
      </c>
      <c r="J19" s="26"/>
      <c r="K19" s="153">
        <v>0</v>
      </c>
      <c r="L19" s="26"/>
      <c r="M19" s="150">
        <f t="shared" si="1"/>
        <v>105363890904</v>
      </c>
    </row>
    <row r="20" spans="1:13" ht="40.5" customHeight="1" x14ac:dyDescent="0.2">
      <c r="A20" s="41" t="s">
        <v>13</v>
      </c>
      <c r="C20" s="153">
        <v>126280976666</v>
      </c>
      <c r="D20" s="178"/>
      <c r="E20" s="153">
        <v>-1284213322</v>
      </c>
      <c r="F20" s="178"/>
      <c r="G20" s="150">
        <f t="shared" si="0"/>
        <v>124996763344</v>
      </c>
      <c r="H20" s="26"/>
      <c r="I20" s="150">
        <v>126280976666</v>
      </c>
      <c r="J20" s="26"/>
      <c r="K20" s="153">
        <v>-1284213322</v>
      </c>
      <c r="L20" s="26"/>
      <c r="M20" s="150">
        <f t="shared" si="1"/>
        <v>124996763344</v>
      </c>
    </row>
    <row r="21" spans="1:13" ht="40.5" customHeight="1" x14ac:dyDescent="0.2">
      <c r="A21" s="41" t="s">
        <v>25</v>
      </c>
      <c r="C21" s="153">
        <v>0</v>
      </c>
      <c r="D21" s="178"/>
      <c r="E21" s="153">
        <v>0</v>
      </c>
      <c r="F21" s="178"/>
      <c r="G21" s="150">
        <f t="shared" si="0"/>
        <v>0</v>
      </c>
      <c r="H21" s="26"/>
      <c r="I21" s="150">
        <v>666554783440</v>
      </c>
      <c r="J21" s="26"/>
      <c r="K21" s="153">
        <v>0</v>
      </c>
      <c r="L21" s="26"/>
      <c r="M21" s="150">
        <f t="shared" si="1"/>
        <v>666554783440</v>
      </c>
    </row>
    <row r="22" spans="1:13" ht="40.5" customHeight="1" thickBot="1" x14ac:dyDescent="0.25">
      <c r="A22" s="42" t="s">
        <v>28</v>
      </c>
      <c r="C22" s="154">
        <v>0</v>
      </c>
      <c r="D22" s="178"/>
      <c r="E22" s="154">
        <v>0</v>
      </c>
      <c r="F22" s="178"/>
      <c r="G22" s="163">
        <f t="shared" si="0"/>
        <v>0</v>
      </c>
      <c r="H22" s="26"/>
      <c r="I22" s="163">
        <v>234280231650</v>
      </c>
      <c r="J22" s="26"/>
      <c r="K22" s="154">
        <v>0</v>
      </c>
      <c r="L22" s="26"/>
      <c r="M22" s="163">
        <f t="shared" si="1"/>
        <v>234280231650</v>
      </c>
    </row>
    <row r="23" spans="1:13" ht="40.5" customHeight="1" thickBot="1" x14ac:dyDescent="0.25">
      <c r="A23" s="164"/>
      <c r="C23" s="156">
        <f>SUM(C9:C22)</f>
        <v>163867550840</v>
      </c>
      <c r="D23" s="179"/>
      <c r="E23" s="156">
        <f>SUM(E9:E22)</f>
        <v>-3716808890</v>
      </c>
      <c r="F23" s="179"/>
      <c r="G23" s="156">
        <f>SUM(G9:G22)</f>
        <v>160150741950</v>
      </c>
      <c r="H23" s="179"/>
      <c r="I23" s="156">
        <f>SUM(I9:I22)</f>
        <v>3084750417942</v>
      </c>
      <c r="J23" s="179"/>
      <c r="K23" s="156">
        <f>SUM(K9:K22)</f>
        <v>-3716808890</v>
      </c>
      <c r="L23" s="179"/>
      <c r="M23" s="156">
        <f>SUM(M9:M22)</f>
        <v>3081033609052</v>
      </c>
    </row>
    <row r="24" spans="1:13" ht="13.5" thickTop="1" x14ac:dyDescent="0.2"/>
    <row r="25" spans="1:13" ht="22.5" hidden="1" x14ac:dyDescent="0.2">
      <c r="C25" s="25">
        <v>163867550840</v>
      </c>
      <c r="D25" s="25"/>
      <c r="E25" s="25">
        <v>-3716808890</v>
      </c>
      <c r="F25" s="25"/>
      <c r="G25" s="25">
        <f>C25+E25</f>
        <v>160150741950</v>
      </c>
      <c r="H25" s="25"/>
      <c r="I25" s="25">
        <v>3084750417942</v>
      </c>
      <c r="J25" s="25"/>
      <c r="K25" s="25">
        <v>-3716808890</v>
      </c>
      <c r="L25" s="25"/>
      <c r="M25" s="25">
        <f>I25+K25</f>
        <v>3081033609052</v>
      </c>
    </row>
    <row r="26" spans="1:13" ht="22.5" hidden="1" x14ac:dyDescent="0.2">
      <c r="C26" s="25">
        <f>C25-C23</f>
        <v>0</v>
      </c>
      <c r="D26" s="25"/>
      <c r="E26" s="25">
        <f>E25-E23</f>
        <v>0</v>
      </c>
      <c r="F26" s="25"/>
      <c r="G26" s="25">
        <f>G25-G23</f>
        <v>0</v>
      </c>
      <c r="H26" s="25"/>
      <c r="I26" s="25">
        <f>I25-I23</f>
        <v>0</v>
      </c>
      <c r="J26" s="25"/>
      <c r="K26" s="25">
        <f>K25-K23</f>
        <v>0</v>
      </c>
      <c r="L26" s="25"/>
      <c r="M26" s="25">
        <f>M25-M23</f>
        <v>0</v>
      </c>
    </row>
  </sheetData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15"/>
  <sheetViews>
    <sheetView rightToLeft="1" view="pageBreakPreview" zoomScale="60" zoomScaleNormal="100" workbookViewId="0">
      <selection activeCell="A13" sqref="A13:XFD14"/>
    </sheetView>
  </sheetViews>
  <sheetFormatPr defaultRowHeight="15.75" x14ac:dyDescent="0.4"/>
  <cols>
    <col min="1" max="1" width="43" style="47" bestFit="1" customWidth="1"/>
    <col min="2" max="2" width="1.42578125" style="47" customWidth="1"/>
    <col min="3" max="3" width="21.5703125" style="47" customWidth="1"/>
    <col min="4" max="4" width="1.42578125" style="47" customWidth="1"/>
    <col min="5" max="5" width="32.7109375" style="47" bestFit="1" customWidth="1"/>
    <col min="6" max="6" width="1.42578125" style="47" customWidth="1"/>
    <col min="7" max="7" width="24.7109375" style="47" customWidth="1"/>
    <col min="8" max="8" width="1.42578125" style="47" customWidth="1"/>
    <col min="9" max="9" width="36.140625" style="47" customWidth="1"/>
    <col min="10" max="10" width="1.42578125" style="47" customWidth="1"/>
    <col min="11" max="11" width="40.5703125" style="47" bestFit="1" customWidth="1"/>
    <col min="12" max="12" width="1.42578125" style="47" customWidth="1"/>
    <col min="13" max="16384" width="9.140625" style="47"/>
  </cols>
  <sheetData>
    <row r="1" spans="1:11" ht="39.75" customHeight="1" x14ac:dyDescent="0.4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39.75" customHeight="1" x14ac:dyDescent="0.4">
      <c r="A2" s="207" t="s">
        <v>82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1" ht="39.75" customHeight="1" x14ac:dyDescent="0.4">
      <c r="A3" s="207" t="str">
        <f>درآمد!A3</f>
        <v>دوره یک ماهه منتهی به 30 آذر 1404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</row>
    <row r="4" spans="1:11" ht="39.75" customHeight="1" x14ac:dyDescent="0.4"/>
    <row r="5" spans="1:11" ht="39.75" customHeight="1" x14ac:dyDescent="0.4">
      <c r="A5" s="206" t="s">
        <v>190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</row>
    <row r="6" spans="1:11" ht="39.75" customHeight="1" x14ac:dyDescent="0.4">
      <c r="A6" s="83"/>
      <c r="B6" s="83"/>
      <c r="C6" s="83"/>
      <c r="D6" s="83"/>
      <c r="E6" s="83"/>
      <c r="F6" s="83"/>
      <c r="G6" s="83"/>
      <c r="H6" s="83"/>
      <c r="I6" s="208" t="s">
        <v>151</v>
      </c>
      <c r="J6" s="208"/>
      <c r="K6" s="208"/>
    </row>
    <row r="7" spans="1:11" ht="39.75" customHeight="1" thickBot="1" x14ac:dyDescent="0.7">
      <c r="C7" s="85"/>
      <c r="D7" s="85"/>
      <c r="E7" s="85"/>
      <c r="F7" s="85"/>
      <c r="G7" s="85"/>
      <c r="H7" s="85"/>
      <c r="I7" s="56" t="s">
        <v>213</v>
      </c>
      <c r="J7" s="85"/>
      <c r="K7" s="56" t="s">
        <v>214</v>
      </c>
    </row>
    <row r="8" spans="1:11" ht="54.75" customHeight="1" thickBot="1" x14ac:dyDescent="0.65">
      <c r="A8" s="56" t="s">
        <v>129</v>
      </c>
      <c r="B8" s="54"/>
      <c r="C8" s="57" t="s">
        <v>130</v>
      </c>
      <c r="D8" s="54"/>
      <c r="E8" s="57" t="s">
        <v>131</v>
      </c>
      <c r="F8" s="54"/>
      <c r="G8" s="57" t="s">
        <v>132</v>
      </c>
      <c r="H8" s="54"/>
      <c r="I8" s="57" t="s">
        <v>133</v>
      </c>
      <c r="J8" s="54"/>
      <c r="K8" s="57" t="s">
        <v>133</v>
      </c>
    </row>
    <row r="9" spans="1:11" ht="39.75" customHeight="1" x14ac:dyDescent="0.4">
      <c r="A9" s="112" t="s">
        <v>187</v>
      </c>
      <c r="C9" s="27" t="s">
        <v>134</v>
      </c>
      <c r="D9" s="48"/>
      <c r="E9" s="27">
        <v>1000000</v>
      </c>
      <c r="F9" s="48"/>
      <c r="G9" s="27">
        <v>218</v>
      </c>
      <c r="H9" s="48"/>
      <c r="I9" s="27">
        <v>218000000</v>
      </c>
      <c r="J9" s="48"/>
      <c r="K9" s="27">
        <v>21849478084</v>
      </c>
    </row>
    <row r="10" spans="1:11" ht="39" customHeight="1" thickBot="1" x14ac:dyDescent="0.45">
      <c r="A10" s="113" t="s">
        <v>188</v>
      </c>
      <c r="C10" s="105" t="s">
        <v>43</v>
      </c>
      <c r="D10" s="105"/>
      <c r="E10" s="105" t="s">
        <v>189</v>
      </c>
      <c r="F10" s="105"/>
      <c r="G10" s="105">
        <v>0</v>
      </c>
      <c r="H10" s="105"/>
      <c r="I10" s="106">
        <v>0</v>
      </c>
      <c r="J10" s="105"/>
      <c r="K10" s="106">
        <v>2871000000</v>
      </c>
    </row>
    <row r="11" spans="1:11" ht="38.25" customHeight="1" thickBot="1" x14ac:dyDescent="0.45">
      <c r="I11" s="107">
        <f>SUM(I9:I10)</f>
        <v>218000000</v>
      </c>
      <c r="J11" s="50"/>
      <c r="K11" s="107">
        <f>SUM(K9:K10)</f>
        <v>24720478084</v>
      </c>
    </row>
    <row r="12" spans="1:11" ht="16.5" thickTop="1" x14ac:dyDescent="0.4"/>
    <row r="13" spans="1:11" ht="22.5" hidden="1" x14ac:dyDescent="0.4">
      <c r="I13" s="105">
        <v>218000000</v>
      </c>
      <c r="J13" s="105"/>
      <c r="K13" s="105">
        <v>24720478084</v>
      </c>
    </row>
    <row r="14" spans="1:11" ht="22.5" hidden="1" x14ac:dyDescent="0.4">
      <c r="I14" s="105">
        <f>I13-I11</f>
        <v>0</v>
      </c>
      <c r="J14" s="105"/>
      <c r="K14" s="105">
        <f>K13-K11</f>
        <v>0</v>
      </c>
    </row>
    <row r="15" spans="1:11" ht="22.5" x14ac:dyDescent="0.4">
      <c r="I15" s="105"/>
      <c r="J15" s="105"/>
      <c r="K15" s="105"/>
    </row>
  </sheetData>
  <mergeCells count="5">
    <mergeCell ref="A1:K1"/>
    <mergeCell ref="A2:K2"/>
    <mergeCell ref="A3:K3"/>
    <mergeCell ref="A5:K5"/>
    <mergeCell ref="I6:K6"/>
  </mergeCells>
  <pageMargins left="0.39" right="0.39" top="0.39" bottom="0.39" header="0" footer="0"/>
  <pageSetup scale="6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17"/>
  <sheetViews>
    <sheetView rightToLeft="1" view="pageBreakPreview" zoomScale="60" zoomScaleNormal="100" workbookViewId="0">
      <selection activeCell="A16" sqref="A16:XFD17"/>
    </sheetView>
  </sheetViews>
  <sheetFormatPr defaultRowHeight="12.75" x14ac:dyDescent="0.2"/>
  <cols>
    <col min="1" max="1" width="39" customWidth="1"/>
    <col min="2" max="2" width="1.42578125" customWidth="1"/>
    <col min="3" max="3" width="24.5703125" customWidth="1"/>
    <col min="4" max="4" width="1.42578125" customWidth="1"/>
    <col min="5" max="5" width="21.7109375" customWidth="1"/>
    <col min="6" max="6" width="1.42578125" customWidth="1"/>
    <col min="7" max="7" width="25.7109375" customWidth="1"/>
    <col min="8" max="8" width="1.42578125" customWidth="1"/>
    <col min="9" max="9" width="28" customWidth="1"/>
    <col min="10" max="10" width="1.42578125" customWidth="1"/>
    <col min="11" max="11" width="28.85546875" customWidth="1"/>
    <col min="12" max="12" width="1.42578125" customWidth="1"/>
    <col min="13" max="13" width="30.85546875" customWidth="1"/>
    <col min="14" max="14" width="1.42578125" customWidth="1"/>
  </cols>
  <sheetData>
    <row r="1" spans="1:13" ht="39" customHeight="1" x14ac:dyDescent="0.2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13" ht="39" customHeight="1" x14ac:dyDescent="0.2">
      <c r="A2" s="193" t="s">
        <v>82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39" customHeight="1" x14ac:dyDescent="0.2">
      <c r="A3" s="193" t="str">
        <f>درآمد!A3</f>
        <v>دوره یک ماهه منتهی به 30 آذر 1404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</row>
    <row r="4" spans="1:13" ht="39" customHeight="1" x14ac:dyDescent="0.2"/>
    <row r="5" spans="1:13" ht="39" customHeight="1" x14ac:dyDescent="0.2">
      <c r="A5" s="192" t="s">
        <v>191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</row>
    <row r="6" spans="1:13" ht="39" customHeight="1" x14ac:dyDescent="0.2">
      <c r="A6" s="101"/>
      <c r="B6" s="101"/>
      <c r="C6" s="210" t="s">
        <v>151</v>
      </c>
      <c r="D6" s="210"/>
      <c r="E6" s="210"/>
      <c r="F6" s="210"/>
      <c r="G6" s="210"/>
      <c r="H6" s="210"/>
      <c r="I6" s="210"/>
      <c r="J6" s="210"/>
      <c r="K6" s="210"/>
      <c r="L6" s="210"/>
      <c r="M6" s="210"/>
    </row>
    <row r="7" spans="1:13" ht="39" customHeight="1" thickBot="1" x14ac:dyDescent="0.35">
      <c r="A7" s="220" t="s">
        <v>83</v>
      </c>
      <c r="B7" s="8"/>
      <c r="C7" s="188" t="s">
        <v>213</v>
      </c>
      <c r="D7" s="188"/>
      <c r="E7" s="188"/>
      <c r="F7" s="188"/>
      <c r="G7" s="188"/>
      <c r="H7" s="8"/>
      <c r="I7" s="188" t="s">
        <v>214</v>
      </c>
      <c r="J7" s="188"/>
      <c r="K7" s="188"/>
      <c r="L7" s="188"/>
      <c r="M7" s="188"/>
    </row>
    <row r="8" spans="1:13" ht="39" customHeight="1" thickBot="1" x14ac:dyDescent="0.35">
      <c r="A8" s="188"/>
      <c r="B8" s="8"/>
      <c r="C8" s="14" t="s">
        <v>135</v>
      </c>
      <c r="D8" s="11"/>
      <c r="E8" s="14" t="s">
        <v>127</v>
      </c>
      <c r="F8" s="11"/>
      <c r="G8" s="14" t="s">
        <v>136</v>
      </c>
      <c r="H8" s="8"/>
      <c r="I8" s="14" t="s">
        <v>135</v>
      </c>
      <c r="J8" s="11"/>
      <c r="K8" s="14" t="s">
        <v>127</v>
      </c>
      <c r="L8" s="11"/>
      <c r="M8" s="14" t="s">
        <v>136</v>
      </c>
    </row>
    <row r="9" spans="1:13" ht="39" customHeight="1" x14ac:dyDescent="0.2">
      <c r="A9" s="16" t="s">
        <v>71</v>
      </c>
      <c r="C9" s="17">
        <v>10561797464</v>
      </c>
      <c r="D9" s="18"/>
      <c r="E9" s="17">
        <v>0</v>
      </c>
      <c r="F9" s="18"/>
      <c r="G9" s="17">
        <f>C9+E9</f>
        <v>10561797464</v>
      </c>
      <c r="H9" s="18"/>
      <c r="I9" s="17">
        <v>41892888906</v>
      </c>
      <c r="J9" s="18"/>
      <c r="K9" s="17">
        <v>0</v>
      </c>
      <c r="L9" s="18"/>
      <c r="M9" s="17">
        <f>I9+K9</f>
        <v>41892888906</v>
      </c>
    </row>
    <row r="10" spans="1:13" ht="39" customHeight="1" x14ac:dyDescent="0.2">
      <c r="A10" s="16" t="s">
        <v>75</v>
      </c>
      <c r="C10" s="19">
        <v>1919723</v>
      </c>
      <c r="D10" s="18"/>
      <c r="E10" s="19">
        <v>0</v>
      </c>
      <c r="F10" s="18"/>
      <c r="G10" s="17">
        <f>C10+E10</f>
        <v>1919723</v>
      </c>
      <c r="H10" s="18"/>
      <c r="I10" s="19">
        <v>9202611</v>
      </c>
      <c r="J10" s="18"/>
      <c r="K10" s="19">
        <v>0</v>
      </c>
      <c r="L10" s="18"/>
      <c r="M10" s="17">
        <f>I10+K10</f>
        <v>9202611</v>
      </c>
    </row>
    <row r="11" spans="1:13" ht="39" customHeight="1" x14ac:dyDescent="0.2">
      <c r="A11" s="16" t="s">
        <v>112</v>
      </c>
      <c r="C11" s="19">
        <v>0</v>
      </c>
      <c r="D11" s="18"/>
      <c r="E11" s="19">
        <v>0</v>
      </c>
      <c r="F11" s="18"/>
      <c r="G11" s="17">
        <f>C11+E11</f>
        <v>0</v>
      </c>
      <c r="H11" s="18"/>
      <c r="I11" s="19">
        <v>832258</v>
      </c>
      <c r="J11" s="18"/>
      <c r="K11" s="19">
        <v>0</v>
      </c>
      <c r="L11" s="18"/>
      <c r="M11" s="17">
        <f>I11+K11</f>
        <v>832258</v>
      </c>
    </row>
    <row r="12" spans="1:13" ht="39" customHeight="1" x14ac:dyDescent="0.2">
      <c r="A12" s="15" t="s">
        <v>113</v>
      </c>
      <c r="C12" s="17">
        <v>0</v>
      </c>
      <c r="D12" s="18"/>
      <c r="E12" s="17">
        <v>0</v>
      </c>
      <c r="F12" s="18"/>
      <c r="G12" s="17">
        <f>C12+E12</f>
        <v>0</v>
      </c>
      <c r="H12" s="18"/>
      <c r="I12" s="17">
        <v>396445</v>
      </c>
      <c r="J12" s="18"/>
      <c r="K12" s="17">
        <v>0</v>
      </c>
      <c r="L12" s="18"/>
      <c r="M12" s="17">
        <f>I12+K12</f>
        <v>396445</v>
      </c>
    </row>
    <row r="13" spans="1:13" ht="39" customHeight="1" thickBot="1" x14ac:dyDescent="0.25">
      <c r="A13" s="15" t="s">
        <v>114</v>
      </c>
      <c r="C13" s="69">
        <v>0</v>
      </c>
      <c r="D13" s="18"/>
      <c r="E13" s="69">
        <v>0</v>
      </c>
      <c r="F13" s="18"/>
      <c r="G13" s="69">
        <f>C13+E13</f>
        <v>0</v>
      </c>
      <c r="H13" s="18"/>
      <c r="I13" s="69">
        <v>48524</v>
      </c>
      <c r="J13" s="18"/>
      <c r="K13" s="69">
        <v>0</v>
      </c>
      <c r="L13" s="18"/>
      <c r="M13" s="69">
        <f>I13+K13</f>
        <v>48524</v>
      </c>
    </row>
    <row r="14" spans="1:13" ht="39" customHeight="1" thickBot="1" x14ac:dyDescent="0.25">
      <c r="A14" s="111"/>
      <c r="C14" s="68">
        <f>SUM(C9:C13)</f>
        <v>10563717187</v>
      </c>
      <c r="D14" s="18"/>
      <c r="E14" s="68">
        <f>SUM(E9:E13)</f>
        <v>0</v>
      </c>
      <c r="F14" s="18"/>
      <c r="G14" s="68">
        <f>SUM(G9:G13)</f>
        <v>10563717187</v>
      </c>
      <c r="H14" s="18"/>
      <c r="I14" s="68">
        <f>SUM(I9:I13)</f>
        <v>41903368744</v>
      </c>
      <c r="J14" s="18"/>
      <c r="K14" s="68">
        <f>SUM(K9:K13)</f>
        <v>0</v>
      </c>
      <c r="L14" s="18"/>
      <c r="M14" s="68">
        <f>SUM(M9:M13)</f>
        <v>41903368744</v>
      </c>
    </row>
    <row r="15" spans="1:13" ht="13.5" thickTop="1" x14ac:dyDescent="0.2"/>
    <row r="16" spans="1:13" ht="22.5" hidden="1" x14ac:dyDescent="0.2">
      <c r="C16" s="19">
        <v>10563717187</v>
      </c>
      <c r="D16" s="19"/>
      <c r="E16" s="19"/>
      <c r="F16" s="19"/>
      <c r="G16" s="19">
        <v>10563717187</v>
      </c>
      <c r="H16" s="19"/>
      <c r="I16" s="19">
        <v>41903368744</v>
      </c>
      <c r="J16" s="19"/>
      <c r="K16" s="19"/>
      <c r="L16" s="19"/>
      <c r="M16" s="19">
        <v>41903368744</v>
      </c>
    </row>
    <row r="17" spans="3:13" ht="22.5" hidden="1" x14ac:dyDescent="0.2">
      <c r="C17" s="19">
        <f>C16-C14</f>
        <v>0</v>
      </c>
      <c r="D17" s="19"/>
      <c r="E17" s="19"/>
      <c r="F17" s="19"/>
      <c r="G17" s="19">
        <f>G16-G14</f>
        <v>0</v>
      </c>
      <c r="H17" s="19"/>
      <c r="I17" s="19">
        <f>I16-I14</f>
        <v>0</v>
      </c>
      <c r="J17" s="19"/>
      <c r="K17" s="19"/>
      <c r="L17" s="19"/>
      <c r="M17" s="19">
        <f>M16-M14</f>
        <v>0</v>
      </c>
    </row>
  </sheetData>
  <sortState xmlns:xlrd2="http://schemas.microsoft.com/office/spreadsheetml/2017/richdata2" ref="A9:M13">
    <sortCondition descending="1" ref="M9:M13"/>
  </sortState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view="pageBreakPreview" zoomScale="60" zoomScaleNormal="100" workbookViewId="0">
      <selection activeCell="A13" sqref="A13:XFD14"/>
    </sheetView>
  </sheetViews>
  <sheetFormatPr defaultRowHeight="15.75" x14ac:dyDescent="0.4"/>
  <cols>
    <col min="1" max="1" width="39" style="44" customWidth="1"/>
    <col min="2" max="2" width="1.42578125" style="44" customWidth="1"/>
    <col min="3" max="3" width="27.28515625" style="44" customWidth="1"/>
    <col min="4" max="4" width="1.42578125" style="44" customWidth="1"/>
    <col min="5" max="5" width="27" style="44" customWidth="1"/>
    <col min="6" max="6" width="1.42578125" style="44" customWidth="1"/>
    <col min="7" max="7" width="28.42578125" style="44" customWidth="1"/>
    <col min="8" max="8" width="1.42578125" style="44" customWidth="1"/>
    <col min="9" max="9" width="26" style="44" customWidth="1"/>
    <col min="10" max="10" width="1.42578125" style="44" customWidth="1"/>
    <col min="11" max="11" width="27" style="44" customWidth="1"/>
    <col min="12" max="12" width="1.42578125" style="44" customWidth="1"/>
    <col min="13" max="13" width="32.42578125" style="44" customWidth="1"/>
    <col min="14" max="14" width="1.42578125" style="44" customWidth="1"/>
    <col min="15" max="15" width="10" style="44" bestFit="1" customWidth="1"/>
    <col min="16" max="16384" width="9.140625" style="44"/>
  </cols>
  <sheetData>
    <row r="1" spans="1:13" ht="39" customHeight="1" x14ac:dyDescent="0.4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13" ht="39" customHeight="1" x14ac:dyDescent="0.4">
      <c r="A2" s="193" t="s">
        <v>82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39" customHeight="1" x14ac:dyDescent="0.4">
      <c r="A3" s="193" t="str">
        <f>درآمد!A3</f>
        <v>دوره یک ماهه منتهی به 30 آذر 1404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</row>
    <row r="4" spans="1:13" ht="39" customHeight="1" x14ac:dyDescent="0.4"/>
    <row r="5" spans="1:13" ht="39" customHeight="1" x14ac:dyDescent="0.4">
      <c r="A5" s="192" t="s">
        <v>192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</row>
    <row r="6" spans="1:13" ht="39" customHeight="1" x14ac:dyDescent="0.4">
      <c r="A6" s="101"/>
      <c r="B6" s="101"/>
      <c r="C6" s="210" t="s">
        <v>151</v>
      </c>
      <c r="D6" s="210"/>
      <c r="E6" s="210"/>
      <c r="F6" s="210"/>
      <c r="G6" s="210"/>
      <c r="H6" s="210"/>
      <c r="I6" s="210"/>
      <c r="J6" s="210"/>
      <c r="K6" s="210"/>
      <c r="L6" s="210"/>
      <c r="M6" s="210"/>
    </row>
    <row r="7" spans="1:13" ht="39" customHeight="1" thickBot="1" x14ac:dyDescent="0.65">
      <c r="A7" s="220" t="s">
        <v>83</v>
      </c>
      <c r="B7" s="45"/>
      <c r="C7" s="188" t="s">
        <v>213</v>
      </c>
      <c r="D7" s="188"/>
      <c r="E7" s="188"/>
      <c r="F7" s="188"/>
      <c r="G7" s="188"/>
      <c r="H7" s="45"/>
      <c r="I7" s="188" t="s">
        <v>214</v>
      </c>
      <c r="J7" s="188"/>
      <c r="K7" s="188"/>
      <c r="L7" s="188"/>
      <c r="M7" s="188"/>
    </row>
    <row r="8" spans="1:13" ht="39" customHeight="1" thickBot="1" x14ac:dyDescent="0.65">
      <c r="A8" s="188"/>
      <c r="B8" s="45"/>
      <c r="C8" s="14" t="s">
        <v>135</v>
      </c>
      <c r="D8" s="46"/>
      <c r="E8" s="14" t="s">
        <v>127</v>
      </c>
      <c r="F8" s="46"/>
      <c r="G8" s="14" t="s">
        <v>136</v>
      </c>
      <c r="H8" s="45"/>
      <c r="I8" s="14" t="s">
        <v>135</v>
      </c>
      <c r="J8" s="46"/>
      <c r="K8" s="14" t="s">
        <v>127</v>
      </c>
      <c r="L8" s="46"/>
      <c r="M8" s="14" t="s">
        <v>136</v>
      </c>
    </row>
    <row r="9" spans="1:13" ht="39" customHeight="1" x14ac:dyDescent="0.4">
      <c r="A9" s="15" t="s">
        <v>154</v>
      </c>
      <c r="C9" s="17">
        <v>1325570</v>
      </c>
      <c r="D9" s="49"/>
      <c r="E9" s="17">
        <v>0</v>
      </c>
      <c r="F9" s="49"/>
      <c r="G9" s="17">
        <f>C9+E9</f>
        <v>1325570</v>
      </c>
      <c r="H9" s="49"/>
      <c r="I9" s="17">
        <v>833416125</v>
      </c>
      <c r="J9" s="49"/>
      <c r="K9" s="17">
        <v>0</v>
      </c>
      <c r="L9" s="49"/>
      <c r="M9" s="17">
        <f>I9+K9</f>
        <v>833416125</v>
      </c>
    </row>
    <row r="10" spans="1:13" ht="39" customHeight="1" thickBot="1" x14ac:dyDescent="0.45">
      <c r="A10" s="16" t="s">
        <v>156</v>
      </c>
      <c r="C10" s="69">
        <v>7550395</v>
      </c>
      <c r="D10" s="49"/>
      <c r="E10" s="69">
        <v>0</v>
      </c>
      <c r="F10" s="49"/>
      <c r="G10" s="69">
        <f>C10+E10</f>
        <v>7550395</v>
      </c>
      <c r="H10" s="49"/>
      <c r="I10" s="69">
        <v>50169896</v>
      </c>
      <c r="J10" s="49"/>
      <c r="K10" s="69">
        <v>0</v>
      </c>
      <c r="L10" s="49"/>
      <c r="M10" s="69">
        <f>I10+K10</f>
        <v>50169896</v>
      </c>
    </row>
    <row r="11" spans="1:13" ht="39" customHeight="1" thickBot="1" x14ac:dyDescent="0.45">
      <c r="A11" s="111" t="s">
        <v>31</v>
      </c>
      <c r="C11" s="76">
        <f>SUM(C9:C10)</f>
        <v>8875965</v>
      </c>
      <c r="D11" s="51"/>
      <c r="E11" s="76">
        <f>SUM(E9:E10)</f>
        <v>0</v>
      </c>
      <c r="F11" s="51"/>
      <c r="G11" s="76">
        <f>SUM(G9:G10)</f>
        <v>8875965</v>
      </c>
      <c r="H11" s="51"/>
      <c r="I11" s="76">
        <f>SUM(I9:I10)</f>
        <v>883586021</v>
      </c>
      <c r="J11" s="51"/>
      <c r="K11" s="76">
        <f>SUM(K9:K10)</f>
        <v>0</v>
      </c>
      <c r="L11" s="51"/>
      <c r="M11" s="76">
        <f>SUM(M9:M10)</f>
        <v>883586021</v>
      </c>
    </row>
    <row r="12" spans="1:13" ht="16.5" thickTop="1" x14ac:dyDescent="0.4"/>
    <row r="13" spans="1:13" ht="22.5" hidden="1" x14ac:dyDescent="0.4">
      <c r="C13" s="17">
        <v>8875965</v>
      </c>
      <c r="D13" s="17"/>
      <c r="E13" s="17"/>
      <c r="F13" s="17"/>
      <c r="G13" s="17">
        <v>8875965</v>
      </c>
      <c r="H13" s="17"/>
      <c r="I13" s="17">
        <v>883586021</v>
      </c>
      <c r="J13" s="17"/>
      <c r="K13" s="17"/>
      <c r="L13" s="17"/>
      <c r="M13" s="17">
        <v>883586021</v>
      </c>
    </row>
    <row r="14" spans="1:13" ht="22.5" hidden="1" x14ac:dyDescent="0.4">
      <c r="C14" s="17">
        <f>C13-C11</f>
        <v>0</v>
      </c>
      <c r="D14" s="17"/>
      <c r="E14" s="17"/>
      <c r="F14" s="17"/>
      <c r="G14" s="17">
        <f>G13-G11</f>
        <v>0</v>
      </c>
      <c r="H14" s="17"/>
      <c r="I14" s="17">
        <f>I13-I11</f>
        <v>0</v>
      </c>
      <c r="J14" s="17"/>
      <c r="K14" s="17"/>
      <c r="L14" s="17"/>
      <c r="M14" s="17">
        <f>M13-M11</f>
        <v>0</v>
      </c>
    </row>
  </sheetData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75"/>
  <sheetViews>
    <sheetView rightToLeft="1" view="pageBreakPreview" topLeftCell="D51" zoomScale="60" zoomScaleNormal="100" workbookViewId="0">
      <selection activeCell="D73" sqref="A73:XFD74"/>
    </sheetView>
  </sheetViews>
  <sheetFormatPr defaultRowHeight="15.75" x14ac:dyDescent="0.4"/>
  <cols>
    <col min="1" max="1" width="56.7109375" style="47" customWidth="1"/>
    <col min="2" max="2" width="1.28515625" style="47" customWidth="1"/>
    <col min="3" max="3" width="43.42578125" style="47" customWidth="1"/>
    <col min="4" max="4" width="1.28515625" style="47" customWidth="1"/>
    <col min="5" max="5" width="44.28515625" style="47" customWidth="1"/>
    <col min="6" max="6" width="1.28515625" style="47" customWidth="1"/>
    <col min="7" max="7" width="43.140625" style="47" customWidth="1"/>
    <col min="8" max="8" width="1.28515625" style="47" customWidth="1"/>
    <col min="9" max="9" width="44.140625" style="47" customWidth="1"/>
    <col min="10" max="10" width="1.28515625" style="47" customWidth="1"/>
    <col min="11" max="11" width="45" style="47" customWidth="1"/>
    <col min="12" max="12" width="1.28515625" style="47" customWidth="1"/>
    <col min="13" max="13" width="44" style="47" customWidth="1"/>
    <col min="14" max="14" width="1.28515625" style="47" customWidth="1"/>
    <col min="15" max="15" width="39.5703125" style="47" customWidth="1"/>
    <col min="16" max="16" width="1.28515625" style="47" customWidth="1"/>
    <col min="17" max="17" width="35.85546875" style="47" customWidth="1"/>
    <col min="18" max="18" width="1.28515625" style="47" customWidth="1"/>
    <col min="19" max="19" width="22.140625" style="47" hidden="1" customWidth="1"/>
    <col min="20" max="20" width="21.85546875" style="47" hidden="1" customWidth="1"/>
    <col min="21" max="21" width="22.5703125" style="47" hidden="1" customWidth="1"/>
    <col min="22" max="22" width="22.140625" style="47" hidden="1" customWidth="1"/>
    <col min="23" max="23" width="21.140625" style="47" hidden="1" customWidth="1"/>
    <col min="24" max="16384" width="9.140625" style="47"/>
  </cols>
  <sheetData>
    <row r="1" spans="1:20" ht="39" customHeight="1" x14ac:dyDescent="0.4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</row>
    <row r="2" spans="1:20" ht="39" customHeight="1" x14ac:dyDescent="0.4">
      <c r="A2" s="207" t="s">
        <v>82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120"/>
    </row>
    <row r="3" spans="1:20" ht="39" customHeight="1" x14ac:dyDescent="0.4">
      <c r="A3" s="207" t="s">
        <v>209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120"/>
    </row>
    <row r="4" spans="1:20" ht="39" customHeight="1" x14ac:dyDescent="0.4"/>
    <row r="5" spans="1:20" ht="39" customHeight="1" x14ac:dyDescent="0.4">
      <c r="A5" s="206" t="s">
        <v>208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121"/>
    </row>
    <row r="6" spans="1:20" ht="39" customHeight="1" x14ac:dyDescent="0.4">
      <c r="A6" s="104"/>
      <c r="B6" s="104"/>
      <c r="C6" s="219" t="s">
        <v>151</v>
      </c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121"/>
    </row>
    <row r="7" spans="1:20" ht="39" customHeight="1" thickBot="1" x14ac:dyDescent="0.65">
      <c r="A7" s="218" t="s">
        <v>83</v>
      </c>
      <c r="B7" s="54"/>
      <c r="C7" s="197" t="s">
        <v>213</v>
      </c>
      <c r="D7" s="197"/>
      <c r="E7" s="197"/>
      <c r="F7" s="197"/>
      <c r="G7" s="197"/>
      <c r="H7" s="197"/>
      <c r="I7" s="197"/>
      <c r="J7" s="54"/>
      <c r="K7" s="197" t="s">
        <v>214</v>
      </c>
      <c r="L7" s="197"/>
      <c r="M7" s="197"/>
      <c r="N7" s="197"/>
      <c r="O7" s="197"/>
      <c r="P7" s="197"/>
      <c r="Q7" s="197"/>
      <c r="R7" s="122"/>
    </row>
    <row r="8" spans="1:20" ht="54.75" customHeight="1" thickBot="1" x14ac:dyDescent="0.65">
      <c r="A8" s="197"/>
      <c r="B8" s="54"/>
      <c r="C8" s="57" t="s">
        <v>7</v>
      </c>
      <c r="D8" s="55"/>
      <c r="E8" s="57" t="s">
        <v>9</v>
      </c>
      <c r="F8" s="55"/>
      <c r="G8" s="57" t="s">
        <v>138</v>
      </c>
      <c r="H8" s="55"/>
      <c r="I8" s="57" t="s">
        <v>144</v>
      </c>
      <c r="J8" s="54"/>
      <c r="K8" s="57" t="s">
        <v>7</v>
      </c>
      <c r="L8" s="55"/>
      <c r="M8" s="57" t="s">
        <v>9</v>
      </c>
      <c r="N8" s="55"/>
      <c r="O8" s="57" t="s">
        <v>138</v>
      </c>
      <c r="P8" s="55"/>
      <c r="Q8" s="57" t="s">
        <v>144</v>
      </c>
      <c r="R8" s="124"/>
    </row>
    <row r="9" spans="1:20" ht="39" customHeight="1" x14ac:dyDescent="0.4">
      <c r="A9" s="41" t="s">
        <v>16</v>
      </c>
      <c r="B9" s="118"/>
      <c r="C9" s="165">
        <v>587856281</v>
      </c>
      <c r="D9" s="166"/>
      <c r="E9" s="165">
        <v>9762746059963</v>
      </c>
      <c r="F9" s="166"/>
      <c r="G9" s="165">
        <v>-8770420777885</v>
      </c>
      <c r="H9" s="166"/>
      <c r="I9" s="165">
        <f t="shared" ref="I9:I18" si="0">E9+G9</f>
        <v>992325282078</v>
      </c>
      <c r="J9" s="166"/>
      <c r="K9" s="165">
        <v>587856281</v>
      </c>
      <c r="L9" s="166"/>
      <c r="M9" s="165">
        <v>9762746059963</v>
      </c>
      <c r="N9" s="166"/>
      <c r="O9" s="165">
        <v>-6643073043472</v>
      </c>
      <c r="P9" s="166"/>
      <c r="Q9" s="165">
        <f>M9+O9</f>
        <v>3119673016491</v>
      </c>
      <c r="R9" s="123"/>
      <c r="S9" s="167"/>
      <c r="T9" s="167"/>
    </row>
    <row r="10" spans="1:20" ht="39" customHeight="1" x14ac:dyDescent="0.4">
      <c r="A10" s="41" t="s">
        <v>215</v>
      </c>
      <c r="B10" s="118"/>
      <c r="C10" s="167">
        <v>4366770000</v>
      </c>
      <c r="D10" s="166"/>
      <c r="E10" s="167">
        <v>11790045290469</v>
      </c>
      <c r="F10" s="166"/>
      <c r="G10" s="167">
        <v>-10187674410000</v>
      </c>
      <c r="H10" s="166"/>
      <c r="I10" s="167">
        <f t="shared" si="0"/>
        <v>1602370880469</v>
      </c>
      <c r="J10" s="166"/>
      <c r="K10" s="167">
        <v>4366770000</v>
      </c>
      <c r="L10" s="166"/>
      <c r="M10" s="167">
        <v>11790045290469</v>
      </c>
      <c r="N10" s="166"/>
      <c r="O10" s="167">
        <v>-10187674410000</v>
      </c>
      <c r="P10" s="166"/>
      <c r="Q10" s="168">
        <f t="shared" ref="Q10:Q35" si="1">M10+O10</f>
        <v>1602370880469</v>
      </c>
      <c r="R10" s="119"/>
      <c r="S10" s="167"/>
      <c r="T10" s="167"/>
    </row>
    <row r="11" spans="1:20" ht="39" customHeight="1" x14ac:dyDescent="0.4">
      <c r="A11" s="41" t="s">
        <v>14</v>
      </c>
      <c r="B11" s="118"/>
      <c r="C11" s="167">
        <v>22496456</v>
      </c>
      <c r="D11" s="166"/>
      <c r="E11" s="167">
        <v>1375736752038</v>
      </c>
      <c r="F11" s="166"/>
      <c r="G11" s="167">
        <v>-1405415470824</v>
      </c>
      <c r="H11" s="166"/>
      <c r="I11" s="167">
        <f t="shared" si="0"/>
        <v>-29678718786</v>
      </c>
      <c r="J11" s="166"/>
      <c r="K11" s="167">
        <v>22496456</v>
      </c>
      <c r="L11" s="166"/>
      <c r="M11" s="167">
        <v>1375736752038</v>
      </c>
      <c r="N11" s="166"/>
      <c r="O11" s="167">
        <v>-995033707151</v>
      </c>
      <c r="P11" s="166"/>
      <c r="Q11" s="168">
        <f t="shared" si="1"/>
        <v>380703044887</v>
      </c>
      <c r="R11" s="119"/>
      <c r="S11" s="167"/>
      <c r="T11" s="167"/>
    </row>
    <row r="12" spans="1:20" ht="39" customHeight="1" x14ac:dyDescent="0.4">
      <c r="A12" s="41" t="s">
        <v>26</v>
      </c>
      <c r="B12" s="118"/>
      <c r="C12" s="167">
        <v>105448350</v>
      </c>
      <c r="D12" s="166"/>
      <c r="E12" s="167">
        <v>1497282253499</v>
      </c>
      <c r="F12" s="166"/>
      <c r="G12" s="167">
        <v>-1241387773539</v>
      </c>
      <c r="H12" s="166"/>
      <c r="I12" s="167">
        <f t="shared" si="0"/>
        <v>255894479960</v>
      </c>
      <c r="J12" s="166"/>
      <c r="K12" s="167">
        <v>105448350</v>
      </c>
      <c r="L12" s="166"/>
      <c r="M12" s="167">
        <v>1497282253499</v>
      </c>
      <c r="N12" s="166"/>
      <c r="O12" s="167">
        <v>-1153009425424</v>
      </c>
      <c r="P12" s="166"/>
      <c r="Q12" s="168">
        <f t="shared" si="1"/>
        <v>344272828075</v>
      </c>
      <c r="R12" s="119"/>
      <c r="S12" s="167"/>
      <c r="T12" s="167"/>
    </row>
    <row r="13" spans="1:20" ht="39" customHeight="1" x14ac:dyDescent="0.4">
      <c r="A13" s="41" t="s">
        <v>29</v>
      </c>
      <c r="B13" s="118"/>
      <c r="C13" s="167">
        <v>143000000</v>
      </c>
      <c r="D13" s="166"/>
      <c r="E13" s="167">
        <v>465254137920</v>
      </c>
      <c r="F13" s="166"/>
      <c r="G13" s="167">
        <v>-392804607409</v>
      </c>
      <c r="H13" s="166"/>
      <c r="I13" s="167">
        <f t="shared" si="0"/>
        <v>72449530511</v>
      </c>
      <c r="J13" s="166"/>
      <c r="K13" s="167">
        <v>143000000</v>
      </c>
      <c r="L13" s="166"/>
      <c r="M13" s="167">
        <v>465254137920</v>
      </c>
      <c r="N13" s="166"/>
      <c r="O13" s="167">
        <v>-367518223061</v>
      </c>
      <c r="P13" s="166"/>
      <c r="Q13" s="168">
        <f t="shared" si="1"/>
        <v>97735914859</v>
      </c>
      <c r="R13" s="119"/>
      <c r="S13" s="167"/>
      <c r="T13" s="167"/>
    </row>
    <row r="14" spans="1:20" ht="39" customHeight="1" x14ac:dyDescent="0.4">
      <c r="A14" s="41" t="s">
        <v>22</v>
      </c>
      <c r="B14" s="118"/>
      <c r="C14" s="167">
        <v>1599552368</v>
      </c>
      <c r="D14" s="166"/>
      <c r="E14" s="167">
        <v>6370970118886</v>
      </c>
      <c r="F14" s="166"/>
      <c r="G14" s="167">
        <v>-5408206894869</v>
      </c>
      <c r="H14" s="166"/>
      <c r="I14" s="167">
        <f t="shared" si="0"/>
        <v>962763224017</v>
      </c>
      <c r="J14" s="166"/>
      <c r="K14" s="167">
        <v>1599552368</v>
      </c>
      <c r="L14" s="166"/>
      <c r="M14" s="167">
        <v>6370970118886</v>
      </c>
      <c r="N14" s="166"/>
      <c r="O14" s="167">
        <v>-6321859422040</v>
      </c>
      <c r="P14" s="166"/>
      <c r="Q14" s="168">
        <f t="shared" si="1"/>
        <v>49110696846</v>
      </c>
      <c r="R14" s="119"/>
      <c r="S14" s="167"/>
      <c r="T14" s="167"/>
    </row>
    <row r="15" spans="1:20" ht="39" customHeight="1" x14ac:dyDescent="0.4">
      <c r="A15" s="41" t="s">
        <v>23</v>
      </c>
      <c r="B15" s="118"/>
      <c r="C15" s="167">
        <v>47000000</v>
      </c>
      <c r="D15" s="166"/>
      <c r="E15" s="167">
        <v>247032112800</v>
      </c>
      <c r="F15" s="166"/>
      <c r="G15" s="167">
        <v>-197774591450</v>
      </c>
      <c r="H15" s="166"/>
      <c r="I15" s="167">
        <f t="shared" si="0"/>
        <v>49257521350</v>
      </c>
      <c r="J15" s="166"/>
      <c r="K15" s="167">
        <v>47000000</v>
      </c>
      <c r="L15" s="166"/>
      <c r="M15" s="167">
        <v>247032112800</v>
      </c>
      <c r="N15" s="166"/>
      <c r="O15" s="167">
        <v>-206208281701</v>
      </c>
      <c r="P15" s="166"/>
      <c r="Q15" s="168">
        <f t="shared" si="1"/>
        <v>40823831099</v>
      </c>
      <c r="R15" s="119"/>
      <c r="S15" s="167"/>
      <c r="T15" s="167"/>
    </row>
    <row r="16" spans="1:20" ht="39" customHeight="1" x14ac:dyDescent="0.4">
      <c r="A16" s="41" t="s">
        <v>19</v>
      </c>
      <c r="B16" s="118"/>
      <c r="C16" s="167">
        <v>378200000</v>
      </c>
      <c r="D16" s="166"/>
      <c r="E16" s="167">
        <v>222212589984</v>
      </c>
      <c r="F16" s="166"/>
      <c r="G16" s="167">
        <v>-192622992449</v>
      </c>
      <c r="H16" s="166"/>
      <c r="I16" s="167">
        <f t="shared" si="0"/>
        <v>29589597535</v>
      </c>
      <c r="J16" s="166"/>
      <c r="K16" s="167">
        <v>378200000</v>
      </c>
      <c r="L16" s="166"/>
      <c r="M16" s="167">
        <v>222212589984</v>
      </c>
      <c r="N16" s="166"/>
      <c r="O16" s="167">
        <v>-200852474967</v>
      </c>
      <c r="P16" s="166"/>
      <c r="Q16" s="168">
        <f t="shared" si="1"/>
        <v>21360115017</v>
      </c>
      <c r="R16" s="119"/>
      <c r="S16" s="167"/>
      <c r="T16" s="167"/>
    </row>
    <row r="17" spans="1:22" ht="39" customHeight="1" x14ac:dyDescent="0.4">
      <c r="A17" s="41" t="s">
        <v>20</v>
      </c>
      <c r="B17" s="118"/>
      <c r="C17" s="167">
        <v>30718316</v>
      </c>
      <c r="D17" s="166"/>
      <c r="E17" s="167">
        <v>68419088307</v>
      </c>
      <c r="F17" s="166"/>
      <c r="G17" s="167">
        <v>-56632219797</v>
      </c>
      <c r="H17" s="166"/>
      <c r="I17" s="167">
        <f t="shared" si="0"/>
        <v>11786868510</v>
      </c>
      <c r="J17" s="166"/>
      <c r="K17" s="167">
        <v>30718316</v>
      </c>
      <c r="L17" s="166"/>
      <c r="M17" s="167">
        <v>68419088307</v>
      </c>
      <c r="N17" s="166"/>
      <c r="O17" s="167">
        <v>-52313821905</v>
      </c>
      <c r="P17" s="166"/>
      <c r="Q17" s="168">
        <f t="shared" si="1"/>
        <v>16105266402</v>
      </c>
      <c r="R17" s="119"/>
      <c r="S17" s="167"/>
      <c r="T17" s="167"/>
    </row>
    <row r="18" spans="1:22" ht="39" customHeight="1" x14ac:dyDescent="0.4">
      <c r="A18" s="41" t="s">
        <v>21</v>
      </c>
      <c r="B18" s="118"/>
      <c r="C18" s="167">
        <v>8106112</v>
      </c>
      <c r="D18" s="166"/>
      <c r="E18" s="167">
        <v>125711245027</v>
      </c>
      <c r="F18" s="166"/>
      <c r="G18" s="167">
        <v>-126715116254</v>
      </c>
      <c r="H18" s="166"/>
      <c r="I18" s="167">
        <f t="shared" si="0"/>
        <v>-1003871227</v>
      </c>
      <c r="J18" s="166"/>
      <c r="K18" s="167">
        <v>8106112</v>
      </c>
      <c r="L18" s="166"/>
      <c r="M18" s="167">
        <v>125711245027</v>
      </c>
      <c r="N18" s="166"/>
      <c r="O18" s="167">
        <v>-118167079852</v>
      </c>
      <c r="P18" s="166"/>
      <c r="Q18" s="168">
        <f t="shared" si="1"/>
        <v>7544165175</v>
      </c>
      <c r="R18" s="119"/>
      <c r="S18" s="167"/>
      <c r="T18" s="167"/>
    </row>
    <row r="19" spans="1:22" ht="39" customHeight="1" x14ac:dyDescent="0.55000000000000004">
      <c r="A19" s="41" t="s">
        <v>204</v>
      </c>
      <c r="B19" s="131"/>
      <c r="C19" s="25">
        <v>1000</v>
      </c>
      <c r="D19" s="25"/>
      <c r="E19" s="25">
        <v>549434</v>
      </c>
      <c r="F19" s="25"/>
      <c r="G19" s="25">
        <v>549434</v>
      </c>
      <c r="H19" s="25"/>
      <c r="I19" s="25">
        <v>0</v>
      </c>
      <c r="J19" s="25"/>
      <c r="K19" s="25">
        <v>1000</v>
      </c>
      <c r="L19" s="25"/>
      <c r="M19" s="25">
        <v>549434</v>
      </c>
      <c r="N19" s="25"/>
      <c r="O19" s="25">
        <v>550000</v>
      </c>
      <c r="P19" s="25"/>
      <c r="Q19" s="92">
        <v>566</v>
      </c>
      <c r="R19" s="119"/>
      <c r="S19" s="167">
        <f>O19-M19</f>
        <v>566</v>
      </c>
      <c r="T19" s="167">
        <f>S19-Q19</f>
        <v>0</v>
      </c>
      <c r="U19" s="167">
        <f>G19-E19</f>
        <v>0</v>
      </c>
      <c r="V19" s="47">
        <f>U19-I19</f>
        <v>0</v>
      </c>
    </row>
    <row r="20" spans="1:22" ht="39" customHeight="1" x14ac:dyDescent="0.55000000000000004">
      <c r="A20" s="41" t="s">
        <v>201</v>
      </c>
      <c r="B20" s="131"/>
      <c r="C20" s="25">
        <v>11276000</v>
      </c>
      <c r="D20" s="25"/>
      <c r="E20" s="25">
        <v>2241612758</v>
      </c>
      <c r="F20" s="25"/>
      <c r="G20" s="25">
        <v>942003539</v>
      </c>
      <c r="H20" s="25"/>
      <c r="I20" s="25">
        <v>-1299609219</v>
      </c>
      <c r="J20" s="25"/>
      <c r="K20" s="25">
        <v>11276000</v>
      </c>
      <c r="L20" s="25"/>
      <c r="M20" s="25">
        <v>2241612758</v>
      </c>
      <c r="N20" s="25"/>
      <c r="O20" s="25">
        <v>942220000</v>
      </c>
      <c r="P20" s="25"/>
      <c r="Q20" s="92">
        <v>-1299392758</v>
      </c>
      <c r="R20" s="119"/>
      <c r="S20" s="167">
        <f t="shared" ref="S20:S25" si="2">O20-M20</f>
        <v>-1299392758</v>
      </c>
      <c r="T20" s="167">
        <f t="shared" ref="T20:T25" si="3">S20-Q20</f>
        <v>0</v>
      </c>
      <c r="U20" s="167">
        <f t="shared" ref="U20:U25" si="4">G20-E20</f>
        <v>-1299609219</v>
      </c>
      <c r="V20" s="47">
        <f t="shared" ref="V20:V25" si="5">U20-I20</f>
        <v>0</v>
      </c>
    </row>
    <row r="21" spans="1:22" ht="39" customHeight="1" x14ac:dyDescent="0.55000000000000004">
      <c r="A21" s="41" t="s">
        <v>224</v>
      </c>
      <c r="B21" s="131"/>
      <c r="C21" s="25">
        <v>6914000</v>
      </c>
      <c r="D21" s="25"/>
      <c r="E21" s="25">
        <v>2009901666</v>
      </c>
      <c r="F21" s="25"/>
      <c r="G21" s="25">
        <v>912020000</v>
      </c>
      <c r="H21" s="25"/>
      <c r="I21" s="25">
        <v>-1097881666</v>
      </c>
      <c r="J21" s="25"/>
      <c r="K21" s="25">
        <v>6914000</v>
      </c>
      <c r="L21" s="25"/>
      <c r="M21" s="25">
        <v>2009901666</v>
      </c>
      <c r="N21" s="25"/>
      <c r="O21" s="25">
        <v>912020000</v>
      </c>
      <c r="P21" s="25"/>
      <c r="Q21" s="92">
        <v>-1097881666</v>
      </c>
      <c r="R21" s="119"/>
      <c r="S21" s="167">
        <f t="shared" si="2"/>
        <v>-1097881666</v>
      </c>
      <c r="T21" s="167">
        <f t="shared" si="3"/>
        <v>0</v>
      </c>
      <c r="U21" s="167">
        <f t="shared" si="4"/>
        <v>-1097881666</v>
      </c>
      <c r="V21" s="47">
        <f t="shared" si="5"/>
        <v>0</v>
      </c>
    </row>
    <row r="22" spans="1:22" ht="39" customHeight="1" x14ac:dyDescent="0.55000000000000004">
      <c r="A22" s="41" t="s">
        <v>202</v>
      </c>
      <c r="B22" s="131"/>
      <c r="C22" s="27">
        <v>3236000</v>
      </c>
      <c r="D22" s="25"/>
      <c r="E22" s="27">
        <v>287707356</v>
      </c>
      <c r="F22" s="25"/>
      <c r="G22" s="25">
        <v>142096810</v>
      </c>
      <c r="H22" s="25"/>
      <c r="I22" s="25">
        <v>-145610546</v>
      </c>
      <c r="J22" s="25"/>
      <c r="K22" s="27">
        <v>3236000</v>
      </c>
      <c r="L22" s="25"/>
      <c r="M22" s="27">
        <v>287707356</v>
      </c>
      <c r="N22" s="25"/>
      <c r="O22" s="25">
        <v>142160000</v>
      </c>
      <c r="P22" s="25"/>
      <c r="Q22" s="92">
        <v>-145547356</v>
      </c>
      <c r="R22" s="119"/>
      <c r="S22" s="167">
        <f t="shared" si="2"/>
        <v>-145547356</v>
      </c>
      <c r="T22" s="167">
        <f t="shared" si="3"/>
        <v>0</v>
      </c>
      <c r="U22" s="167">
        <f t="shared" si="4"/>
        <v>-145610546</v>
      </c>
      <c r="V22" s="47">
        <f t="shared" si="5"/>
        <v>0</v>
      </c>
    </row>
    <row r="23" spans="1:22" ht="39" customHeight="1" x14ac:dyDescent="0.55000000000000004">
      <c r="A23" s="41" t="s">
        <v>200</v>
      </c>
      <c r="B23" s="131"/>
      <c r="C23" s="27">
        <v>4054000</v>
      </c>
      <c r="D23" s="25"/>
      <c r="E23" s="27">
        <v>202491219</v>
      </c>
      <c r="F23" s="25"/>
      <c r="G23" s="25">
        <v>76138200</v>
      </c>
      <c r="H23" s="25"/>
      <c r="I23" s="25">
        <v>-126353019</v>
      </c>
      <c r="J23" s="25"/>
      <c r="K23" s="27">
        <v>4054000</v>
      </c>
      <c r="L23" s="25"/>
      <c r="M23" s="27">
        <v>202491219</v>
      </c>
      <c r="N23" s="25"/>
      <c r="O23" s="25">
        <v>76200000</v>
      </c>
      <c r="P23" s="25"/>
      <c r="Q23" s="92">
        <v>-126291219</v>
      </c>
      <c r="R23" s="119"/>
      <c r="S23" s="167">
        <f t="shared" si="2"/>
        <v>-126291219</v>
      </c>
      <c r="T23" s="167">
        <f t="shared" si="3"/>
        <v>0</v>
      </c>
      <c r="U23" s="167">
        <f t="shared" si="4"/>
        <v>-126353019</v>
      </c>
      <c r="V23" s="47">
        <f t="shared" si="5"/>
        <v>0</v>
      </c>
    </row>
    <row r="24" spans="1:22" ht="39" customHeight="1" x14ac:dyDescent="0.55000000000000004">
      <c r="A24" s="41" t="s">
        <v>226</v>
      </c>
      <c r="B24" s="131"/>
      <c r="C24" s="25">
        <v>1400000</v>
      </c>
      <c r="D24" s="25"/>
      <c r="E24" s="25">
        <v>34963950</v>
      </c>
      <c r="F24" s="25"/>
      <c r="G24" s="25">
        <v>20000000</v>
      </c>
      <c r="H24" s="25"/>
      <c r="I24" s="25">
        <v>-14963950</v>
      </c>
      <c r="J24" s="25"/>
      <c r="K24" s="25">
        <v>1400000</v>
      </c>
      <c r="L24" s="25"/>
      <c r="M24" s="25">
        <v>34963950</v>
      </c>
      <c r="N24" s="25"/>
      <c r="O24" s="25">
        <v>20000000</v>
      </c>
      <c r="P24" s="25"/>
      <c r="Q24" s="92">
        <v>-14963950</v>
      </c>
      <c r="R24" s="119"/>
      <c r="S24" s="167">
        <f t="shared" si="2"/>
        <v>-14963950</v>
      </c>
      <c r="T24" s="167">
        <f t="shared" si="3"/>
        <v>0</v>
      </c>
      <c r="U24" s="167">
        <f t="shared" si="4"/>
        <v>-14963950</v>
      </c>
      <c r="V24" s="47">
        <f t="shared" si="5"/>
        <v>0</v>
      </c>
    </row>
    <row r="25" spans="1:22" ht="39" customHeight="1" x14ac:dyDescent="0.55000000000000004">
      <c r="A25" s="41" t="s">
        <v>225</v>
      </c>
      <c r="B25" s="131"/>
      <c r="C25" s="25">
        <v>2995000</v>
      </c>
      <c r="D25" s="25"/>
      <c r="E25" s="25">
        <v>29919152</v>
      </c>
      <c r="F25" s="25"/>
      <c r="G25" s="25">
        <v>27950000</v>
      </c>
      <c r="H25" s="25"/>
      <c r="I25" s="25">
        <v>-1969152</v>
      </c>
      <c r="J25" s="25"/>
      <c r="K25" s="25">
        <v>2995000</v>
      </c>
      <c r="L25" s="25"/>
      <c r="M25" s="25">
        <v>29919152</v>
      </c>
      <c r="N25" s="25"/>
      <c r="O25" s="25">
        <v>27950000</v>
      </c>
      <c r="P25" s="25"/>
      <c r="Q25" s="92">
        <v>-1969152</v>
      </c>
      <c r="R25" s="119"/>
      <c r="S25" s="167">
        <f t="shared" si="2"/>
        <v>-1969152</v>
      </c>
      <c r="T25" s="167">
        <f t="shared" si="3"/>
        <v>0</v>
      </c>
      <c r="U25" s="167">
        <f t="shared" si="4"/>
        <v>-1969152</v>
      </c>
      <c r="V25" s="47">
        <f t="shared" si="5"/>
        <v>0</v>
      </c>
    </row>
    <row r="26" spans="1:22" ht="39" customHeight="1" x14ac:dyDescent="0.4">
      <c r="A26" s="41" t="s">
        <v>27</v>
      </c>
      <c r="B26" s="118"/>
      <c r="C26" s="167">
        <v>964252</v>
      </c>
      <c r="D26" s="166"/>
      <c r="E26" s="167">
        <v>2019536177</v>
      </c>
      <c r="F26" s="166"/>
      <c r="G26" s="167">
        <v>-1980031891</v>
      </c>
      <c r="H26" s="166"/>
      <c r="I26" s="167">
        <f t="shared" ref="I26:I35" si="6">E26+G26</f>
        <v>39504286</v>
      </c>
      <c r="J26" s="166"/>
      <c r="K26" s="167">
        <v>964252</v>
      </c>
      <c r="L26" s="166"/>
      <c r="M26" s="167">
        <v>2019536177</v>
      </c>
      <c r="N26" s="166"/>
      <c r="O26" s="167">
        <v>-2140280437</v>
      </c>
      <c r="P26" s="166"/>
      <c r="Q26" s="168">
        <f t="shared" si="1"/>
        <v>-120744260</v>
      </c>
      <c r="R26" s="119"/>
      <c r="S26" s="167"/>
      <c r="T26" s="167"/>
    </row>
    <row r="27" spans="1:22" ht="39" customHeight="1" x14ac:dyDescent="0.4">
      <c r="A27" s="41" t="s">
        <v>30</v>
      </c>
      <c r="B27" s="118"/>
      <c r="C27" s="167">
        <v>453765</v>
      </c>
      <c r="D27" s="166"/>
      <c r="E27" s="167">
        <v>278399965</v>
      </c>
      <c r="F27" s="166"/>
      <c r="G27" s="167">
        <v>-478358246</v>
      </c>
      <c r="H27" s="166"/>
      <c r="I27" s="167">
        <f t="shared" si="6"/>
        <v>-199958281</v>
      </c>
      <c r="J27" s="166"/>
      <c r="K27" s="167">
        <v>453765</v>
      </c>
      <c r="L27" s="166"/>
      <c r="M27" s="167">
        <v>278399965</v>
      </c>
      <c r="N27" s="166"/>
      <c r="O27" s="167">
        <v>-553139535</v>
      </c>
      <c r="P27" s="166"/>
      <c r="Q27" s="168">
        <f t="shared" si="1"/>
        <v>-274739570</v>
      </c>
      <c r="R27" s="119"/>
      <c r="S27" s="167"/>
      <c r="T27" s="167"/>
    </row>
    <row r="28" spans="1:22" ht="39" customHeight="1" x14ac:dyDescent="0.4">
      <c r="A28" s="41" t="s">
        <v>15</v>
      </c>
      <c r="B28" s="118"/>
      <c r="C28" s="167">
        <v>25143770</v>
      </c>
      <c r="D28" s="166"/>
      <c r="E28" s="167">
        <v>161551568524</v>
      </c>
      <c r="F28" s="166"/>
      <c r="G28" s="167">
        <v>-168413306282</v>
      </c>
      <c r="H28" s="166"/>
      <c r="I28" s="167">
        <f t="shared" si="6"/>
        <v>-6861737758</v>
      </c>
      <c r="J28" s="166"/>
      <c r="K28" s="167">
        <v>25143770</v>
      </c>
      <c r="L28" s="166"/>
      <c r="M28" s="167">
        <v>161551568524</v>
      </c>
      <c r="N28" s="166"/>
      <c r="O28" s="167">
        <v>-180480099961</v>
      </c>
      <c r="P28" s="166"/>
      <c r="Q28" s="168">
        <f t="shared" si="1"/>
        <v>-18928531437</v>
      </c>
      <c r="R28" s="119"/>
      <c r="S28" s="167"/>
      <c r="T28" s="167"/>
    </row>
    <row r="29" spans="1:22" ht="39" customHeight="1" x14ac:dyDescent="0.4">
      <c r="A29" s="41" t="s">
        <v>17</v>
      </c>
      <c r="B29" s="118"/>
      <c r="C29" s="167">
        <v>7795094</v>
      </c>
      <c r="D29" s="166"/>
      <c r="E29" s="167">
        <v>79838989717</v>
      </c>
      <c r="F29" s="166"/>
      <c r="G29" s="167">
        <v>-68233126822</v>
      </c>
      <c r="H29" s="166"/>
      <c r="I29" s="167">
        <f t="shared" si="6"/>
        <v>11605862895</v>
      </c>
      <c r="J29" s="166"/>
      <c r="K29" s="167">
        <v>7795094</v>
      </c>
      <c r="L29" s="166"/>
      <c r="M29" s="167">
        <v>79838989717</v>
      </c>
      <c r="N29" s="166"/>
      <c r="O29" s="167">
        <v>-115425432349</v>
      </c>
      <c r="P29" s="166"/>
      <c r="Q29" s="168">
        <f t="shared" si="1"/>
        <v>-35586442632</v>
      </c>
      <c r="R29" s="119"/>
      <c r="S29" s="167"/>
      <c r="T29" s="167"/>
    </row>
    <row r="30" spans="1:22" ht="39" customHeight="1" x14ac:dyDescent="0.4">
      <c r="A30" s="41" t="s">
        <v>24</v>
      </c>
      <c r="B30" s="118"/>
      <c r="C30" s="167">
        <v>132918399</v>
      </c>
      <c r="D30" s="166"/>
      <c r="E30" s="167">
        <v>359271015650</v>
      </c>
      <c r="F30" s="166"/>
      <c r="G30" s="167">
        <v>-293260777285</v>
      </c>
      <c r="H30" s="166"/>
      <c r="I30" s="167">
        <f t="shared" si="6"/>
        <v>66010238365</v>
      </c>
      <c r="J30" s="166"/>
      <c r="K30" s="167">
        <v>132918399</v>
      </c>
      <c r="L30" s="166"/>
      <c r="M30" s="167">
        <v>359271015650</v>
      </c>
      <c r="N30" s="166"/>
      <c r="O30" s="167">
        <v>-411388559056</v>
      </c>
      <c r="P30" s="166"/>
      <c r="Q30" s="168">
        <f t="shared" si="1"/>
        <v>-52117543406</v>
      </c>
      <c r="R30" s="119"/>
      <c r="S30" s="167"/>
      <c r="T30" s="167"/>
    </row>
    <row r="31" spans="1:22" ht="39" customHeight="1" x14ac:dyDescent="0.4">
      <c r="A31" s="41" t="s">
        <v>13</v>
      </c>
      <c r="B31" s="118"/>
      <c r="C31" s="167">
        <v>374964521</v>
      </c>
      <c r="D31" s="166"/>
      <c r="E31" s="167">
        <v>880496937715</v>
      </c>
      <c r="F31" s="166"/>
      <c r="G31" s="167">
        <v>-966261873949</v>
      </c>
      <c r="H31" s="166"/>
      <c r="I31" s="167">
        <f t="shared" si="6"/>
        <v>-85764936234</v>
      </c>
      <c r="J31" s="166"/>
      <c r="K31" s="167">
        <v>374964521</v>
      </c>
      <c r="L31" s="166"/>
      <c r="M31" s="167">
        <v>880496937715</v>
      </c>
      <c r="N31" s="166"/>
      <c r="O31" s="167">
        <v>-1182798242037</v>
      </c>
      <c r="P31" s="166"/>
      <c r="Q31" s="168">
        <f t="shared" si="1"/>
        <v>-302301304322</v>
      </c>
      <c r="R31" s="119"/>
      <c r="S31" s="167"/>
      <c r="T31" s="167"/>
    </row>
    <row r="32" spans="1:22" ht="39" customHeight="1" x14ac:dyDescent="0.4">
      <c r="A32" s="41" t="s">
        <v>216</v>
      </c>
      <c r="B32" s="118"/>
      <c r="C32" s="167">
        <v>736668414</v>
      </c>
      <c r="D32" s="166"/>
      <c r="E32" s="167">
        <v>813399943335</v>
      </c>
      <c r="F32" s="166"/>
      <c r="G32" s="167">
        <v>-1160252752050</v>
      </c>
      <c r="H32" s="166"/>
      <c r="I32" s="167">
        <f t="shared" si="6"/>
        <v>-346852808715</v>
      </c>
      <c r="J32" s="166"/>
      <c r="K32" s="167">
        <v>736668414</v>
      </c>
      <c r="L32" s="166"/>
      <c r="M32" s="167">
        <v>813399943335</v>
      </c>
      <c r="N32" s="166"/>
      <c r="O32" s="167">
        <v>-1160252752050</v>
      </c>
      <c r="P32" s="166"/>
      <c r="Q32" s="168">
        <f t="shared" si="1"/>
        <v>-346852808715</v>
      </c>
      <c r="R32" s="119"/>
      <c r="S32" s="167"/>
      <c r="T32" s="167"/>
    </row>
    <row r="33" spans="1:23" ht="39" customHeight="1" x14ac:dyDescent="0.4">
      <c r="A33" s="41" t="s">
        <v>28</v>
      </c>
      <c r="B33" s="118"/>
      <c r="C33" s="167">
        <v>1560620411</v>
      </c>
      <c r="D33" s="166"/>
      <c r="E33" s="167">
        <v>3717691465338</v>
      </c>
      <c r="F33" s="166"/>
      <c r="G33" s="167">
        <v>-3136679448322</v>
      </c>
      <c r="H33" s="166"/>
      <c r="I33" s="167">
        <f t="shared" si="6"/>
        <v>581012017016</v>
      </c>
      <c r="J33" s="166"/>
      <c r="K33" s="167">
        <v>1560620411</v>
      </c>
      <c r="L33" s="166"/>
      <c r="M33" s="167">
        <v>3717691465338</v>
      </c>
      <c r="N33" s="166"/>
      <c r="O33" s="167">
        <v>-4071708939339</v>
      </c>
      <c r="P33" s="166"/>
      <c r="Q33" s="168">
        <f t="shared" si="1"/>
        <v>-354017474001</v>
      </c>
      <c r="R33" s="119"/>
      <c r="S33" s="167"/>
      <c r="T33" s="167"/>
    </row>
    <row r="34" spans="1:23" ht="39" customHeight="1" x14ac:dyDescent="0.4">
      <c r="A34" s="41" t="s">
        <v>25</v>
      </c>
      <c r="B34" s="118"/>
      <c r="C34" s="167">
        <v>1318969444</v>
      </c>
      <c r="D34" s="166"/>
      <c r="E34" s="167">
        <v>3919633938959</v>
      </c>
      <c r="F34" s="166"/>
      <c r="G34" s="167">
        <v>-3661659411583</v>
      </c>
      <c r="H34" s="166"/>
      <c r="I34" s="167">
        <f t="shared" si="6"/>
        <v>257974527376</v>
      </c>
      <c r="J34" s="166"/>
      <c r="K34" s="167">
        <v>1318969444</v>
      </c>
      <c r="L34" s="166"/>
      <c r="M34" s="167">
        <v>3919633938959</v>
      </c>
      <c r="N34" s="166"/>
      <c r="O34" s="167">
        <v>-5254334124438</v>
      </c>
      <c r="P34" s="166"/>
      <c r="Q34" s="168">
        <f t="shared" si="1"/>
        <v>-1334700185479</v>
      </c>
      <c r="R34" s="119"/>
      <c r="S34" s="167"/>
      <c r="T34" s="167"/>
    </row>
    <row r="35" spans="1:23" ht="39" customHeight="1" x14ac:dyDescent="0.4">
      <c r="A35" s="41" t="s">
        <v>18</v>
      </c>
      <c r="B35" s="118"/>
      <c r="C35" s="167">
        <v>4567057433</v>
      </c>
      <c r="D35" s="166"/>
      <c r="E35" s="167">
        <v>23224091542526</v>
      </c>
      <c r="F35" s="166"/>
      <c r="G35" s="167">
        <v>-20218558366694</v>
      </c>
      <c r="H35" s="166"/>
      <c r="I35" s="167">
        <f t="shared" si="6"/>
        <v>3005533175832</v>
      </c>
      <c r="J35" s="166"/>
      <c r="K35" s="167">
        <v>4567057433</v>
      </c>
      <c r="L35" s="166"/>
      <c r="M35" s="167">
        <v>23224091542526</v>
      </c>
      <c r="N35" s="166"/>
      <c r="O35" s="167">
        <v>-28818473912987</v>
      </c>
      <c r="P35" s="166"/>
      <c r="Q35" s="168">
        <f t="shared" si="1"/>
        <v>-5594382370461</v>
      </c>
      <c r="R35" s="119"/>
      <c r="S35" s="167"/>
      <c r="T35" s="167"/>
      <c r="U35" s="25"/>
      <c r="V35" s="25"/>
      <c r="W35" s="25"/>
    </row>
    <row r="36" spans="1:23" ht="39" customHeight="1" x14ac:dyDescent="0.55000000000000004">
      <c r="A36" s="41" t="s">
        <v>227</v>
      </c>
      <c r="B36" s="131"/>
      <c r="C36" s="25" t="s">
        <v>43</v>
      </c>
      <c r="D36" s="25"/>
      <c r="E36" s="25">
        <v>0</v>
      </c>
      <c r="F36" s="25"/>
      <c r="G36" s="25">
        <v>432783678</v>
      </c>
      <c r="H36" s="25"/>
      <c r="I36" s="25">
        <f t="shared" ref="I36:I38" si="7">E36+G36</f>
        <v>432783678</v>
      </c>
      <c r="J36" s="25"/>
      <c r="K36" s="25" t="s">
        <v>43</v>
      </c>
      <c r="L36" s="25"/>
      <c r="M36" s="25">
        <v>0</v>
      </c>
      <c r="N36" s="25"/>
      <c r="O36" s="25">
        <v>0</v>
      </c>
      <c r="P36" s="25"/>
      <c r="Q36" s="92">
        <v>0</v>
      </c>
      <c r="R36" s="119"/>
      <c r="S36" s="167"/>
      <c r="T36" s="167"/>
      <c r="U36" s="25"/>
      <c r="V36" s="25"/>
      <c r="W36" s="25"/>
    </row>
    <row r="37" spans="1:23" ht="39" customHeight="1" x14ac:dyDescent="0.55000000000000004">
      <c r="A37" s="41" t="s">
        <v>228</v>
      </c>
      <c r="B37" s="131"/>
      <c r="C37" s="25" t="s">
        <v>43</v>
      </c>
      <c r="D37" s="25"/>
      <c r="E37" s="25">
        <v>0</v>
      </c>
      <c r="F37" s="25"/>
      <c r="G37" s="25">
        <v>-346598832</v>
      </c>
      <c r="H37" s="25"/>
      <c r="I37" s="25">
        <f t="shared" si="7"/>
        <v>-346598832</v>
      </c>
      <c r="J37" s="25"/>
      <c r="K37" s="25" t="s">
        <v>43</v>
      </c>
      <c r="L37" s="25"/>
      <c r="M37" s="25">
        <v>0</v>
      </c>
      <c r="N37" s="25"/>
      <c r="O37" s="25">
        <v>0</v>
      </c>
      <c r="P37" s="25"/>
      <c r="Q37" s="92">
        <v>0</v>
      </c>
      <c r="R37" s="119"/>
      <c r="S37" s="167"/>
      <c r="T37" s="167"/>
      <c r="U37" s="25"/>
      <c r="V37" s="25"/>
      <c r="W37" s="25"/>
    </row>
    <row r="38" spans="1:23" ht="39" customHeight="1" x14ac:dyDescent="0.55000000000000004">
      <c r="A38" s="41" t="s">
        <v>199</v>
      </c>
      <c r="B38" s="131"/>
      <c r="C38" s="25" t="s">
        <v>43</v>
      </c>
      <c r="D38" s="25"/>
      <c r="E38" s="25">
        <v>0</v>
      </c>
      <c r="F38" s="25"/>
      <c r="G38" s="25">
        <v>13913480</v>
      </c>
      <c r="H38" s="25"/>
      <c r="I38" s="25">
        <f t="shared" si="7"/>
        <v>13913480</v>
      </c>
      <c r="J38" s="25"/>
      <c r="K38" s="25" t="s">
        <v>43</v>
      </c>
      <c r="L38" s="25"/>
      <c r="M38" s="25">
        <v>0</v>
      </c>
      <c r="N38" s="25"/>
      <c r="O38" s="25">
        <v>0</v>
      </c>
      <c r="P38" s="25"/>
      <c r="Q38" s="92">
        <v>0</v>
      </c>
      <c r="R38" s="119"/>
      <c r="S38" s="167"/>
      <c r="T38" s="167"/>
      <c r="U38" s="25"/>
      <c r="V38" s="25"/>
      <c r="W38" s="25"/>
    </row>
    <row r="39" spans="1:23" ht="39" customHeight="1" thickBot="1" x14ac:dyDescent="0.6">
      <c r="A39" s="41" t="s">
        <v>203</v>
      </c>
      <c r="B39" s="131"/>
      <c r="C39" s="25" t="s">
        <v>43</v>
      </c>
      <c r="D39" s="25"/>
      <c r="E39" s="25">
        <v>0</v>
      </c>
      <c r="F39" s="25"/>
      <c r="G39" s="25">
        <v>88551072</v>
      </c>
      <c r="H39" s="25"/>
      <c r="I39" s="25">
        <f>E39+G39</f>
        <v>88551072</v>
      </c>
      <c r="J39" s="25"/>
      <c r="K39" s="25" t="s">
        <v>43</v>
      </c>
      <c r="L39" s="25"/>
      <c r="M39" s="25">
        <v>0</v>
      </c>
      <c r="N39" s="25"/>
      <c r="O39" s="25">
        <v>0</v>
      </c>
      <c r="P39" s="25"/>
      <c r="Q39" s="92">
        <v>0</v>
      </c>
      <c r="R39" s="119"/>
      <c r="S39" s="167"/>
      <c r="T39" s="167"/>
      <c r="U39" s="25"/>
      <c r="V39" s="25"/>
      <c r="W39" s="25"/>
    </row>
    <row r="40" spans="1:23" ht="40.5" customHeight="1" thickBot="1" x14ac:dyDescent="0.45">
      <c r="A40" s="125"/>
      <c r="C40" s="29">
        <f>SUM(C9:C39)</f>
        <v>16044579386</v>
      </c>
      <c r="D40" s="50"/>
      <c r="E40" s="29">
        <f>SUM(E9:E39)</f>
        <v>65088490132334</v>
      </c>
      <c r="F40" s="50"/>
      <c r="G40" s="29">
        <f>SUM(G9:G39)</f>
        <v>-57653122900219</v>
      </c>
      <c r="H40" s="50"/>
      <c r="I40" s="29">
        <f>SUM(I9:I39)</f>
        <v>7425752941045</v>
      </c>
      <c r="J40" s="50"/>
      <c r="K40" s="29">
        <f>SUM(K9:K39)</f>
        <v>16044579386</v>
      </c>
      <c r="L40" s="50"/>
      <c r="M40" s="29">
        <f>SUM(M9:M39)</f>
        <v>65088490132334</v>
      </c>
      <c r="N40" s="50"/>
      <c r="O40" s="29">
        <f>SUM(O9:O39)</f>
        <v>-67441144271762</v>
      </c>
      <c r="P40" s="50"/>
      <c r="Q40" s="29">
        <f>SUM(Q9:Q39)</f>
        <v>-2362268430498</v>
      </c>
      <c r="R40" s="119"/>
      <c r="S40" s="25">
        <v>-2012454836678</v>
      </c>
      <c r="T40" s="25">
        <v>-347127548285</v>
      </c>
      <c r="U40" s="25">
        <v>-2686045535</v>
      </c>
      <c r="V40" s="25">
        <f>S40+T40+U40</f>
        <v>-2362268430498</v>
      </c>
      <c r="W40" s="25"/>
    </row>
    <row r="41" spans="1:23" ht="23.25" thickTop="1" x14ac:dyDescent="0.4">
      <c r="T41" s="25"/>
      <c r="V41" s="47">
        <f>V40-Q40</f>
        <v>0</v>
      </c>
    </row>
    <row r="42" spans="1:23" ht="22.5" x14ac:dyDescent="0.4">
      <c r="S42" s="25">
        <v>7775303446195</v>
      </c>
      <c r="T42" s="25"/>
    </row>
    <row r="43" spans="1:23" ht="33.75" x14ac:dyDescent="0.4">
      <c r="A43" s="207" t="s">
        <v>0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S43" s="25">
        <v>-347052766996</v>
      </c>
    </row>
    <row r="44" spans="1:23" ht="33.75" x14ac:dyDescent="0.4">
      <c r="A44" s="207" t="s">
        <v>82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S44" s="25">
        <v>-2497738154</v>
      </c>
    </row>
    <row r="45" spans="1:23" ht="33.75" x14ac:dyDescent="0.4">
      <c r="A45" s="207" t="s">
        <v>209</v>
      </c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S45" s="25">
        <f>SUM(S42:S44)</f>
        <v>7425752941045</v>
      </c>
    </row>
    <row r="46" spans="1:23" ht="40.5" customHeight="1" x14ac:dyDescent="0.4">
      <c r="S46" s="47">
        <f>S45-I40</f>
        <v>0</v>
      </c>
    </row>
    <row r="47" spans="1:23" ht="39" customHeight="1" x14ac:dyDescent="0.4">
      <c r="A47" s="206" t="s">
        <v>198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</row>
    <row r="48" spans="1:23" ht="39" customHeight="1" x14ac:dyDescent="0.4">
      <c r="A48" s="104"/>
      <c r="B48" s="104"/>
      <c r="C48" s="219" t="s">
        <v>151</v>
      </c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</row>
    <row r="49" spans="1:22" ht="38.25" customHeight="1" thickBot="1" x14ac:dyDescent="0.65">
      <c r="A49" s="218" t="s">
        <v>83</v>
      </c>
      <c r="B49" s="54"/>
      <c r="C49" s="197" t="s">
        <v>213</v>
      </c>
      <c r="D49" s="197"/>
      <c r="E49" s="197"/>
      <c r="F49" s="197"/>
      <c r="G49" s="197"/>
      <c r="H49" s="197"/>
      <c r="I49" s="197"/>
      <c r="J49" s="54"/>
      <c r="K49" s="197" t="s">
        <v>214</v>
      </c>
      <c r="L49" s="197"/>
      <c r="M49" s="197"/>
      <c r="N49" s="197"/>
      <c r="O49" s="197"/>
      <c r="P49" s="197"/>
      <c r="Q49" s="197"/>
    </row>
    <row r="50" spans="1:22" ht="27" thickBot="1" x14ac:dyDescent="0.65">
      <c r="A50" s="197"/>
      <c r="B50" s="54"/>
      <c r="C50" s="57" t="s">
        <v>7</v>
      </c>
      <c r="D50" s="55"/>
      <c r="E50" s="57" t="s">
        <v>9</v>
      </c>
      <c r="F50" s="55"/>
      <c r="G50" s="57" t="s">
        <v>138</v>
      </c>
      <c r="H50" s="55"/>
      <c r="I50" s="57" t="s">
        <v>144</v>
      </c>
      <c r="J50" s="54"/>
      <c r="K50" s="57" t="s">
        <v>7</v>
      </c>
      <c r="L50" s="55"/>
      <c r="M50" s="57" t="s">
        <v>9</v>
      </c>
      <c r="N50" s="55"/>
      <c r="O50" s="57" t="s">
        <v>138</v>
      </c>
      <c r="P50" s="55"/>
      <c r="Q50" s="57" t="s">
        <v>144</v>
      </c>
    </row>
    <row r="51" spans="1:22" ht="39" customHeight="1" x14ac:dyDescent="0.55000000000000004">
      <c r="A51" s="41" t="s">
        <v>58</v>
      </c>
      <c r="B51" s="114"/>
      <c r="C51" s="27">
        <v>13500000</v>
      </c>
      <c r="D51" s="48"/>
      <c r="E51" s="27">
        <v>495861083775</v>
      </c>
      <c r="F51" s="48"/>
      <c r="G51" s="27">
        <v>-496117887257</v>
      </c>
      <c r="H51" s="48"/>
      <c r="I51" s="90">
        <f t="shared" ref="I51:I57" si="8">E51+G51</f>
        <v>-256803482</v>
      </c>
      <c r="J51" s="48"/>
      <c r="K51" s="27">
        <v>13500000</v>
      </c>
      <c r="L51" s="48"/>
      <c r="M51" s="27">
        <v>495861083775</v>
      </c>
      <c r="N51" s="48"/>
      <c r="O51" s="27">
        <v>-390065594091</v>
      </c>
      <c r="P51" s="48"/>
      <c r="Q51" s="90">
        <f t="shared" ref="Q51:Q57" si="9">M51+O51</f>
        <v>105795489684</v>
      </c>
    </row>
    <row r="52" spans="1:22" ht="39" customHeight="1" x14ac:dyDescent="0.55000000000000004">
      <c r="A52" s="41" t="s">
        <v>59</v>
      </c>
      <c r="B52" s="114"/>
      <c r="C52" s="25">
        <v>34110000</v>
      </c>
      <c r="D52" s="48"/>
      <c r="E52" s="25">
        <v>975356754522</v>
      </c>
      <c r="F52" s="48"/>
      <c r="G52" s="25">
        <v>-964968708307</v>
      </c>
      <c r="H52" s="48"/>
      <c r="I52" s="90">
        <f t="shared" si="8"/>
        <v>10388046215</v>
      </c>
      <c r="J52" s="48"/>
      <c r="K52" s="25">
        <v>34110000</v>
      </c>
      <c r="L52" s="48"/>
      <c r="M52" s="25">
        <v>975356754522</v>
      </c>
      <c r="N52" s="48"/>
      <c r="O52" s="25">
        <v>-917464980503</v>
      </c>
      <c r="P52" s="48"/>
      <c r="Q52" s="90">
        <f t="shared" si="9"/>
        <v>57891774019</v>
      </c>
    </row>
    <row r="53" spans="1:22" ht="39" customHeight="1" x14ac:dyDescent="0.55000000000000004">
      <c r="A53" s="41" t="s">
        <v>61</v>
      </c>
      <c r="B53" s="114"/>
      <c r="C53" s="25">
        <v>10900000</v>
      </c>
      <c r="D53" s="48"/>
      <c r="E53" s="25">
        <v>163385229471</v>
      </c>
      <c r="F53" s="48"/>
      <c r="G53" s="25">
        <v>-198764875702</v>
      </c>
      <c r="H53" s="48"/>
      <c r="I53" s="90">
        <f t="shared" si="8"/>
        <v>-35379646231</v>
      </c>
      <c r="J53" s="48"/>
      <c r="K53" s="25">
        <v>10900000</v>
      </c>
      <c r="L53" s="48"/>
      <c r="M53" s="25">
        <v>163385229471</v>
      </c>
      <c r="N53" s="48"/>
      <c r="O53" s="25">
        <v>-138876937276</v>
      </c>
      <c r="P53" s="48"/>
      <c r="Q53" s="90">
        <f t="shared" si="9"/>
        <v>24508292195</v>
      </c>
    </row>
    <row r="54" spans="1:22" ht="39" customHeight="1" x14ac:dyDescent="0.55000000000000004">
      <c r="A54" s="41" t="s">
        <v>60</v>
      </c>
      <c r="B54" s="114"/>
      <c r="C54" s="25">
        <v>2000000</v>
      </c>
      <c r="D54" s="48"/>
      <c r="E54" s="25">
        <v>110987058425</v>
      </c>
      <c r="F54" s="48"/>
      <c r="G54" s="25">
        <v>-118500305693</v>
      </c>
      <c r="H54" s="48"/>
      <c r="I54" s="90">
        <f t="shared" si="8"/>
        <v>-7513247268</v>
      </c>
      <c r="J54" s="48"/>
      <c r="K54" s="25">
        <v>2000000</v>
      </c>
      <c r="L54" s="48"/>
      <c r="M54" s="25">
        <v>110987058425</v>
      </c>
      <c r="N54" s="48"/>
      <c r="O54" s="25">
        <v>-88019493256</v>
      </c>
      <c r="P54" s="48"/>
      <c r="Q54" s="90">
        <v>22967565169</v>
      </c>
    </row>
    <row r="55" spans="1:22" ht="39" customHeight="1" x14ac:dyDescent="0.55000000000000004">
      <c r="A55" s="41" t="s">
        <v>103</v>
      </c>
      <c r="B55" s="114"/>
      <c r="C55" s="27">
        <v>10000000</v>
      </c>
      <c r="D55" s="48"/>
      <c r="E55" s="27">
        <v>145586295250</v>
      </c>
      <c r="F55" s="48"/>
      <c r="G55" s="27">
        <v>-144973439247</v>
      </c>
      <c r="H55" s="48"/>
      <c r="I55" s="90">
        <f t="shared" si="8"/>
        <v>612856003</v>
      </c>
      <c r="J55" s="48"/>
      <c r="K55" s="27">
        <v>10000000</v>
      </c>
      <c r="L55" s="48"/>
      <c r="M55" s="27">
        <v>145586295250</v>
      </c>
      <c r="N55" s="48"/>
      <c r="O55" s="27">
        <v>-144973439247</v>
      </c>
      <c r="P55" s="48"/>
      <c r="Q55" s="90">
        <f t="shared" si="9"/>
        <v>612856003</v>
      </c>
    </row>
    <row r="56" spans="1:22" ht="39" customHeight="1" x14ac:dyDescent="0.4">
      <c r="A56" s="41" t="s">
        <v>62</v>
      </c>
      <c r="C56" s="92">
        <v>1000000</v>
      </c>
      <c r="D56" s="93"/>
      <c r="E56" s="92">
        <v>10112103625</v>
      </c>
      <c r="F56" s="93"/>
      <c r="G56" s="92">
        <v>-10107104562</v>
      </c>
      <c r="H56" s="93"/>
      <c r="I56" s="92">
        <f t="shared" si="8"/>
        <v>4999063</v>
      </c>
      <c r="J56" s="93"/>
      <c r="K56" s="92">
        <v>1000000</v>
      </c>
      <c r="L56" s="93"/>
      <c r="M56" s="92">
        <v>10112103625</v>
      </c>
      <c r="N56" s="93"/>
      <c r="O56" s="92">
        <v>-10103105312</v>
      </c>
      <c r="P56" s="93"/>
      <c r="Q56" s="92">
        <f t="shared" si="9"/>
        <v>8998313</v>
      </c>
    </row>
    <row r="57" spans="1:22" ht="39" customHeight="1" thickBot="1" x14ac:dyDescent="0.45">
      <c r="A57" s="41" t="s">
        <v>63</v>
      </c>
      <c r="C57" s="92" t="s">
        <v>43</v>
      </c>
      <c r="D57" s="93"/>
      <c r="E57" s="92">
        <v>0</v>
      </c>
      <c r="F57" s="93"/>
      <c r="G57" s="92">
        <v>-1186127764</v>
      </c>
      <c r="H57" s="93"/>
      <c r="I57" s="92">
        <f t="shared" si="8"/>
        <v>-1186127764</v>
      </c>
      <c r="J57" s="91"/>
      <c r="K57" s="92" t="s">
        <v>43</v>
      </c>
      <c r="L57" s="93"/>
      <c r="M57" s="92">
        <v>0</v>
      </c>
      <c r="N57" s="93"/>
      <c r="O57" s="92">
        <v>0</v>
      </c>
      <c r="P57" s="93"/>
      <c r="Q57" s="92">
        <f t="shared" si="9"/>
        <v>0</v>
      </c>
    </row>
    <row r="58" spans="1:22" ht="39" customHeight="1" thickBot="1" x14ac:dyDescent="0.45">
      <c r="A58" s="130"/>
      <c r="C58" s="107">
        <f>SUM(C51:C56)</f>
        <v>71510000</v>
      </c>
      <c r="D58" s="50"/>
      <c r="E58" s="107">
        <f>SUM(E51:E57)</f>
        <v>1901288525068</v>
      </c>
      <c r="F58" s="50"/>
      <c r="G58" s="107">
        <f>SUM(G51:G57)</f>
        <v>-1934618448532</v>
      </c>
      <c r="H58" s="50"/>
      <c r="I58" s="107">
        <f>SUM(I51:I57)</f>
        <v>-33329923464</v>
      </c>
      <c r="J58" s="50"/>
      <c r="K58" s="107">
        <f>SUM(K51:K56)</f>
        <v>71510000</v>
      </c>
      <c r="L58" s="50"/>
      <c r="M58" s="107">
        <f>SUM(M51:M57)</f>
        <v>1901288525068</v>
      </c>
      <c r="N58" s="50"/>
      <c r="O58" s="107">
        <f>SUM(O51:O57)</f>
        <v>-1689503549685</v>
      </c>
      <c r="P58" s="50"/>
      <c r="Q58" s="107">
        <f>SUM(Q51:Q57)</f>
        <v>211784975383</v>
      </c>
      <c r="S58" s="25">
        <v>211784975383</v>
      </c>
      <c r="T58" s="25">
        <f>S58-Q58</f>
        <v>0</v>
      </c>
      <c r="U58" s="25"/>
      <c r="V58" s="25"/>
    </row>
    <row r="59" spans="1:22" ht="23.25" thickTop="1" x14ac:dyDescent="0.4">
      <c r="S59" s="25">
        <v>-33329923464</v>
      </c>
      <c r="T59" s="25">
        <f>S59-I58</f>
        <v>0</v>
      </c>
    </row>
    <row r="60" spans="1:22" ht="22.5" x14ac:dyDescent="0.4">
      <c r="S60" s="25"/>
      <c r="T60" s="25"/>
    </row>
    <row r="61" spans="1:22" ht="39.75" customHeight="1" x14ac:dyDescent="0.4">
      <c r="A61" s="207" t="s">
        <v>0</v>
      </c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</row>
    <row r="62" spans="1:22" ht="39.75" customHeight="1" x14ac:dyDescent="0.4">
      <c r="A62" s="207" t="s">
        <v>82</v>
      </c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</row>
    <row r="63" spans="1:22" ht="39.75" customHeight="1" x14ac:dyDescent="0.4">
      <c r="A63" s="207" t="s">
        <v>209</v>
      </c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</row>
    <row r="64" spans="1:22" ht="39.75" customHeight="1" x14ac:dyDescent="0.4"/>
    <row r="65" spans="1:21" ht="39.75" customHeight="1" x14ac:dyDescent="0.4">
      <c r="A65" s="206" t="s">
        <v>197</v>
      </c>
      <c r="B65" s="206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</row>
    <row r="66" spans="1:21" ht="39.75" customHeight="1" x14ac:dyDescent="0.4">
      <c r="A66" s="104"/>
      <c r="B66" s="104"/>
      <c r="C66" s="219" t="s">
        <v>151</v>
      </c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</row>
    <row r="67" spans="1:21" ht="39.75" customHeight="1" thickBot="1" x14ac:dyDescent="0.65">
      <c r="A67" s="218" t="s">
        <v>83</v>
      </c>
      <c r="B67" s="54"/>
      <c r="C67" s="197" t="s">
        <v>213</v>
      </c>
      <c r="D67" s="197"/>
      <c r="E67" s="197"/>
      <c r="F67" s="197"/>
      <c r="G67" s="197"/>
      <c r="H67" s="197"/>
      <c r="I67" s="197"/>
      <c r="J67" s="54"/>
      <c r="K67" s="197" t="s">
        <v>214</v>
      </c>
      <c r="L67" s="197"/>
      <c r="M67" s="197"/>
      <c r="N67" s="197"/>
      <c r="O67" s="197"/>
      <c r="P67" s="197"/>
      <c r="Q67" s="197"/>
    </row>
    <row r="68" spans="1:21" ht="48.75" customHeight="1" thickBot="1" x14ac:dyDescent="0.65">
      <c r="A68" s="197"/>
      <c r="B68" s="54"/>
      <c r="C68" s="57" t="s">
        <v>7</v>
      </c>
      <c r="D68" s="55"/>
      <c r="E68" s="57" t="s">
        <v>9</v>
      </c>
      <c r="F68" s="55"/>
      <c r="G68" s="57" t="s">
        <v>138</v>
      </c>
      <c r="H68" s="55"/>
      <c r="I68" s="57" t="s">
        <v>144</v>
      </c>
      <c r="J68" s="54"/>
      <c r="K68" s="57" t="s">
        <v>7</v>
      </c>
      <c r="L68" s="55"/>
      <c r="M68" s="57" t="s">
        <v>9</v>
      </c>
      <c r="N68" s="55"/>
      <c r="O68" s="57" t="s">
        <v>138</v>
      </c>
      <c r="P68" s="55"/>
      <c r="Q68" s="57" t="s">
        <v>144</v>
      </c>
    </row>
    <row r="69" spans="1:21" ht="39.75" customHeight="1" x14ac:dyDescent="0.55000000000000004">
      <c r="A69" s="41" t="s">
        <v>75</v>
      </c>
      <c r="B69" s="114"/>
      <c r="C69" s="27">
        <v>100</v>
      </c>
      <c r="D69" s="48"/>
      <c r="E69" s="27">
        <v>99927500</v>
      </c>
      <c r="F69" s="48"/>
      <c r="G69" s="27">
        <v>-99927500</v>
      </c>
      <c r="H69" s="48"/>
      <c r="I69" s="27">
        <f>E69+G69</f>
        <v>0</v>
      </c>
      <c r="J69" s="48"/>
      <c r="K69" s="27">
        <v>100</v>
      </c>
      <c r="L69" s="48"/>
      <c r="M69" s="27">
        <v>99927500</v>
      </c>
      <c r="N69" s="48"/>
      <c r="O69" s="27">
        <v>-95068875</v>
      </c>
      <c r="P69" s="48"/>
      <c r="Q69" s="27">
        <f>M69+O69</f>
        <v>4858625</v>
      </c>
    </row>
    <row r="70" spans="1:21" ht="39.75" customHeight="1" thickBot="1" x14ac:dyDescent="0.6">
      <c r="A70" s="41" t="s">
        <v>71</v>
      </c>
      <c r="B70" s="114"/>
      <c r="C70" s="28">
        <v>486800</v>
      </c>
      <c r="D70" s="48"/>
      <c r="E70" s="28">
        <v>486447070000</v>
      </c>
      <c r="F70" s="48"/>
      <c r="G70" s="28">
        <v>-486169835041</v>
      </c>
      <c r="H70" s="48"/>
      <c r="I70" s="27">
        <f>E70+G70</f>
        <v>277234959</v>
      </c>
      <c r="J70" s="48"/>
      <c r="K70" s="28">
        <v>486800</v>
      </c>
      <c r="L70" s="48"/>
      <c r="M70" s="28">
        <v>486447070000</v>
      </c>
      <c r="N70" s="48"/>
      <c r="O70" s="28">
        <v>-486912195041</v>
      </c>
      <c r="P70" s="48"/>
      <c r="Q70" s="28">
        <f>M70+O70</f>
        <v>-465125041</v>
      </c>
    </row>
    <row r="71" spans="1:21" ht="39.75" customHeight="1" thickBot="1" x14ac:dyDescent="0.45">
      <c r="C71" s="107">
        <f>SUM(C69:C70)</f>
        <v>486900</v>
      </c>
      <c r="D71" s="50"/>
      <c r="E71" s="107">
        <f>SUM(E69:E70)</f>
        <v>486546997500</v>
      </c>
      <c r="F71" s="50"/>
      <c r="G71" s="107">
        <f>SUM(G69:G70)</f>
        <v>-486269762541</v>
      </c>
      <c r="H71" s="50"/>
      <c r="I71" s="107">
        <f>SUM(I69:I70)</f>
        <v>277234959</v>
      </c>
      <c r="J71" s="50"/>
      <c r="K71" s="107">
        <f>SUM(K69:K70)</f>
        <v>486900</v>
      </c>
      <c r="L71" s="50"/>
      <c r="M71" s="107">
        <f>SUM(M69:M70)</f>
        <v>486546997500</v>
      </c>
      <c r="N71" s="50"/>
      <c r="O71" s="107">
        <f>SUM(O69:O70)</f>
        <v>-487007263916</v>
      </c>
      <c r="P71" s="50"/>
      <c r="Q71" s="107">
        <f>SUM(Q69:Q70)</f>
        <v>-460266416</v>
      </c>
      <c r="S71" s="25"/>
      <c r="T71" s="25"/>
      <c r="U71" s="25"/>
    </row>
    <row r="72" spans="1:21" ht="16.5" thickTop="1" x14ac:dyDescent="0.4"/>
    <row r="73" spans="1:21" ht="18.75" hidden="1" x14ac:dyDescent="0.4">
      <c r="I73" s="92">
        <v>277234959</v>
      </c>
      <c r="Q73" s="90">
        <v>-460266416</v>
      </c>
    </row>
    <row r="74" spans="1:21" ht="18.75" hidden="1" x14ac:dyDescent="0.4">
      <c r="I74" s="92">
        <f>I73-I71</f>
        <v>0</v>
      </c>
      <c r="Q74" s="90">
        <f>Q73-Q71</f>
        <v>0</v>
      </c>
    </row>
    <row r="75" spans="1:21" ht="18.75" x14ac:dyDescent="0.4">
      <c r="Q75" s="90"/>
    </row>
  </sheetData>
  <sortState xmlns:xlrd2="http://schemas.microsoft.com/office/spreadsheetml/2017/richdata2" ref="A9:Q35">
    <sortCondition descending="1" ref="Q9:Q35"/>
  </sortState>
  <mergeCells count="24">
    <mergeCell ref="A63:Q63"/>
    <mergeCell ref="A65:Q65"/>
    <mergeCell ref="C66:Q66"/>
    <mergeCell ref="A67:A68"/>
    <mergeCell ref="C67:I67"/>
    <mergeCell ref="K67:Q67"/>
    <mergeCell ref="A49:A50"/>
    <mergeCell ref="C49:I49"/>
    <mergeCell ref="K49:Q49"/>
    <mergeCell ref="A61:Q61"/>
    <mergeCell ref="A62:Q62"/>
    <mergeCell ref="A43:Q43"/>
    <mergeCell ref="A44:Q44"/>
    <mergeCell ref="A45:Q45"/>
    <mergeCell ref="A47:Q47"/>
    <mergeCell ref="C48:Q48"/>
    <mergeCell ref="A1:Q1"/>
    <mergeCell ref="A7:A8"/>
    <mergeCell ref="C7:I7"/>
    <mergeCell ref="A2:Q2"/>
    <mergeCell ref="A3:Q3"/>
    <mergeCell ref="A5:Q5"/>
    <mergeCell ref="K7:Q7"/>
    <mergeCell ref="C6:Q6"/>
  </mergeCells>
  <pageMargins left="0.39" right="0.39" top="0.39" bottom="0.39" header="0" footer="0"/>
  <pageSetup paperSize="9" scale="34" fitToHeight="0" orientation="landscape" r:id="rId1"/>
  <rowBreaks count="2" manualBreakCount="2">
    <brk id="41" max="17" man="1"/>
    <brk id="59" max="1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B72"/>
  <sheetViews>
    <sheetView rightToLeft="1" view="pageBreakPreview" zoomScale="59" zoomScaleNormal="100" zoomScaleSheetLayoutView="59" workbookViewId="0">
      <selection activeCell="A70" sqref="A70:XFD71"/>
    </sheetView>
  </sheetViews>
  <sheetFormatPr defaultRowHeight="15.75" x14ac:dyDescent="0.4"/>
  <cols>
    <col min="1" max="1" width="44.140625" style="47" bestFit="1" customWidth="1"/>
    <col min="2" max="2" width="1.28515625" style="47" customWidth="1"/>
    <col min="3" max="3" width="22" style="47" customWidth="1"/>
    <col min="4" max="4" width="1.28515625" style="47" customWidth="1"/>
    <col min="5" max="5" width="25" style="47" customWidth="1"/>
    <col min="6" max="6" width="1.28515625" style="47" customWidth="1"/>
    <col min="7" max="7" width="26.28515625" style="47" bestFit="1" customWidth="1"/>
    <col min="8" max="8" width="1.28515625" style="47" customWidth="1"/>
    <col min="9" max="9" width="31.7109375" style="47" customWidth="1"/>
    <col min="10" max="10" width="1.28515625" style="47" customWidth="1"/>
    <col min="11" max="11" width="24.5703125" style="47" customWidth="1"/>
    <col min="12" max="12" width="1.28515625" style="47" customWidth="1"/>
    <col min="13" max="13" width="27.28515625" style="47" customWidth="1"/>
    <col min="14" max="14" width="1.28515625" style="47" customWidth="1"/>
    <col min="15" max="15" width="29.28515625" style="47" customWidth="1"/>
    <col min="16" max="16" width="1.28515625" style="47" customWidth="1"/>
    <col min="17" max="17" width="28" style="47" customWidth="1"/>
    <col min="18" max="18" width="1.28515625" style="47" customWidth="1"/>
    <col min="19" max="19" width="22.7109375" style="47" hidden="1" customWidth="1"/>
    <col min="20" max="20" width="20.5703125" style="47" hidden="1" customWidth="1"/>
    <col min="21" max="22" width="20.85546875" style="47" bestFit="1" customWidth="1"/>
    <col min="23" max="16384" width="9.140625" style="47"/>
  </cols>
  <sheetData>
    <row r="1" spans="1:18" ht="39" customHeight="1" x14ac:dyDescent="0.4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</row>
    <row r="2" spans="1:18" ht="39" customHeight="1" x14ac:dyDescent="0.4">
      <c r="A2" s="207" t="s">
        <v>82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120"/>
    </row>
    <row r="3" spans="1:18" ht="39" customHeight="1" x14ac:dyDescent="0.4">
      <c r="A3" s="207" t="str">
        <f>درآمد!A3</f>
        <v>دوره یک ماهه منتهی به 30 آذر 1404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120"/>
    </row>
    <row r="4" spans="1:18" ht="39" customHeight="1" x14ac:dyDescent="0.4"/>
    <row r="5" spans="1:18" ht="39" customHeight="1" x14ac:dyDescent="0.4">
      <c r="A5" s="221" t="s">
        <v>194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121"/>
    </row>
    <row r="6" spans="1:18" ht="39" customHeight="1" x14ac:dyDescent="0.4">
      <c r="A6" s="104"/>
      <c r="B6" s="104"/>
      <c r="C6" s="219" t="s">
        <v>151</v>
      </c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121"/>
    </row>
    <row r="7" spans="1:18" ht="39" customHeight="1" thickBot="1" x14ac:dyDescent="0.65">
      <c r="A7" s="218" t="s">
        <v>83</v>
      </c>
      <c r="B7" s="54"/>
      <c r="C7" s="197" t="s">
        <v>213</v>
      </c>
      <c r="D7" s="197"/>
      <c r="E7" s="197"/>
      <c r="F7" s="197"/>
      <c r="G7" s="197"/>
      <c r="H7" s="197"/>
      <c r="I7" s="197"/>
      <c r="J7" s="54"/>
      <c r="K7" s="197" t="s">
        <v>214</v>
      </c>
      <c r="L7" s="197"/>
      <c r="M7" s="197"/>
      <c r="N7" s="197"/>
      <c r="O7" s="197"/>
      <c r="P7" s="197"/>
      <c r="Q7" s="197"/>
      <c r="R7" s="122"/>
    </row>
    <row r="8" spans="1:18" ht="49.5" customHeight="1" thickBot="1" x14ac:dyDescent="0.65">
      <c r="A8" s="197"/>
      <c r="B8" s="54"/>
      <c r="C8" s="140" t="s">
        <v>7</v>
      </c>
      <c r="D8" s="55"/>
      <c r="E8" s="140" t="s">
        <v>137</v>
      </c>
      <c r="F8" s="55"/>
      <c r="G8" s="140" t="s">
        <v>138</v>
      </c>
      <c r="H8" s="55"/>
      <c r="I8" s="140" t="s">
        <v>139</v>
      </c>
      <c r="J8" s="54"/>
      <c r="K8" s="140" t="s">
        <v>7</v>
      </c>
      <c r="L8" s="55"/>
      <c r="M8" s="140" t="s">
        <v>137</v>
      </c>
      <c r="N8" s="55"/>
      <c r="O8" s="140" t="s">
        <v>138</v>
      </c>
      <c r="P8" s="55"/>
      <c r="Q8" s="140" t="s">
        <v>139</v>
      </c>
      <c r="R8" s="124"/>
    </row>
    <row r="9" spans="1:18" ht="39" customHeight="1" x14ac:dyDescent="0.4">
      <c r="A9" s="169" t="s">
        <v>16</v>
      </c>
      <c r="C9" s="170">
        <v>0</v>
      </c>
      <c r="D9" s="78"/>
      <c r="E9" s="170">
        <v>0</v>
      </c>
      <c r="F9" s="78"/>
      <c r="G9" s="170">
        <v>0</v>
      </c>
      <c r="H9" s="78"/>
      <c r="I9" s="170">
        <f>E9+G9</f>
        <v>0</v>
      </c>
      <c r="J9" s="78"/>
      <c r="K9" s="170">
        <v>15307289</v>
      </c>
      <c r="L9" s="78"/>
      <c r="M9" s="170">
        <v>225370356051</v>
      </c>
      <c r="N9" s="78"/>
      <c r="O9" s="170">
        <v>-171990589131</v>
      </c>
      <c r="P9" s="78"/>
      <c r="Q9" s="170">
        <f>M9+O9</f>
        <v>53379766920</v>
      </c>
      <c r="R9" s="172"/>
    </row>
    <row r="10" spans="1:18" ht="39" customHeight="1" x14ac:dyDescent="0.4">
      <c r="A10" s="171" t="s">
        <v>29</v>
      </c>
      <c r="C10" s="78">
        <v>248181</v>
      </c>
      <c r="D10" s="78"/>
      <c r="E10" s="78">
        <v>762576581</v>
      </c>
      <c r="F10" s="78"/>
      <c r="G10" s="78">
        <v>-637259447</v>
      </c>
      <c r="H10" s="78"/>
      <c r="I10" s="78">
        <f>E10+G10</f>
        <v>125317134</v>
      </c>
      <c r="J10" s="78"/>
      <c r="K10" s="78">
        <v>137643300</v>
      </c>
      <c r="L10" s="78"/>
      <c r="M10" s="78">
        <v>382325864811</v>
      </c>
      <c r="N10" s="78"/>
      <c r="O10" s="78">
        <v>-345655237933</v>
      </c>
      <c r="P10" s="78"/>
      <c r="Q10" s="148">
        <f>M10+O10</f>
        <v>36670626878</v>
      </c>
      <c r="R10" s="173"/>
    </row>
    <row r="11" spans="1:18" ht="39" customHeight="1" x14ac:dyDescent="0.4">
      <c r="A11" s="171" t="s">
        <v>215</v>
      </c>
      <c r="C11" s="78">
        <v>133230000</v>
      </c>
      <c r="D11" s="78"/>
      <c r="E11" s="78">
        <v>342680706420</v>
      </c>
      <c r="F11" s="78"/>
      <c r="G11" s="78">
        <v>-310564956420</v>
      </c>
      <c r="H11" s="78"/>
      <c r="I11" s="78">
        <f t="shared" ref="I11:I12" si="0">E11+G11</f>
        <v>32115750000</v>
      </c>
      <c r="J11" s="78"/>
      <c r="K11" s="78">
        <v>133230000</v>
      </c>
      <c r="L11" s="78"/>
      <c r="M11" s="78">
        <v>342680706420</v>
      </c>
      <c r="N11" s="78"/>
      <c r="O11" s="78">
        <v>-310564956420</v>
      </c>
      <c r="P11" s="78"/>
      <c r="Q11" s="148">
        <f t="shared" ref="Q11:Q24" si="1">M11+O11</f>
        <v>32115750000</v>
      </c>
      <c r="R11" s="78"/>
    </row>
    <row r="12" spans="1:18" ht="39" customHeight="1" x14ac:dyDescent="0.4">
      <c r="A12" s="174" t="s">
        <v>26</v>
      </c>
      <c r="C12" s="148">
        <v>2900300</v>
      </c>
      <c r="D12" s="78"/>
      <c r="E12" s="148">
        <v>39031522627</v>
      </c>
      <c r="F12" s="78"/>
      <c r="G12" s="78">
        <v>-30292151676</v>
      </c>
      <c r="H12" s="78"/>
      <c r="I12" s="78">
        <f t="shared" si="0"/>
        <v>8739370951</v>
      </c>
      <c r="J12" s="78"/>
      <c r="K12" s="148">
        <v>87219483</v>
      </c>
      <c r="L12" s="78"/>
      <c r="M12" s="148">
        <v>922531435617</v>
      </c>
      <c r="N12" s="78"/>
      <c r="O12" s="78">
        <v>-895869959862</v>
      </c>
      <c r="P12" s="78"/>
      <c r="Q12" s="148">
        <f t="shared" si="1"/>
        <v>26661475755</v>
      </c>
      <c r="R12" s="78"/>
    </row>
    <row r="13" spans="1:18" ht="39" customHeight="1" x14ac:dyDescent="0.4">
      <c r="A13" s="171" t="s">
        <v>14</v>
      </c>
      <c r="C13" s="78">
        <v>0</v>
      </c>
      <c r="D13" s="78"/>
      <c r="E13" s="78">
        <v>0</v>
      </c>
      <c r="F13" s="78"/>
      <c r="G13" s="78">
        <v>0</v>
      </c>
      <c r="H13" s="78"/>
      <c r="I13" s="78">
        <f t="shared" ref="I13:I24" si="2">E13+G13</f>
        <v>0</v>
      </c>
      <c r="J13" s="78"/>
      <c r="K13" s="78">
        <v>2453693</v>
      </c>
      <c r="L13" s="78"/>
      <c r="M13" s="78">
        <v>124022160642</v>
      </c>
      <c r="N13" s="78"/>
      <c r="O13" s="78">
        <v>-103833440694</v>
      </c>
      <c r="P13" s="78"/>
      <c r="Q13" s="148">
        <f t="shared" si="1"/>
        <v>20188719948</v>
      </c>
      <c r="R13" s="78"/>
    </row>
    <row r="14" spans="1:18" ht="39" customHeight="1" x14ac:dyDescent="0.4">
      <c r="A14" s="171" t="s">
        <v>19</v>
      </c>
      <c r="C14" s="78">
        <v>0</v>
      </c>
      <c r="D14" s="78"/>
      <c r="E14" s="78">
        <v>0</v>
      </c>
      <c r="F14" s="78"/>
      <c r="G14" s="78">
        <v>0</v>
      </c>
      <c r="H14" s="78"/>
      <c r="I14" s="78">
        <f t="shared" si="2"/>
        <v>0</v>
      </c>
      <c r="J14" s="78"/>
      <c r="K14" s="78">
        <v>179730776</v>
      </c>
      <c r="L14" s="78"/>
      <c r="M14" s="78">
        <v>172199104145</v>
      </c>
      <c r="N14" s="78"/>
      <c r="O14" s="78">
        <v>-166464485598</v>
      </c>
      <c r="P14" s="78"/>
      <c r="Q14" s="148">
        <f t="shared" si="1"/>
        <v>5734618547</v>
      </c>
      <c r="R14" s="78"/>
    </row>
    <row r="15" spans="1:18" ht="39" customHeight="1" x14ac:dyDescent="0.4">
      <c r="A15" s="171" t="s">
        <v>21</v>
      </c>
      <c r="C15" s="78">
        <v>0</v>
      </c>
      <c r="D15" s="78"/>
      <c r="E15" s="78">
        <v>0</v>
      </c>
      <c r="F15" s="78"/>
      <c r="G15" s="78">
        <v>0</v>
      </c>
      <c r="H15" s="78"/>
      <c r="I15" s="78">
        <f t="shared" si="2"/>
        <v>0</v>
      </c>
      <c r="J15" s="78"/>
      <c r="K15" s="78">
        <v>3916678</v>
      </c>
      <c r="L15" s="78"/>
      <c r="M15" s="78">
        <v>59758754845</v>
      </c>
      <c r="N15" s="78"/>
      <c r="O15" s="78">
        <v>-56791901498</v>
      </c>
      <c r="P15" s="78"/>
      <c r="Q15" s="148">
        <f t="shared" si="1"/>
        <v>2966853347</v>
      </c>
      <c r="R15" s="78"/>
    </row>
    <row r="16" spans="1:18" ht="39" customHeight="1" x14ac:dyDescent="0.4">
      <c r="A16" s="171" t="s">
        <v>97</v>
      </c>
      <c r="C16" s="78">
        <v>0</v>
      </c>
      <c r="D16" s="78"/>
      <c r="E16" s="78">
        <v>0</v>
      </c>
      <c r="F16" s="78"/>
      <c r="G16" s="78">
        <v>0</v>
      </c>
      <c r="H16" s="78"/>
      <c r="I16" s="78">
        <f t="shared" si="2"/>
        <v>0</v>
      </c>
      <c r="J16" s="78"/>
      <c r="K16" s="78">
        <v>1092556</v>
      </c>
      <c r="L16" s="78"/>
      <c r="M16" s="78">
        <v>13722503360</v>
      </c>
      <c r="N16" s="78"/>
      <c r="O16" s="78">
        <v>-15131317612</v>
      </c>
      <c r="P16" s="78"/>
      <c r="Q16" s="148">
        <f t="shared" si="1"/>
        <v>-1408814252</v>
      </c>
      <c r="R16" s="78"/>
    </row>
    <row r="17" spans="1:28" ht="39" customHeight="1" x14ac:dyDescent="0.4">
      <c r="A17" s="171" t="s">
        <v>13</v>
      </c>
      <c r="C17" s="78">
        <v>0</v>
      </c>
      <c r="D17" s="78"/>
      <c r="E17" s="78">
        <v>0</v>
      </c>
      <c r="F17" s="78"/>
      <c r="G17" s="78">
        <v>0</v>
      </c>
      <c r="H17" s="78"/>
      <c r="I17" s="78">
        <f t="shared" si="2"/>
        <v>0</v>
      </c>
      <c r="J17" s="78"/>
      <c r="K17" s="78">
        <v>4270136</v>
      </c>
      <c r="L17" s="78"/>
      <c r="M17" s="78">
        <v>10585665305</v>
      </c>
      <c r="N17" s="78"/>
      <c r="O17" s="78">
        <v>-14132310822</v>
      </c>
      <c r="P17" s="78"/>
      <c r="Q17" s="148">
        <f t="shared" si="1"/>
        <v>-3546645517</v>
      </c>
      <c r="R17" s="78"/>
    </row>
    <row r="18" spans="1:28" ht="39" customHeight="1" x14ac:dyDescent="0.4">
      <c r="A18" s="171" t="s">
        <v>23</v>
      </c>
      <c r="C18" s="78">
        <v>1694672</v>
      </c>
      <c r="D18" s="78"/>
      <c r="E18" s="78">
        <v>8014285819</v>
      </c>
      <c r="F18" s="78"/>
      <c r="G18" s="78">
        <v>-7419731700</v>
      </c>
      <c r="H18" s="78"/>
      <c r="I18" s="78">
        <f>E18+G18</f>
        <v>594554119</v>
      </c>
      <c r="J18" s="78"/>
      <c r="K18" s="78">
        <v>42394091</v>
      </c>
      <c r="L18" s="78"/>
      <c r="M18" s="78">
        <v>206829773330</v>
      </c>
      <c r="N18" s="78"/>
      <c r="O18" s="78">
        <v>-211457890715</v>
      </c>
      <c r="P18" s="78"/>
      <c r="Q18" s="148">
        <f t="shared" si="1"/>
        <v>-4628117385</v>
      </c>
      <c r="R18" s="78"/>
    </row>
    <row r="19" spans="1:28" ht="39" customHeight="1" x14ac:dyDescent="0.4">
      <c r="A19" s="171" t="s">
        <v>17</v>
      </c>
      <c r="C19" s="78">
        <v>0</v>
      </c>
      <c r="D19" s="78"/>
      <c r="E19" s="78">
        <v>0</v>
      </c>
      <c r="F19" s="78"/>
      <c r="G19" s="78">
        <v>0</v>
      </c>
      <c r="H19" s="78"/>
      <c r="I19" s="78">
        <f t="shared" si="2"/>
        <v>0</v>
      </c>
      <c r="J19" s="78"/>
      <c r="K19" s="78">
        <v>5720351</v>
      </c>
      <c r="L19" s="78"/>
      <c r="M19" s="78">
        <v>75735813148</v>
      </c>
      <c r="N19" s="78"/>
      <c r="O19" s="78">
        <v>-86327710316</v>
      </c>
      <c r="P19" s="78"/>
      <c r="Q19" s="148">
        <f t="shared" si="1"/>
        <v>-10591897168</v>
      </c>
      <c r="R19" s="78"/>
    </row>
    <row r="20" spans="1:28" ht="39" customHeight="1" x14ac:dyDescent="0.4">
      <c r="A20" s="171" t="s">
        <v>15</v>
      </c>
      <c r="C20" s="78">
        <v>0</v>
      </c>
      <c r="D20" s="78"/>
      <c r="E20" s="78">
        <v>0</v>
      </c>
      <c r="F20" s="78"/>
      <c r="G20" s="78">
        <v>0</v>
      </c>
      <c r="H20" s="78"/>
      <c r="I20" s="78">
        <f t="shared" si="2"/>
        <v>0</v>
      </c>
      <c r="J20" s="78"/>
      <c r="K20" s="78">
        <v>12189860</v>
      </c>
      <c r="L20" s="78"/>
      <c r="M20" s="78">
        <v>76964963770</v>
      </c>
      <c r="N20" s="78"/>
      <c r="O20" s="78">
        <v>-88764917593</v>
      </c>
      <c r="P20" s="78"/>
      <c r="Q20" s="148">
        <f t="shared" si="1"/>
        <v>-11799953823</v>
      </c>
      <c r="R20" s="78"/>
    </row>
    <row r="21" spans="1:28" ht="39" customHeight="1" x14ac:dyDescent="0.4">
      <c r="A21" s="171" t="s">
        <v>28</v>
      </c>
      <c r="C21" s="78">
        <v>4800000</v>
      </c>
      <c r="D21" s="78"/>
      <c r="E21" s="78">
        <v>11482466790</v>
      </c>
      <c r="F21" s="78"/>
      <c r="G21" s="78">
        <v>-12514621466</v>
      </c>
      <c r="H21" s="78"/>
      <c r="I21" s="78">
        <f>E21+G21</f>
        <v>-1032154676</v>
      </c>
      <c r="J21" s="78"/>
      <c r="K21" s="78">
        <v>23800000</v>
      </c>
      <c r="L21" s="78"/>
      <c r="M21" s="78">
        <v>55837731423</v>
      </c>
      <c r="N21" s="78"/>
      <c r="O21" s="78">
        <v>-76164805464</v>
      </c>
      <c r="P21" s="78"/>
      <c r="Q21" s="148">
        <f t="shared" si="1"/>
        <v>-20327074041</v>
      </c>
      <c r="R21" s="78"/>
    </row>
    <row r="22" spans="1:28" ht="39" customHeight="1" x14ac:dyDescent="0.4">
      <c r="A22" s="171" t="s">
        <v>22</v>
      </c>
      <c r="C22" s="78">
        <v>0</v>
      </c>
      <c r="D22" s="78"/>
      <c r="E22" s="78">
        <v>0</v>
      </c>
      <c r="F22" s="78"/>
      <c r="G22" s="78">
        <v>0</v>
      </c>
      <c r="H22" s="78"/>
      <c r="I22" s="78">
        <f t="shared" si="2"/>
        <v>0</v>
      </c>
      <c r="J22" s="78"/>
      <c r="K22" s="78">
        <v>132072747</v>
      </c>
      <c r="L22" s="78"/>
      <c r="M22" s="78">
        <v>478879241067</v>
      </c>
      <c r="N22" s="78"/>
      <c r="O22" s="78">
        <v>-526290777453</v>
      </c>
      <c r="P22" s="78"/>
      <c r="Q22" s="148">
        <f t="shared" si="1"/>
        <v>-47411536386</v>
      </c>
      <c r="R22" s="78"/>
    </row>
    <row r="23" spans="1:28" ht="39" customHeight="1" x14ac:dyDescent="0.4">
      <c r="A23" s="171" t="s">
        <v>18</v>
      </c>
      <c r="C23" s="78">
        <v>0</v>
      </c>
      <c r="D23" s="78"/>
      <c r="E23" s="78">
        <v>0</v>
      </c>
      <c r="F23" s="78"/>
      <c r="G23" s="78">
        <v>0</v>
      </c>
      <c r="H23" s="78"/>
      <c r="I23" s="78">
        <f t="shared" si="2"/>
        <v>0</v>
      </c>
      <c r="J23" s="78"/>
      <c r="K23" s="78">
        <v>99869439</v>
      </c>
      <c r="L23" s="78"/>
      <c r="M23" s="78">
        <v>574001149451</v>
      </c>
      <c r="N23" s="78"/>
      <c r="O23" s="78">
        <v>-630691322227</v>
      </c>
      <c r="P23" s="78"/>
      <c r="Q23" s="148">
        <f t="shared" si="1"/>
        <v>-56690172776</v>
      </c>
      <c r="R23" s="78"/>
    </row>
    <row r="24" spans="1:28" ht="39" customHeight="1" thickBot="1" x14ac:dyDescent="0.45">
      <c r="A24" s="171" t="s">
        <v>25</v>
      </c>
      <c r="C24" s="78">
        <v>0</v>
      </c>
      <c r="D24" s="78"/>
      <c r="E24" s="78">
        <v>0</v>
      </c>
      <c r="F24" s="78"/>
      <c r="G24" s="78">
        <v>0</v>
      </c>
      <c r="H24" s="78"/>
      <c r="I24" s="78">
        <f t="shared" si="2"/>
        <v>0</v>
      </c>
      <c r="J24" s="78"/>
      <c r="K24" s="78">
        <v>105249617</v>
      </c>
      <c r="L24" s="78"/>
      <c r="M24" s="78">
        <v>297742013404</v>
      </c>
      <c r="N24" s="78"/>
      <c r="O24" s="78">
        <v>-427134682489</v>
      </c>
      <c r="P24" s="78"/>
      <c r="Q24" s="148">
        <f t="shared" si="1"/>
        <v>-129392669085</v>
      </c>
      <c r="R24" s="78"/>
    </row>
    <row r="25" spans="1:28" ht="39" customHeight="1" thickBot="1" x14ac:dyDescent="0.45">
      <c r="A25" s="125"/>
      <c r="C25" s="155">
        <f>SUM(C9:C24)</f>
        <v>142873153</v>
      </c>
      <c r="D25" s="88"/>
      <c r="E25" s="155">
        <f>SUM(E9:E24)</f>
        <v>401971558237</v>
      </c>
      <c r="F25" s="88"/>
      <c r="G25" s="155">
        <f>SUM(G9:G24)</f>
        <v>-361428720709</v>
      </c>
      <c r="H25" s="88"/>
      <c r="I25" s="155">
        <f>SUM(I9:I24)</f>
        <v>40542837528</v>
      </c>
      <c r="J25" s="88"/>
      <c r="K25" s="155">
        <f>SUM(K9:K24)</f>
        <v>986160016</v>
      </c>
      <c r="L25" s="88"/>
      <c r="M25" s="155">
        <f>SUM(M9:M24)</f>
        <v>4019187236789</v>
      </c>
      <c r="N25" s="88"/>
      <c r="O25" s="155">
        <f>SUM(O9:O24)</f>
        <v>-4127266305827</v>
      </c>
      <c r="P25" s="88"/>
      <c r="Q25" s="155">
        <f>SUM(Q9:Q24)</f>
        <v>-108079069038</v>
      </c>
      <c r="R25" s="153"/>
      <c r="S25" s="25">
        <v>-108079069038</v>
      </c>
      <c r="T25" s="25">
        <f>S25-Q25</f>
        <v>0</v>
      </c>
      <c r="U25" s="25"/>
      <c r="V25" s="25"/>
      <c r="W25" s="25"/>
      <c r="X25" s="25"/>
      <c r="Y25" s="25"/>
      <c r="Z25" s="25"/>
      <c r="AA25" s="25"/>
      <c r="AB25" s="25"/>
    </row>
    <row r="26" spans="1:28" ht="23.25" thickTop="1" x14ac:dyDescent="0.4">
      <c r="S26" s="25">
        <v>40542837528</v>
      </c>
      <c r="T26" s="25">
        <f>S26-I25</f>
        <v>0</v>
      </c>
      <c r="U26" s="25"/>
      <c r="V26" s="25"/>
      <c r="W26" s="25"/>
      <c r="X26" s="25"/>
      <c r="Y26" s="25"/>
      <c r="Z26" s="25"/>
      <c r="AA26" s="25"/>
      <c r="AB26" s="25"/>
    </row>
    <row r="27" spans="1:28" ht="22.5" x14ac:dyDescent="0.4"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ht="33.75" x14ac:dyDescent="0.4">
      <c r="A28" s="207" t="s">
        <v>0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ht="33.75" x14ac:dyDescent="0.4">
      <c r="A29" s="207" t="s">
        <v>82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33.75" x14ac:dyDescent="0.4">
      <c r="A30" s="207" t="s">
        <v>209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ht="39" customHeight="1" x14ac:dyDescent="0.4"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33.75" x14ac:dyDescent="0.4">
      <c r="A32" s="221" t="s">
        <v>195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ht="33.75" x14ac:dyDescent="0.4">
      <c r="A33" s="104"/>
      <c r="B33" s="104"/>
      <c r="C33" s="219" t="s">
        <v>151</v>
      </c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ht="39.75" customHeight="1" thickBot="1" x14ac:dyDescent="0.65">
      <c r="A34" s="218" t="s">
        <v>83</v>
      </c>
      <c r="B34" s="54"/>
      <c r="C34" s="197" t="s">
        <v>213</v>
      </c>
      <c r="D34" s="197"/>
      <c r="E34" s="197"/>
      <c r="F34" s="197"/>
      <c r="G34" s="197"/>
      <c r="H34" s="197"/>
      <c r="I34" s="197"/>
      <c r="J34" s="54"/>
      <c r="K34" s="197" t="s">
        <v>214</v>
      </c>
      <c r="L34" s="197"/>
      <c r="M34" s="197"/>
      <c r="N34" s="197"/>
      <c r="O34" s="197"/>
      <c r="P34" s="197"/>
      <c r="Q34" s="197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ht="53.25" thickBot="1" x14ac:dyDescent="0.65">
      <c r="A35" s="197"/>
      <c r="B35" s="54"/>
      <c r="C35" s="140" t="s">
        <v>7</v>
      </c>
      <c r="D35" s="55"/>
      <c r="E35" s="140" t="s">
        <v>137</v>
      </c>
      <c r="F35" s="55"/>
      <c r="G35" s="140" t="s">
        <v>138</v>
      </c>
      <c r="H35" s="55"/>
      <c r="I35" s="140" t="s">
        <v>139</v>
      </c>
      <c r="J35" s="54"/>
      <c r="K35" s="140" t="s">
        <v>7</v>
      </c>
      <c r="L35" s="55"/>
      <c r="M35" s="140" t="s">
        <v>137</v>
      </c>
      <c r="N35" s="55"/>
      <c r="O35" s="140" t="s">
        <v>138</v>
      </c>
      <c r="P35" s="55"/>
      <c r="Q35" s="140" t="s">
        <v>139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ht="39.75" customHeight="1" x14ac:dyDescent="0.4">
      <c r="A36" s="171" t="s">
        <v>60</v>
      </c>
      <c r="C36" s="78">
        <v>1000000</v>
      </c>
      <c r="D36" s="78"/>
      <c r="E36" s="78">
        <v>55370574570</v>
      </c>
      <c r="F36" s="78"/>
      <c r="G36" s="78">
        <v>-43989321196</v>
      </c>
      <c r="H36" s="78"/>
      <c r="I36" s="78">
        <f>E36+G36</f>
        <v>11381253374</v>
      </c>
      <c r="J36" s="78"/>
      <c r="K36" s="78">
        <v>47617774</v>
      </c>
      <c r="L36" s="78"/>
      <c r="M36" s="78">
        <v>2233760071870</v>
      </c>
      <c r="N36" s="78"/>
      <c r="O36" s="78">
        <v>-2095217218659</v>
      </c>
      <c r="P36" s="78"/>
      <c r="Q36" s="78">
        <f>M36+O36</f>
        <v>138542853211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39.75" customHeight="1" x14ac:dyDescent="0.4">
      <c r="A37" s="171" t="s">
        <v>61</v>
      </c>
      <c r="C37" s="78">
        <v>30500000</v>
      </c>
      <c r="D37" s="78"/>
      <c r="E37" s="78">
        <v>455390013025</v>
      </c>
      <c r="F37" s="78"/>
      <c r="G37" s="78">
        <v>-405905021077</v>
      </c>
      <c r="H37" s="78"/>
      <c r="I37" s="78">
        <f>E37+G37</f>
        <v>49484991948</v>
      </c>
      <c r="J37" s="78"/>
      <c r="K37" s="78">
        <v>199900000</v>
      </c>
      <c r="L37" s="78"/>
      <c r="M37" s="78">
        <v>2644925698347</v>
      </c>
      <c r="N37" s="78"/>
      <c r="O37" s="78">
        <v>-2519529327058</v>
      </c>
      <c r="P37" s="78"/>
      <c r="Q37" s="78">
        <f>M37+O37</f>
        <v>125396371289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39.75" customHeight="1" x14ac:dyDescent="0.4">
      <c r="A38" s="171" t="s">
        <v>59</v>
      </c>
      <c r="C38" s="78">
        <v>16850000</v>
      </c>
      <c r="D38" s="78"/>
      <c r="E38" s="78">
        <v>479360170753</v>
      </c>
      <c r="F38" s="78"/>
      <c r="G38" s="78">
        <v>-460192635658</v>
      </c>
      <c r="H38" s="78"/>
      <c r="I38" s="78">
        <f>E38+G38</f>
        <v>19167535095</v>
      </c>
      <c r="J38" s="78"/>
      <c r="K38" s="78">
        <v>106850000</v>
      </c>
      <c r="L38" s="78"/>
      <c r="M38" s="78">
        <v>2748273558725</v>
      </c>
      <c r="N38" s="78"/>
      <c r="O38" s="78">
        <v>-2659767793098</v>
      </c>
      <c r="P38" s="78"/>
      <c r="Q38" s="78">
        <f t="shared" ref="Q38:Q52" si="3">M38+O38</f>
        <v>88505765627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39.75" customHeight="1" x14ac:dyDescent="0.4">
      <c r="A39" s="171" t="s">
        <v>58</v>
      </c>
      <c r="C39" s="78">
        <v>2000000</v>
      </c>
      <c r="D39" s="78"/>
      <c r="E39" s="78">
        <v>72566231352</v>
      </c>
      <c r="F39" s="78"/>
      <c r="G39" s="78">
        <v>-58519736150</v>
      </c>
      <c r="H39" s="78"/>
      <c r="I39" s="78">
        <f>E39+G39</f>
        <v>14046495202</v>
      </c>
      <c r="J39" s="78"/>
      <c r="K39" s="78">
        <v>30000000</v>
      </c>
      <c r="L39" s="78"/>
      <c r="M39" s="78">
        <v>946283296088</v>
      </c>
      <c r="N39" s="78"/>
      <c r="O39" s="78">
        <v>-858567895371</v>
      </c>
      <c r="P39" s="78"/>
      <c r="Q39" s="78">
        <f t="shared" si="3"/>
        <v>87715400717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39.75" customHeight="1" x14ac:dyDescent="0.4">
      <c r="A40" s="171" t="s">
        <v>100</v>
      </c>
      <c r="C40" s="78">
        <v>0</v>
      </c>
      <c r="D40" s="78"/>
      <c r="E40" s="78">
        <v>0</v>
      </c>
      <c r="F40" s="78"/>
      <c r="G40" s="78">
        <v>0</v>
      </c>
      <c r="H40" s="78"/>
      <c r="I40" s="78">
        <f t="shared" ref="I40:I52" si="4">E40+G40</f>
        <v>0</v>
      </c>
      <c r="J40" s="78"/>
      <c r="K40" s="78">
        <v>39250000</v>
      </c>
      <c r="L40" s="78"/>
      <c r="M40" s="78">
        <v>533020580028</v>
      </c>
      <c r="N40" s="78"/>
      <c r="O40" s="78">
        <v>-493505823720</v>
      </c>
      <c r="P40" s="78"/>
      <c r="Q40" s="78">
        <f t="shared" si="3"/>
        <v>39514756308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39.75" customHeight="1" x14ac:dyDescent="0.4">
      <c r="A41" s="171" t="s">
        <v>105</v>
      </c>
      <c r="C41" s="78">
        <v>0</v>
      </c>
      <c r="D41" s="78"/>
      <c r="E41" s="78">
        <v>0</v>
      </c>
      <c r="F41" s="78"/>
      <c r="G41" s="78">
        <v>0</v>
      </c>
      <c r="H41" s="78"/>
      <c r="I41" s="78">
        <f t="shared" si="4"/>
        <v>0</v>
      </c>
      <c r="J41" s="78"/>
      <c r="K41" s="78">
        <v>8870000</v>
      </c>
      <c r="L41" s="78"/>
      <c r="M41" s="78">
        <v>244925917861</v>
      </c>
      <c r="N41" s="78"/>
      <c r="O41" s="78">
        <v>-229622806868</v>
      </c>
      <c r="P41" s="78"/>
      <c r="Q41" s="78">
        <f t="shared" si="3"/>
        <v>15303110993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ht="39.75" customHeight="1" x14ac:dyDescent="0.4">
      <c r="A42" s="171" t="s">
        <v>107</v>
      </c>
      <c r="C42" s="78">
        <v>0</v>
      </c>
      <c r="D42" s="78"/>
      <c r="E42" s="78">
        <v>0</v>
      </c>
      <c r="F42" s="78"/>
      <c r="G42" s="78">
        <v>0</v>
      </c>
      <c r="H42" s="78"/>
      <c r="I42" s="78">
        <f t="shared" si="4"/>
        <v>0</v>
      </c>
      <c r="J42" s="78"/>
      <c r="K42" s="78">
        <v>24542450</v>
      </c>
      <c r="L42" s="78"/>
      <c r="M42" s="78">
        <v>411401564481</v>
      </c>
      <c r="N42" s="78"/>
      <c r="O42" s="78">
        <v>-396429938309</v>
      </c>
      <c r="P42" s="78"/>
      <c r="Q42" s="78">
        <f t="shared" si="3"/>
        <v>14971626172</v>
      </c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ht="39.75" customHeight="1" x14ac:dyDescent="0.4">
      <c r="A43" s="171" t="s">
        <v>62</v>
      </c>
      <c r="C43" s="78">
        <v>0</v>
      </c>
      <c r="D43" s="78"/>
      <c r="E43" s="78">
        <v>0</v>
      </c>
      <c r="F43" s="78"/>
      <c r="G43" s="78">
        <v>0</v>
      </c>
      <c r="H43" s="78"/>
      <c r="I43" s="78">
        <f t="shared" si="4"/>
        <v>0</v>
      </c>
      <c r="J43" s="78"/>
      <c r="K43" s="78">
        <v>197255557</v>
      </c>
      <c r="L43" s="78"/>
      <c r="M43" s="78">
        <v>1999363924699</v>
      </c>
      <c r="N43" s="78"/>
      <c r="O43" s="78">
        <v>-1995614935728</v>
      </c>
      <c r="P43" s="78"/>
      <c r="Q43" s="78">
        <f t="shared" si="3"/>
        <v>3748988971</v>
      </c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ht="39.75" customHeight="1" x14ac:dyDescent="0.4">
      <c r="A44" s="171" t="s">
        <v>106</v>
      </c>
      <c r="C44" s="78">
        <v>0</v>
      </c>
      <c r="D44" s="78"/>
      <c r="E44" s="78">
        <v>0</v>
      </c>
      <c r="F44" s="78"/>
      <c r="G44" s="78">
        <v>0</v>
      </c>
      <c r="H44" s="78"/>
      <c r="I44" s="78">
        <f t="shared" si="4"/>
        <v>0</v>
      </c>
      <c r="J44" s="78"/>
      <c r="K44" s="78">
        <v>2575000</v>
      </c>
      <c r="L44" s="78"/>
      <c r="M44" s="78">
        <v>77090987627</v>
      </c>
      <c r="N44" s="78"/>
      <c r="O44" s="78">
        <v>-73935974505</v>
      </c>
      <c r="P44" s="78"/>
      <c r="Q44" s="78">
        <f t="shared" si="3"/>
        <v>3155013122</v>
      </c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ht="39.75" customHeight="1" x14ac:dyDescent="0.4">
      <c r="A45" s="171" t="s">
        <v>63</v>
      </c>
      <c r="C45" s="78">
        <v>572715</v>
      </c>
      <c r="D45" s="78"/>
      <c r="E45" s="78">
        <v>56073885804</v>
      </c>
      <c r="F45" s="78"/>
      <c r="G45" s="78">
        <v>-53688860323</v>
      </c>
      <c r="H45" s="78"/>
      <c r="I45" s="78">
        <f>E45+G45</f>
        <v>2385025481</v>
      </c>
      <c r="J45" s="78"/>
      <c r="K45" s="78">
        <v>572715</v>
      </c>
      <c r="L45" s="78"/>
      <c r="M45" s="78">
        <v>56073885804</v>
      </c>
      <c r="N45" s="78"/>
      <c r="O45" s="78">
        <v>-53688860323</v>
      </c>
      <c r="P45" s="78"/>
      <c r="Q45" s="78">
        <f t="shared" si="3"/>
        <v>2385025481</v>
      </c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39.75" customHeight="1" x14ac:dyDescent="0.4">
      <c r="A46" s="171" t="s">
        <v>101</v>
      </c>
      <c r="C46" s="78">
        <v>0</v>
      </c>
      <c r="D46" s="78"/>
      <c r="E46" s="78">
        <v>0</v>
      </c>
      <c r="F46" s="78"/>
      <c r="G46" s="78">
        <v>0</v>
      </c>
      <c r="H46" s="78"/>
      <c r="I46" s="78">
        <f t="shared" si="4"/>
        <v>0</v>
      </c>
      <c r="J46" s="78"/>
      <c r="K46" s="78">
        <v>14500000</v>
      </c>
      <c r="L46" s="78"/>
      <c r="M46" s="78">
        <v>152888328089</v>
      </c>
      <c r="N46" s="78"/>
      <c r="O46" s="78">
        <v>-152395743151</v>
      </c>
      <c r="P46" s="78"/>
      <c r="Q46" s="78">
        <f t="shared" si="3"/>
        <v>492584938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ht="39.75" customHeight="1" x14ac:dyDescent="0.4">
      <c r="A47" s="171" t="s">
        <v>109</v>
      </c>
      <c r="C47" s="78">
        <v>0</v>
      </c>
      <c r="D47" s="78"/>
      <c r="E47" s="78">
        <v>0</v>
      </c>
      <c r="F47" s="78"/>
      <c r="G47" s="78">
        <v>0</v>
      </c>
      <c r="H47" s="78"/>
      <c r="I47" s="78">
        <f t="shared" si="4"/>
        <v>0</v>
      </c>
      <c r="J47" s="78"/>
      <c r="K47" s="78">
        <v>8925841</v>
      </c>
      <c r="L47" s="78"/>
      <c r="M47" s="78">
        <v>137690978944</v>
      </c>
      <c r="N47" s="78"/>
      <c r="O47" s="78">
        <v>-137326038681</v>
      </c>
      <c r="P47" s="78"/>
      <c r="Q47" s="78">
        <f t="shared" si="3"/>
        <v>364940263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39.75" customHeight="1" x14ac:dyDescent="0.4">
      <c r="A48" s="171" t="s">
        <v>108</v>
      </c>
      <c r="C48" s="78">
        <v>0</v>
      </c>
      <c r="D48" s="78"/>
      <c r="E48" s="78">
        <v>0</v>
      </c>
      <c r="F48" s="78"/>
      <c r="G48" s="78">
        <v>0</v>
      </c>
      <c r="H48" s="78"/>
      <c r="I48" s="78">
        <f t="shared" si="4"/>
        <v>0</v>
      </c>
      <c r="J48" s="78"/>
      <c r="K48" s="78">
        <v>624670</v>
      </c>
      <c r="L48" s="78"/>
      <c r="M48" s="78">
        <v>8210996647</v>
      </c>
      <c r="N48" s="78"/>
      <c r="O48" s="78">
        <v>-8083297115</v>
      </c>
      <c r="P48" s="78"/>
      <c r="Q48" s="78">
        <f t="shared" si="3"/>
        <v>127699532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39.75" customHeight="1" x14ac:dyDescent="0.4">
      <c r="A49" s="171" t="s">
        <v>102</v>
      </c>
      <c r="C49" s="78">
        <v>0</v>
      </c>
      <c r="D49" s="78"/>
      <c r="E49" s="78">
        <v>0</v>
      </c>
      <c r="F49" s="78"/>
      <c r="G49" s="78">
        <v>0</v>
      </c>
      <c r="H49" s="78"/>
      <c r="I49" s="78">
        <f t="shared" si="4"/>
        <v>0</v>
      </c>
      <c r="J49" s="78"/>
      <c r="K49" s="78">
        <v>2800000</v>
      </c>
      <c r="L49" s="78"/>
      <c r="M49" s="78">
        <v>28397874400</v>
      </c>
      <c r="N49" s="78"/>
      <c r="O49" s="78">
        <v>-28316962974</v>
      </c>
      <c r="P49" s="78"/>
      <c r="Q49" s="78">
        <f t="shared" si="3"/>
        <v>80911426</v>
      </c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39.75" customHeight="1" x14ac:dyDescent="0.4">
      <c r="A50" s="171" t="s">
        <v>103</v>
      </c>
      <c r="C50" s="78">
        <v>0</v>
      </c>
      <c r="D50" s="78"/>
      <c r="E50" s="78">
        <v>0</v>
      </c>
      <c r="F50" s="78"/>
      <c r="G50" s="78">
        <v>0</v>
      </c>
      <c r="H50" s="78"/>
      <c r="I50" s="78">
        <f t="shared" si="4"/>
        <v>0</v>
      </c>
      <c r="J50" s="78"/>
      <c r="K50" s="78">
        <v>2000000</v>
      </c>
      <c r="L50" s="78"/>
      <c r="M50" s="78">
        <v>23197649634</v>
      </c>
      <c r="N50" s="78"/>
      <c r="O50" s="78">
        <v>-23131310884</v>
      </c>
      <c r="P50" s="78"/>
      <c r="Q50" s="78">
        <f t="shared" si="3"/>
        <v>66338750</v>
      </c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ht="39.75" customHeight="1" x14ac:dyDescent="0.4">
      <c r="A51" s="171" t="s">
        <v>99</v>
      </c>
      <c r="C51" s="78">
        <v>0</v>
      </c>
      <c r="D51" s="78"/>
      <c r="E51" s="78">
        <v>0</v>
      </c>
      <c r="F51" s="78"/>
      <c r="G51" s="78">
        <v>0</v>
      </c>
      <c r="H51" s="78"/>
      <c r="I51" s="78">
        <f t="shared" si="4"/>
        <v>0</v>
      </c>
      <c r="J51" s="78"/>
      <c r="K51" s="78">
        <v>813460</v>
      </c>
      <c r="L51" s="78"/>
      <c r="M51" s="78">
        <v>17720343302</v>
      </c>
      <c r="N51" s="78"/>
      <c r="O51" s="78">
        <v>-17670661588</v>
      </c>
      <c r="P51" s="78"/>
      <c r="Q51" s="78">
        <f t="shared" si="3"/>
        <v>49681714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ht="39.75" customHeight="1" thickBot="1" x14ac:dyDescent="0.45">
      <c r="A52" s="171" t="s">
        <v>104</v>
      </c>
      <c r="C52" s="78">
        <v>0</v>
      </c>
      <c r="D52" s="78"/>
      <c r="E52" s="78">
        <v>0</v>
      </c>
      <c r="F52" s="78"/>
      <c r="G52" s="78">
        <v>0</v>
      </c>
      <c r="H52" s="78"/>
      <c r="I52" s="78">
        <f t="shared" si="4"/>
        <v>0</v>
      </c>
      <c r="J52" s="78"/>
      <c r="K52" s="78">
        <v>9000000</v>
      </c>
      <c r="L52" s="78"/>
      <c r="M52" s="78">
        <v>121413569221</v>
      </c>
      <c r="N52" s="78"/>
      <c r="O52" s="78">
        <v>-124000971907</v>
      </c>
      <c r="P52" s="78"/>
      <c r="Q52" s="78">
        <f t="shared" si="3"/>
        <v>-2587402686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ht="39.75" customHeight="1" thickBot="1" x14ac:dyDescent="0.45">
      <c r="A53" s="176"/>
      <c r="C53" s="29">
        <f>SUM(C36:C52)</f>
        <v>50922715</v>
      </c>
      <c r="D53" s="50"/>
      <c r="E53" s="29">
        <f>SUM(E36:E52)</f>
        <v>1118760875504</v>
      </c>
      <c r="F53" s="50"/>
      <c r="G53" s="29">
        <f>SUM(G36:G52)</f>
        <v>-1022295574404</v>
      </c>
      <c r="H53" s="50"/>
      <c r="I53" s="29">
        <f>SUM(I36:I52)</f>
        <v>96465301100</v>
      </c>
      <c r="J53" s="50"/>
      <c r="K53" s="29">
        <f>SUM(K36:K52)</f>
        <v>696097467</v>
      </c>
      <c r="L53" s="50"/>
      <c r="M53" s="29">
        <f>SUM(M36:M52)</f>
        <v>12384639225767</v>
      </c>
      <c r="N53" s="50"/>
      <c r="O53" s="29">
        <f>SUM(O36:O52)</f>
        <v>-11866805559939</v>
      </c>
      <c r="P53" s="50"/>
      <c r="Q53" s="29">
        <f>SUM(Q36:Q52)</f>
        <v>517833665828</v>
      </c>
      <c r="S53" s="25">
        <v>517833665828</v>
      </c>
      <c r="T53" s="25">
        <f>S53-Q53</f>
        <v>0</v>
      </c>
      <c r="U53" s="25"/>
      <c r="V53" s="25"/>
      <c r="W53" s="25"/>
      <c r="X53" s="25"/>
      <c r="Y53" s="25"/>
      <c r="Z53" s="25"/>
      <c r="AA53" s="25"/>
      <c r="AB53" s="25"/>
    </row>
    <row r="54" spans="1:28" ht="23.25" thickTop="1" x14ac:dyDescent="0.4">
      <c r="S54" s="25">
        <v>96465301100</v>
      </c>
      <c r="T54" s="25">
        <f>S54-I53</f>
        <v>0</v>
      </c>
      <c r="U54" s="25"/>
      <c r="V54" s="25"/>
      <c r="W54" s="25"/>
      <c r="X54" s="25"/>
      <c r="Y54" s="25"/>
      <c r="Z54" s="25"/>
      <c r="AA54" s="25"/>
      <c r="AB54" s="25"/>
    </row>
    <row r="55" spans="1:28" ht="22.5" x14ac:dyDescent="0.4"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spans="1:28" ht="33.75" x14ac:dyDescent="0.4">
      <c r="A56" s="207" t="s">
        <v>0</v>
      </c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spans="1:28" ht="33.75" x14ac:dyDescent="0.4">
      <c r="A57" s="207" t="s">
        <v>82</v>
      </c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spans="1:28" ht="33.75" x14ac:dyDescent="0.4">
      <c r="A58" s="207" t="s">
        <v>209</v>
      </c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spans="1:28" ht="39" customHeight="1" x14ac:dyDescent="0.4"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spans="1:28" ht="39.75" customHeight="1" x14ac:dyDescent="0.4">
      <c r="A60" s="221" t="s">
        <v>196</v>
      </c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spans="1:28" ht="42.75" customHeight="1" x14ac:dyDescent="0.4">
      <c r="A61" s="104"/>
      <c r="B61" s="104"/>
      <c r="C61" s="219" t="s">
        <v>151</v>
      </c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spans="1:28" ht="39.75" customHeight="1" thickBot="1" x14ac:dyDescent="0.65">
      <c r="A62" s="218" t="s">
        <v>83</v>
      </c>
      <c r="B62" s="54"/>
      <c r="C62" s="197" t="s">
        <v>213</v>
      </c>
      <c r="D62" s="197"/>
      <c r="E62" s="197"/>
      <c r="F62" s="197"/>
      <c r="G62" s="197"/>
      <c r="H62" s="197"/>
      <c r="I62" s="197"/>
      <c r="J62" s="54"/>
      <c r="K62" s="197" t="s">
        <v>214</v>
      </c>
      <c r="L62" s="197"/>
      <c r="M62" s="197"/>
      <c r="N62" s="197"/>
      <c r="O62" s="197"/>
      <c r="P62" s="197"/>
      <c r="Q62" s="197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spans="1:28" ht="53.25" thickBot="1" x14ac:dyDescent="0.65">
      <c r="A63" s="197"/>
      <c r="B63" s="54"/>
      <c r="C63" s="140" t="s">
        <v>7</v>
      </c>
      <c r="D63" s="55"/>
      <c r="E63" s="140" t="s">
        <v>137</v>
      </c>
      <c r="F63" s="55"/>
      <c r="G63" s="140" t="s">
        <v>138</v>
      </c>
      <c r="H63" s="55"/>
      <c r="I63" s="140" t="s">
        <v>139</v>
      </c>
      <c r="J63" s="54"/>
      <c r="K63" s="140" t="s">
        <v>7</v>
      </c>
      <c r="L63" s="55"/>
      <c r="M63" s="140" t="s">
        <v>137</v>
      </c>
      <c r="N63" s="55"/>
      <c r="O63" s="140" t="s">
        <v>138</v>
      </c>
      <c r="P63" s="55"/>
      <c r="Q63" s="140" t="s">
        <v>139</v>
      </c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spans="1:28" ht="39.75" customHeight="1" x14ac:dyDescent="0.4">
      <c r="A64" s="171" t="s">
        <v>114</v>
      </c>
      <c r="C64" s="78">
        <v>0</v>
      </c>
      <c r="D64" s="78"/>
      <c r="E64" s="78">
        <v>0</v>
      </c>
      <c r="F64" s="78"/>
      <c r="G64" s="78">
        <v>0</v>
      </c>
      <c r="H64" s="78"/>
      <c r="I64" s="78">
        <f>E64+G64</f>
        <v>0</v>
      </c>
      <c r="J64" s="78"/>
      <c r="K64" s="78">
        <v>100</v>
      </c>
      <c r="L64" s="78"/>
      <c r="M64" s="78">
        <v>96524572</v>
      </c>
      <c r="N64" s="78"/>
      <c r="O64" s="78">
        <v>-91991565</v>
      </c>
      <c r="P64" s="78"/>
      <c r="Q64" s="78">
        <f>M64+O64</f>
        <v>4533007</v>
      </c>
      <c r="R64" s="173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spans="1:28" ht="39.75" customHeight="1" x14ac:dyDescent="0.4">
      <c r="A65" s="171" t="s">
        <v>112</v>
      </c>
      <c r="C65" s="78">
        <v>0</v>
      </c>
      <c r="D65" s="78"/>
      <c r="E65" s="78">
        <v>0</v>
      </c>
      <c r="F65" s="78"/>
      <c r="G65" s="78">
        <v>0</v>
      </c>
      <c r="H65" s="78"/>
      <c r="I65" s="78">
        <f>E65+G65</f>
        <v>0</v>
      </c>
      <c r="J65" s="78"/>
      <c r="K65" s="78">
        <v>100</v>
      </c>
      <c r="L65" s="78"/>
      <c r="M65" s="78">
        <v>96929675</v>
      </c>
      <c r="N65" s="78"/>
      <c r="O65" s="78">
        <v>-94998550</v>
      </c>
      <c r="P65" s="78"/>
      <c r="Q65" s="78">
        <f>M65+O65</f>
        <v>1931125</v>
      </c>
      <c r="R65" s="173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spans="1:28" ht="39.75" customHeight="1" x14ac:dyDescent="0.4">
      <c r="A66" s="174" t="s">
        <v>113</v>
      </c>
      <c r="C66" s="148">
        <v>0</v>
      </c>
      <c r="D66" s="78"/>
      <c r="E66" s="148">
        <v>0</v>
      </c>
      <c r="F66" s="78"/>
      <c r="G66" s="148">
        <v>0</v>
      </c>
      <c r="H66" s="78"/>
      <c r="I66" s="148">
        <f>E66+G66</f>
        <v>0</v>
      </c>
      <c r="J66" s="78"/>
      <c r="K66" s="148">
        <v>100</v>
      </c>
      <c r="L66" s="78"/>
      <c r="M66" s="148">
        <v>76838254</v>
      </c>
      <c r="N66" s="78"/>
      <c r="O66" s="78">
        <v>-95013129</v>
      </c>
      <c r="P66" s="78"/>
      <c r="Q66" s="78">
        <f>M66+O66</f>
        <v>-18174875</v>
      </c>
      <c r="R66" s="173"/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spans="1:28" ht="39.75" customHeight="1" thickBot="1" x14ac:dyDescent="0.45">
      <c r="A67" s="171" t="s">
        <v>71</v>
      </c>
      <c r="C67" s="175">
        <v>280000</v>
      </c>
      <c r="D67" s="78"/>
      <c r="E67" s="175">
        <v>279865000000</v>
      </c>
      <c r="F67" s="78"/>
      <c r="G67" s="175">
        <v>-279939234959</v>
      </c>
      <c r="H67" s="78"/>
      <c r="I67" s="175">
        <f>E67+G67</f>
        <v>-74234959</v>
      </c>
      <c r="J67" s="78"/>
      <c r="K67" s="175">
        <v>280000</v>
      </c>
      <c r="L67" s="78"/>
      <c r="M67" s="175">
        <v>279865000000</v>
      </c>
      <c r="N67" s="78"/>
      <c r="O67" s="78">
        <v>-279939234959</v>
      </c>
      <c r="P67" s="78"/>
      <c r="Q67" s="78">
        <f>M67+O67</f>
        <v>-74234959</v>
      </c>
      <c r="R67" s="172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spans="1:28" ht="40.5" customHeight="1" thickBot="1" x14ac:dyDescent="0.45">
      <c r="A68" s="177"/>
      <c r="C68" s="29">
        <f>SUM(C64:C67)</f>
        <v>280000</v>
      </c>
      <c r="D68" s="50"/>
      <c r="E68" s="29">
        <f>SUM(E64:E67)</f>
        <v>279865000000</v>
      </c>
      <c r="F68" s="50"/>
      <c r="G68" s="29">
        <f>SUM(G64:G67)</f>
        <v>-279939234959</v>
      </c>
      <c r="H68" s="50"/>
      <c r="I68" s="29">
        <f>SUM(I64:I67)</f>
        <v>-74234959</v>
      </c>
      <c r="J68" s="50"/>
      <c r="K68" s="29">
        <f>SUM(K64:K67)</f>
        <v>280300</v>
      </c>
      <c r="L68" s="50"/>
      <c r="M68" s="29">
        <f>SUM(M64:M67)</f>
        <v>280135292501</v>
      </c>
      <c r="N68" s="50"/>
      <c r="O68" s="29">
        <f>SUM(O64:O67)</f>
        <v>-280221238203</v>
      </c>
      <c r="P68" s="50"/>
      <c r="Q68" s="29">
        <f>SUM(Q64:Q67)</f>
        <v>-85945702</v>
      </c>
      <c r="R68" s="109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spans="1:28" ht="24.75" thickTop="1" x14ac:dyDescent="0.4">
      <c r="C69" s="129"/>
      <c r="D69" s="50"/>
      <c r="E69" s="129"/>
      <c r="F69" s="50"/>
      <c r="G69" s="129"/>
      <c r="H69" s="50"/>
      <c r="I69" s="129"/>
      <c r="J69" s="50"/>
      <c r="K69" s="129"/>
      <c r="L69" s="50"/>
      <c r="M69" s="129"/>
      <c r="N69" s="50"/>
      <c r="O69" s="129"/>
      <c r="P69" s="50"/>
      <c r="Q69" s="129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spans="1:28" ht="24.75" hidden="1" x14ac:dyDescent="0.4">
      <c r="C70" s="109"/>
      <c r="D70" s="109"/>
      <c r="E70" s="109"/>
      <c r="F70" s="109"/>
      <c r="G70" s="109"/>
      <c r="H70" s="109"/>
      <c r="I70" s="78">
        <v>-74234959</v>
      </c>
      <c r="J70" s="109"/>
      <c r="K70" s="109"/>
      <c r="L70" s="109"/>
      <c r="M70" s="109"/>
      <c r="N70" s="109"/>
      <c r="O70" s="109"/>
      <c r="P70" s="109"/>
      <c r="Q70" s="78">
        <v>-85945702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spans="1:28" ht="24.75" hidden="1" x14ac:dyDescent="0.4">
      <c r="C71" s="109"/>
      <c r="D71" s="109"/>
      <c r="E71" s="109"/>
      <c r="F71" s="109"/>
      <c r="G71" s="109"/>
      <c r="H71" s="109"/>
      <c r="I71" s="78">
        <f>I70-I68</f>
        <v>0</v>
      </c>
      <c r="J71" s="109"/>
      <c r="K71" s="109"/>
      <c r="L71" s="109"/>
      <c r="M71" s="109"/>
      <c r="N71" s="109"/>
      <c r="O71" s="109"/>
      <c r="P71" s="109"/>
      <c r="Q71" s="78">
        <f>Q70-Q68</f>
        <v>0</v>
      </c>
    </row>
    <row r="72" spans="1:28" x14ac:dyDescent="0.4"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</sheetData>
  <sortState xmlns:xlrd2="http://schemas.microsoft.com/office/spreadsheetml/2017/richdata2" ref="A64:Q67">
    <sortCondition descending="1" ref="Q64:Q67"/>
  </sortState>
  <mergeCells count="24">
    <mergeCell ref="A28:Q28"/>
    <mergeCell ref="A29:Q29"/>
    <mergeCell ref="A30:Q30"/>
    <mergeCell ref="A32:Q32"/>
    <mergeCell ref="C33:Q33"/>
    <mergeCell ref="A7:A8"/>
    <mergeCell ref="A1:Q1"/>
    <mergeCell ref="A2:Q2"/>
    <mergeCell ref="A3:Q3"/>
    <mergeCell ref="A5:Q5"/>
    <mergeCell ref="C6:Q6"/>
    <mergeCell ref="K7:Q7"/>
    <mergeCell ref="C7:I7"/>
    <mergeCell ref="C61:Q61"/>
    <mergeCell ref="K62:Q62"/>
    <mergeCell ref="C62:I62"/>
    <mergeCell ref="C34:I34"/>
    <mergeCell ref="A56:Q56"/>
    <mergeCell ref="A57:Q57"/>
    <mergeCell ref="A58:Q58"/>
    <mergeCell ref="A60:Q60"/>
    <mergeCell ref="A62:A63"/>
    <mergeCell ref="A34:A35"/>
    <mergeCell ref="K34:Q34"/>
  </mergeCells>
  <pageMargins left="0.39" right="0.39" top="0.39" bottom="0.39" header="0" footer="0"/>
  <pageSetup scale="49" fitToHeight="0" orientation="landscape" r:id="rId1"/>
  <rowBreaks count="2" manualBreakCount="2">
    <brk id="26" max="17" man="1"/>
    <brk id="5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7"/>
  <sheetViews>
    <sheetView rightToLeft="1" view="pageBreakPreview" topLeftCell="A4" zoomScale="56" zoomScaleNormal="100" zoomScaleSheetLayoutView="56" workbookViewId="0">
      <selection activeCell="AA1" sqref="AA1:AA1048576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22" customWidth="1"/>
    <col min="4" max="4" width="1.42578125" customWidth="1"/>
    <col min="5" max="5" width="24.140625" bestFit="1" customWidth="1"/>
    <col min="6" max="6" width="1.42578125" customWidth="1"/>
    <col min="7" max="7" width="23" bestFit="1" customWidth="1"/>
    <col min="8" max="8" width="1.42578125" customWidth="1"/>
    <col min="9" max="9" width="20.42578125" customWidth="1"/>
    <col min="10" max="10" width="1.42578125" customWidth="1"/>
    <col min="11" max="11" width="23.140625" bestFit="1" customWidth="1"/>
    <col min="12" max="12" width="1.42578125" customWidth="1"/>
    <col min="13" max="13" width="20.42578125" customWidth="1"/>
    <col min="14" max="14" width="1.42578125" customWidth="1"/>
    <col min="15" max="15" width="25.5703125" customWidth="1"/>
    <col min="16" max="16" width="1.42578125" customWidth="1"/>
    <col min="17" max="17" width="23.42578125" customWidth="1"/>
    <col min="18" max="18" width="1.42578125" customWidth="1"/>
    <col min="19" max="19" width="25" customWidth="1"/>
    <col min="20" max="20" width="1.42578125" customWidth="1"/>
    <col min="21" max="21" width="24" bestFit="1" customWidth="1"/>
    <col min="22" max="22" width="1.42578125" customWidth="1"/>
    <col min="23" max="23" width="23.85546875" bestFit="1" customWidth="1"/>
    <col min="24" max="24" width="1.42578125" customWidth="1"/>
    <col min="25" max="25" width="25.42578125" bestFit="1" customWidth="1"/>
    <col min="26" max="26" width="1.42578125" customWidth="1"/>
    <col min="27" max="27" width="22.85546875" hidden="1" customWidth="1"/>
  </cols>
  <sheetData>
    <row r="1" spans="1:27" ht="40.5" customHeight="1" x14ac:dyDescent="0.2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7" ht="40.5" customHeight="1" x14ac:dyDescent="0.2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7" ht="40.5" customHeight="1" x14ac:dyDescent="0.2">
      <c r="A3" s="193" t="s">
        <v>211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7" ht="40.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7" ht="40.5" customHeight="1" x14ac:dyDescent="0.2">
      <c r="A5" s="192" t="s">
        <v>149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</row>
    <row r="6" spans="1:27" ht="40.5" customHeight="1" x14ac:dyDescent="0.2">
      <c r="A6" s="192" t="s">
        <v>150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</row>
    <row r="7" spans="1:27" ht="40.5" customHeight="1" x14ac:dyDescent="0.2">
      <c r="A7" s="24"/>
      <c r="B7" s="24"/>
      <c r="C7" s="191" t="s">
        <v>151</v>
      </c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</row>
    <row r="8" spans="1:27" ht="40.5" customHeight="1" thickBot="1" x14ac:dyDescent="0.4">
      <c r="C8" s="186" t="s">
        <v>3</v>
      </c>
      <c r="D8" s="186"/>
      <c r="E8" s="186"/>
      <c r="F8" s="186"/>
      <c r="G8" s="186"/>
      <c r="H8" s="9"/>
      <c r="I8" s="186" t="s">
        <v>2</v>
      </c>
      <c r="J8" s="186"/>
      <c r="K8" s="186"/>
      <c r="L8" s="186"/>
      <c r="M8" s="186"/>
      <c r="N8" s="186"/>
      <c r="O8" s="186"/>
      <c r="P8" s="9"/>
      <c r="Q8" s="186" t="s">
        <v>210</v>
      </c>
      <c r="R8" s="186"/>
      <c r="S8" s="186"/>
      <c r="T8" s="186"/>
      <c r="U8" s="186"/>
      <c r="V8" s="186"/>
      <c r="W8" s="186"/>
      <c r="X8" s="186"/>
      <c r="Y8" s="186"/>
    </row>
    <row r="9" spans="1:27" ht="40.5" customHeight="1" thickBot="1" x14ac:dyDescent="0.35">
      <c r="A9" s="187" t="s">
        <v>6</v>
      </c>
      <c r="B9" s="8"/>
      <c r="C9" s="187" t="s">
        <v>7</v>
      </c>
      <c r="D9" s="11"/>
      <c r="E9" s="187" t="s">
        <v>8</v>
      </c>
      <c r="F9" s="11"/>
      <c r="G9" s="187" t="s">
        <v>9</v>
      </c>
      <c r="H9" s="8"/>
      <c r="I9" s="188" t="s">
        <v>4</v>
      </c>
      <c r="J9" s="188"/>
      <c r="K9" s="188"/>
      <c r="L9" s="11"/>
      <c r="M9" s="188" t="s">
        <v>5</v>
      </c>
      <c r="N9" s="188"/>
      <c r="O9" s="188"/>
      <c r="P9" s="8"/>
      <c r="Q9" s="187" t="s">
        <v>7</v>
      </c>
      <c r="R9" s="11"/>
      <c r="S9" s="189" t="s">
        <v>11</v>
      </c>
      <c r="T9" s="11"/>
      <c r="U9" s="187" t="s">
        <v>8</v>
      </c>
      <c r="V9" s="11"/>
      <c r="W9" s="189" t="s">
        <v>9</v>
      </c>
      <c r="X9" s="11"/>
      <c r="Y9" s="189" t="s">
        <v>12</v>
      </c>
    </row>
    <row r="10" spans="1:27" ht="40.5" customHeight="1" thickBot="1" x14ac:dyDescent="0.35">
      <c r="A10" s="188"/>
      <c r="B10" s="8"/>
      <c r="C10" s="188"/>
      <c r="D10" s="8"/>
      <c r="E10" s="188"/>
      <c r="F10" s="8"/>
      <c r="G10" s="188"/>
      <c r="H10" s="8"/>
      <c r="I10" s="12" t="s">
        <v>7</v>
      </c>
      <c r="J10" s="11"/>
      <c r="K10" s="12" t="s">
        <v>8</v>
      </c>
      <c r="L10" s="8"/>
      <c r="M10" s="12" t="s">
        <v>7</v>
      </c>
      <c r="N10" s="11"/>
      <c r="O10" s="12" t="s">
        <v>10</v>
      </c>
      <c r="P10" s="8"/>
      <c r="Q10" s="188"/>
      <c r="R10" s="8"/>
      <c r="S10" s="190"/>
      <c r="T10" s="8"/>
      <c r="U10" s="188"/>
      <c r="V10" s="8"/>
      <c r="W10" s="190"/>
      <c r="X10" s="8"/>
      <c r="Y10" s="190"/>
    </row>
    <row r="11" spans="1:27" ht="40.5" customHeight="1" x14ac:dyDescent="0.2">
      <c r="A11" s="16" t="s">
        <v>18</v>
      </c>
      <c r="B11" s="5"/>
      <c r="C11" s="25">
        <v>4548962396</v>
      </c>
      <c r="D11" s="26"/>
      <c r="E11" s="25">
        <v>27025203615304</v>
      </c>
      <c r="F11" s="26"/>
      <c r="G11" s="25">
        <v>20136587967685</v>
      </c>
      <c r="H11" s="26"/>
      <c r="I11" s="25">
        <v>18095037</v>
      </c>
      <c r="J11" s="26"/>
      <c r="K11" s="25">
        <v>81970399009</v>
      </c>
      <c r="L11" s="26"/>
      <c r="M11" s="25">
        <v>0</v>
      </c>
      <c r="N11" s="26"/>
      <c r="O11" s="25">
        <v>0</v>
      </c>
      <c r="P11" s="26"/>
      <c r="Q11" s="25">
        <f t="shared" ref="Q11:Q30" si="0">C11+I11+M11</f>
        <v>4567057433</v>
      </c>
      <c r="R11" s="26"/>
      <c r="S11" s="25">
        <v>5089</v>
      </c>
      <c r="T11" s="26"/>
      <c r="U11" s="25">
        <v>27107174014313</v>
      </c>
      <c r="V11" s="26"/>
      <c r="W11" s="25">
        <v>23224091542526</v>
      </c>
      <c r="X11" s="18"/>
      <c r="Y11" s="20">
        <f t="shared" ref="Y11:Y30" si="1">W11/$AA$11*100</f>
        <v>31.84150226490376</v>
      </c>
      <c r="AA11" s="25">
        <v>72936544731195</v>
      </c>
    </row>
    <row r="12" spans="1:27" ht="40.5" customHeight="1" x14ac:dyDescent="0.2">
      <c r="A12" s="16" t="s">
        <v>215</v>
      </c>
      <c r="B12" s="5"/>
      <c r="C12" s="25">
        <v>0</v>
      </c>
      <c r="D12" s="26"/>
      <c r="E12" s="25">
        <v>0</v>
      </c>
      <c r="F12" s="26"/>
      <c r="G12" s="25">
        <v>0</v>
      </c>
      <c r="H12" s="26"/>
      <c r="I12" s="25">
        <v>4500000000</v>
      </c>
      <c r="J12" s="26"/>
      <c r="K12" s="25">
        <v>10498500000000</v>
      </c>
      <c r="L12" s="26"/>
      <c r="M12" s="25">
        <v>-133230000</v>
      </c>
      <c r="N12" s="26"/>
      <c r="O12" s="25">
        <v>-342680706420</v>
      </c>
      <c r="P12" s="26"/>
      <c r="Q12" s="25">
        <f t="shared" si="0"/>
        <v>4366770000</v>
      </c>
      <c r="R12" s="26"/>
      <c r="S12" s="25">
        <v>2702</v>
      </c>
      <c r="T12" s="26"/>
      <c r="U12" s="25">
        <v>10187674410000</v>
      </c>
      <c r="V12" s="26"/>
      <c r="W12" s="25">
        <v>11790045290469</v>
      </c>
      <c r="X12" s="18"/>
      <c r="Y12" s="20">
        <f t="shared" si="1"/>
        <v>16.164798228269227</v>
      </c>
      <c r="AA12" s="32"/>
    </row>
    <row r="13" spans="1:27" ht="40.5" customHeight="1" x14ac:dyDescent="0.2">
      <c r="A13" s="16" t="s">
        <v>16</v>
      </c>
      <c r="B13" s="5"/>
      <c r="C13" s="25">
        <v>586608694</v>
      </c>
      <c r="D13" s="26"/>
      <c r="E13" s="25">
        <v>4474856344684</v>
      </c>
      <c r="F13" s="26"/>
      <c r="G13" s="25">
        <v>8751411669890</v>
      </c>
      <c r="H13" s="26"/>
      <c r="I13" s="25">
        <v>1247587</v>
      </c>
      <c r="J13" s="26"/>
      <c r="K13" s="25">
        <v>19009107995</v>
      </c>
      <c r="L13" s="26"/>
      <c r="M13" s="25">
        <v>0</v>
      </c>
      <c r="N13" s="26"/>
      <c r="O13" s="25">
        <v>0</v>
      </c>
      <c r="P13" s="26"/>
      <c r="Q13" s="25">
        <f t="shared" si="0"/>
        <v>587856281</v>
      </c>
      <c r="R13" s="26"/>
      <c r="S13" s="25">
        <v>16620</v>
      </c>
      <c r="T13" s="26"/>
      <c r="U13" s="25">
        <v>4493865452679</v>
      </c>
      <c r="V13" s="26"/>
      <c r="W13" s="25">
        <v>9762746059963</v>
      </c>
      <c r="X13" s="18"/>
      <c r="Y13" s="20">
        <f t="shared" si="1"/>
        <v>13.385259880274351</v>
      </c>
      <c r="AA13" s="32"/>
    </row>
    <row r="14" spans="1:27" ht="40.5" customHeight="1" x14ac:dyDescent="0.2">
      <c r="A14" s="16" t="s">
        <v>22</v>
      </c>
      <c r="B14" s="5"/>
      <c r="C14" s="25">
        <v>1564079621</v>
      </c>
      <c r="D14" s="26"/>
      <c r="E14" s="25">
        <v>5915300273269</v>
      </c>
      <c r="F14" s="26"/>
      <c r="G14" s="25">
        <v>5287259984011</v>
      </c>
      <c r="H14" s="26"/>
      <c r="I14" s="25">
        <v>35472747</v>
      </c>
      <c r="J14" s="26"/>
      <c r="K14" s="25">
        <v>120946910858</v>
      </c>
      <c r="L14" s="26"/>
      <c r="M14" s="25">
        <v>0</v>
      </c>
      <c r="N14" s="26"/>
      <c r="O14" s="25">
        <v>0</v>
      </c>
      <c r="P14" s="26"/>
      <c r="Q14" s="25">
        <f t="shared" si="0"/>
        <v>1599552368</v>
      </c>
      <c r="R14" s="26"/>
      <c r="S14" s="25">
        <v>3986</v>
      </c>
      <c r="T14" s="26"/>
      <c r="U14" s="25">
        <v>6036247184127</v>
      </c>
      <c r="V14" s="26"/>
      <c r="W14" s="25">
        <v>6370970118886</v>
      </c>
      <c r="X14" s="18"/>
      <c r="Y14" s="20">
        <f t="shared" si="1"/>
        <v>8.7349491840694942</v>
      </c>
      <c r="AA14" s="32"/>
    </row>
    <row r="15" spans="1:27" ht="40.5" customHeight="1" x14ac:dyDescent="0.2">
      <c r="A15" s="16" t="s">
        <v>25</v>
      </c>
      <c r="B15" s="5"/>
      <c r="C15" s="25">
        <v>1309073255</v>
      </c>
      <c r="D15" s="26"/>
      <c r="E15" s="25">
        <v>5999397325633</v>
      </c>
      <c r="F15" s="26"/>
      <c r="G15" s="25">
        <v>3641690152364</v>
      </c>
      <c r="H15" s="26"/>
      <c r="I15" s="25">
        <v>15273189</v>
      </c>
      <c r="J15" s="26"/>
      <c r="K15" s="25">
        <v>41457873188</v>
      </c>
      <c r="L15" s="26"/>
      <c r="M15" s="25">
        <v>0</v>
      </c>
      <c r="N15" s="26"/>
      <c r="O15" s="25">
        <v>0</v>
      </c>
      <c r="P15" s="26"/>
      <c r="Q15" s="25">
        <f t="shared" si="0"/>
        <v>1324346444</v>
      </c>
      <c r="R15" s="26"/>
      <c r="S15" s="25">
        <v>2974</v>
      </c>
      <c r="T15" s="26"/>
      <c r="U15" s="25">
        <v>6016229474026</v>
      </c>
      <c r="V15" s="26"/>
      <c r="W15" s="25">
        <v>3919633938959</v>
      </c>
      <c r="X15" s="18"/>
      <c r="Y15" s="20">
        <f t="shared" si="1"/>
        <v>5.3740329397350388</v>
      </c>
    </row>
    <row r="16" spans="1:27" ht="40.5" customHeight="1" x14ac:dyDescent="0.2">
      <c r="A16" s="16" t="s">
        <v>28</v>
      </c>
      <c r="B16" s="5"/>
      <c r="C16" s="25">
        <v>1565420411</v>
      </c>
      <c r="D16" s="26"/>
      <c r="E16" s="25">
        <v>5192477683448</v>
      </c>
      <c r="F16" s="26"/>
      <c r="G16" s="25">
        <v>4309455555048</v>
      </c>
      <c r="H16" s="26"/>
      <c r="I16" s="25">
        <v>0</v>
      </c>
      <c r="J16" s="26"/>
      <c r="K16" s="25">
        <v>0</v>
      </c>
      <c r="L16" s="26"/>
      <c r="M16" s="25">
        <v>-4800000</v>
      </c>
      <c r="N16" s="26"/>
      <c r="O16" s="25">
        <v>-11482466790</v>
      </c>
      <c r="P16" s="26"/>
      <c r="Q16" s="25">
        <f t="shared" si="0"/>
        <v>1560620411</v>
      </c>
      <c r="R16" s="26"/>
      <c r="S16" s="25">
        <v>2384</v>
      </c>
      <c r="T16" s="26"/>
      <c r="U16" s="25">
        <v>4019861045285</v>
      </c>
      <c r="V16" s="26"/>
      <c r="W16" s="25">
        <v>3717691465338</v>
      </c>
      <c r="X16" s="18"/>
      <c r="Y16" s="20">
        <f t="shared" si="1"/>
        <v>5.09715874125847</v>
      </c>
    </row>
    <row r="17" spans="1:25" ht="40.5" customHeight="1" x14ac:dyDescent="0.2">
      <c r="A17" s="16" t="s">
        <v>26</v>
      </c>
      <c r="B17" s="5"/>
      <c r="C17" s="25">
        <v>78000000</v>
      </c>
      <c r="D17" s="26"/>
      <c r="E17" s="25">
        <v>709407743923</v>
      </c>
      <c r="F17" s="26"/>
      <c r="G17" s="25">
        <v>875274285600</v>
      </c>
      <c r="H17" s="26"/>
      <c r="I17" s="25">
        <v>30348650</v>
      </c>
      <c r="J17" s="26"/>
      <c r="K17" s="25">
        <v>396435325848</v>
      </c>
      <c r="L17" s="26"/>
      <c r="M17" s="25">
        <v>-2900300</v>
      </c>
      <c r="N17" s="26"/>
      <c r="O17" s="25">
        <v>-39031522627</v>
      </c>
      <c r="P17" s="26"/>
      <c r="Q17" s="25">
        <f t="shared" si="0"/>
        <v>105448350</v>
      </c>
      <c r="R17" s="26"/>
      <c r="S17" s="25">
        <v>14210</v>
      </c>
      <c r="T17" s="26"/>
      <c r="U17" s="25">
        <v>1077940878248</v>
      </c>
      <c r="V17" s="26"/>
      <c r="W17" s="25">
        <v>1497282253499</v>
      </c>
      <c r="X17" s="18"/>
      <c r="Y17" s="20">
        <f t="shared" si="1"/>
        <v>2.0528560257648336</v>
      </c>
    </row>
    <row r="18" spans="1:25" ht="40.5" customHeight="1" x14ac:dyDescent="0.2">
      <c r="A18" s="16" t="s">
        <v>14</v>
      </c>
      <c r="B18" s="5"/>
      <c r="C18" s="25">
        <v>20225000</v>
      </c>
      <c r="D18" s="26"/>
      <c r="E18" s="25">
        <v>534677285347</v>
      </c>
      <c r="F18" s="26"/>
      <c r="G18" s="25">
        <v>1268154219750</v>
      </c>
      <c r="H18" s="26"/>
      <c r="I18" s="25">
        <v>2271456</v>
      </c>
      <c r="J18" s="26"/>
      <c r="K18" s="25">
        <v>137261251074</v>
      </c>
      <c r="L18" s="26"/>
      <c r="M18" s="25">
        <v>0</v>
      </c>
      <c r="N18" s="26"/>
      <c r="O18" s="25">
        <v>0</v>
      </c>
      <c r="P18" s="26"/>
      <c r="Q18" s="25">
        <f t="shared" si="0"/>
        <v>22496456</v>
      </c>
      <c r="R18" s="26"/>
      <c r="S18" s="25">
        <v>61200</v>
      </c>
      <c r="T18" s="26"/>
      <c r="U18" s="25">
        <v>671938536421</v>
      </c>
      <c r="V18" s="26"/>
      <c r="W18" s="25">
        <v>1375736752038</v>
      </c>
      <c r="X18" s="18"/>
      <c r="Y18" s="20">
        <f t="shared" si="1"/>
        <v>1.8862104821502419</v>
      </c>
    </row>
    <row r="19" spans="1:25" ht="40.5" customHeight="1" x14ac:dyDescent="0.2">
      <c r="A19" s="16" t="s">
        <v>13</v>
      </c>
      <c r="B19" s="5"/>
      <c r="C19" s="25">
        <v>336767463</v>
      </c>
      <c r="D19" s="26"/>
      <c r="E19" s="25">
        <v>1024087876468</v>
      </c>
      <c r="F19" s="26"/>
      <c r="G19" s="25">
        <v>867863209378</v>
      </c>
      <c r="H19" s="26"/>
      <c r="I19" s="25">
        <v>38197058</v>
      </c>
      <c r="J19" s="26"/>
      <c r="K19" s="25">
        <v>98398664571</v>
      </c>
      <c r="L19" s="26"/>
      <c r="M19" s="25">
        <v>0</v>
      </c>
      <c r="N19" s="26"/>
      <c r="O19" s="25">
        <v>0</v>
      </c>
      <c r="P19" s="26"/>
      <c r="Q19" s="25">
        <f t="shared" si="0"/>
        <v>374964521</v>
      </c>
      <c r="R19" s="26"/>
      <c r="S19" s="25">
        <v>2350</v>
      </c>
      <c r="T19" s="26"/>
      <c r="U19" s="25">
        <v>1122486541039</v>
      </c>
      <c r="V19" s="26"/>
      <c r="W19" s="25">
        <v>880496937715</v>
      </c>
      <c r="X19" s="18"/>
      <c r="Y19" s="20">
        <f t="shared" si="1"/>
        <v>1.2072095558681037</v>
      </c>
    </row>
    <row r="20" spans="1:25" ht="40.5" customHeight="1" x14ac:dyDescent="0.2">
      <c r="A20" s="16" t="s">
        <v>216</v>
      </c>
      <c r="B20" s="5"/>
      <c r="C20" s="25">
        <v>0</v>
      </c>
      <c r="D20" s="26"/>
      <c r="E20" s="25">
        <v>0</v>
      </c>
      <c r="F20" s="26"/>
      <c r="G20" s="25">
        <v>0</v>
      </c>
      <c r="H20" s="26"/>
      <c r="I20" s="25">
        <v>736668414</v>
      </c>
      <c r="J20" s="26"/>
      <c r="K20" s="25">
        <v>1160252752050</v>
      </c>
      <c r="L20" s="26"/>
      <c r="M20" s="25">
        <v>0</v>
      </c>
      <c r="N20" s="26"/>
      <c r="O20" s="25">
        <v>0</v>
      </c>
      <c r="P20" s="26"/>
      <c r="Q20" s="25">
        <f t="shared" si="0"/>
        <v>736668414</v>
      </c>
      <c r="R20" s="26"/>
      <c r="S20" s="25">
        <v>1105</v>
      </c>
      <c r="T20" s="26"/>
      <c r="U20" s="25">
        <v>1160252752050</v>
      </c>
      <c r="V20" s="26"/>
      <c r="W20" s="25">
        <v>813399943335</v>
      </c>
      <c r="X20" s="18"/>
      <c r="Y20" s="20">
        <f t="shared" si="1"/>
        <v>1.1152158994270376</v>
      </c>
    </row>
    <row r="21" spans="1:25" ht="40.5" customHeight="1" x14ac:dyDescent="0.2">
      <c r="A21" s="16" t="s">
        <v>29</v>
      </c>
      <c r="B21" s="5"/>
      <c r="C21" s="25">
        <v>140600000</v>
      </c>
      <c r="D21" s="26"/>
      <c r="E21" s="25">
        <v>360788775364</v>
      </c>
      <c r="F21" s="26"/>
      <c r="G21" s="25">
        <v>386075159712</v>
      </c>
      <c r="H21" s="26"/>
      <c r="I21" s="25">
        <v>2648181</v>
      </c>
      <c r="J21" s="26"/>
      <c r="K21" s="25">
        <v>7367287138</v>
      </c>
      <c r="L21" s="26"/>
      <c r="M21" s="25">
        <v>-248181</v>
      </c>
      <c r="N21" s="26"/>
      <c r="O21" s="25">
        <v>-762576581</v>
      </c>
      <c r="P21" s="26"/>
      <c r="Q21" s="25">
        <f t="shared" si="0"/>
        <v>143000000</v>
      </c>
      <c r="R21" s="26"/>
      <c r="S21" s="25">
        <v>3256</v>
      </c>
      <c r="T21" s="26"/>
      <c r="U21" s="25">
        <v>367518223061</v>
      </c>
      <c r="V21" s="26"/>
      <c r="W21" s="25">
        <v>465254137920</v>
      </c>
      <c r="X21" s="18"/>
      <c r="Y21" s="20">
        <f t="shared" si="1"/>
        <v>0.63788892061541613</v>
      </c>
    </row>
    <row r="22" spans="1:25" ht="40.5" customHeight="1" x14ac:dyDescent="0.2">
      <c r="A22" s="16" t="s">
        <v>24</v>
      </c>
      <c r="B22" s="5"/>
      <c r="C22" s="25">
        <v>132918399</v>
      </c>
      <c r="D22" s="26"/>
      <c r="E22" s="25">
        <v>371190844316</v>
      </c>
      <c r="F22" s="26"/>
      <c r="G22" s="25">
        <v>293260777285</v>
      </c>
      <c r="H22" s="26"/>
      <c r="I22" s="25">
        <v>0</v>
      </c>
      <c r="J22" s="26"/>
      <c r="K22" s="25">
        <v>0</v>
      </c>
      <c r="L22" s="26"/>
      <c r="M22" s="25">
        <v>0</v>
      </c>
      <c r="N22" s="26"/>
      <c r="O22" s="25">
        <v>0</v>
      </c>
      <c r="P22" s="26"/>
      <c r="Q22" s="25">
        <f t="shared" si="0"/>
        <v>132918399</v>
      </c>
      <c r="R22" s="26"/>
      <c r="S22" s="25">
        <v>2705</v>
      </c>
      <c r="T22" s="26"/>
      <c r="U22" s="25">
        <v>371190844316</v>
      </c>
      <c r="V22" s="26"/>
      <c r="W22" s="25">
        <v>359271015650</v>
      </c>
      <c r="X22" s="18"/>
      <c r="Y22" s="20">
        <f t="shared" si="1"/>
        <v>0.49258025174359482</v>
      </c>
    </row>
    <row r="23" spans="1:25" ht="40.5" customHeight="1" x14ac:dyDescent="0.2">
      <c r="A23" s="15" t="s">
        <v>23</v>
      </c>
      <c r="C23" s="27">
        <v>16400000</v>
      </c>
      <c r="D23" s="26"/>
      <c r="E23" s="27">
        <v>69975688978</v>
      </c>
      <c r="F23" s="26"/>
      <c r="G23" s="27">
        <v>68860426272</v>
      </c>
      <c r="H23" s="26"/>
      <c r="I23" s="27">
        <v>32294672</v>
      </c>
      <c r="J23" s="26"/>
      <c r="K23" s="27">
        <v>136339992344</v>
      </c>
      <c r="L23" s="26"/>
      <c r="M23" s="27">
        <v>-1694672</v>
      </c>
      <c r="N23" s="26"/>
      <c r="O23" s="27">
        <v>-8014285819</v>
      </c>
      <c r="P23" s="26"/>
      <c r="Q23" s="25">
        <f t="shared" si="0"/>
        <v>47000000</v>
      </c>
      <c r="R23" s="26"/>
      <c r="S23" s="27">
        <v>5260</v>
      </c>
      <c r="T23" s="26"/>
      <c r="U23" s="27">
        <v>199153283477</v>
      </c>
      <c r="V23" s="26"/>
      <c r="W23" s="27">
        <v>247032112800</v>
      </c>
      <c r="X23" s="18"/>
      <c r="Y23" s="20">
        <f t="shared" si="1"/>
        <v>0.33869456485829963</v>
      </c>
    </row>
    <row r="24" spans="1:25" ht="40.5" customHeight="1" x14ac:dyDescent="0.2">
      <c r="A24" s="16" t="s">
        <v>19</v>
      </c>
      <c r="B24" s="5"/>
      <c r="C24" s="25">
        <v>356000000</v>
      </c>
      <c r="D24" s="26"/>
      <c r="E24" s="25">
        <v>182866920881</v>
      </c>
      <c r="F24" s="26"/>
      <c r="G24" s="25">
        <v>180710555520</v>
      </c>
      <c r="H24" s="26"/>
      <c r="I24" s="25">
        <v>22200000</v>
      </c>
      <c r="J24" s="26"/>
      <c r="K24" s="25">
        <v>11912436929</v>
      </c>
      <c r="L24" s="26"/>
      <c r="M24" s="25">
        <v>0</v>
      </c>
      <c r="N24" s="26"/>
      <c r="O24" s="25">
        <v>0</v>
      </c>
      <c r="P24" s="26"/>
      <c r="Q24" s="25">
        <f t="shared" si="0"/>
        <v>378200000</v>
      </c>
      <c r="R24" s="26"/>
      <c r="S24" s="25">
        <v>588</v>
      </c>
      <c r="T24" s="26"/>
      <c r="U24" s="25">
        <v>194779357810</v>
      </c>
      <c r="V24" s="26"/>
      <c r="W24" s="25">
        <v>222212589984</v>
      </c>
      <c r="X24" s="18"/>
      <c r="Y24" s="20">
        <f t="shared" si="1"/>
        <v>0.30466563888234144</v>
      </c>
    </row>
    <row r="25" spans="1:25" ht="40.5" customHeight="1" x14ac:dyDescent="0.2">
      <c r="A25" s="16" t="s">
        <v>15</v>
      </c>
      <c r="B25" s="5"/>
      <c r="C25" s="25">
        <v>24000000</v>
      </c>
      <c r="D25" s="26"/>
      <c r="E25" s="25">
        <v>181191508112</v>
      </c>
      <c r="F25" s="26"/>
      <c r="G25" s="25">
        <v>160917609600</v>
      </c>
      <c r="H25" s="26"/>
      <c r="I25" s="25">
        <v>1143770</v>
      </c>
      <c r="J25" s="26"/>
      <c r="K25" s="25">
        <v>7495696682</v>
      </c>
      <c r="L25" s="26"/>
      <c r="M25" s="25">
        <v>0</v>
      </c>
      <c r="N25" s="26"/>
      <c r="O25" s="25">
        <v>0</v>
      </c>
      <c r="P25" s="26"/>
      <c r="Q25" s="25">
        <f t="shared" si="0"/>
        <v>25143770</v>
      </c>
      <c r="R25" s="26"/>
      <c r="S25" s="25">
        <v>6430</v>
      </c>
      <c r="T25" s="26"/>
      <c r="U25" s="25">
        <v>188687204794</v>
      </c>
      <c r="V25" s="26"/>
      <c r="W25" s="25">
        <v>161551568524</v>
      </c>
      <c r="X25" s="18"/>
      <c r="Y25" s="20">
        <f t="shared" si="1"/>
        <v>0.22149605402804928</v>
      </c>
    </row>
    <row r="26" spans="1:25" ht="40.5" customHeight="1" x14ac:dyDescent="0.2">
      <c r="A26" s="16" t="s">
        <v>21</v>
      </c>
      <c r="C26" s="25">
        <v>7146458</v>
      </c>
      <c r="D26" s="26"/>
      <c r="E26" s="25">
        <v>112180902589</v>
      </c>
      <c r="F26" s="26"/>
      <c r="G26" s="25">
        <v>112399760130</v>
      </c>
      <c r="H26" s="26"/>
      <c r="I26" s="25">
        <v>959654</v>
      </c>
      <c r="J26" s="26"/>
      <c r="K26" s="25">
        <v>14315356124</v>
      </c>
      <c r="L26" s="26"/>
      <c r="M26" s="25">
        <v>0</v>
      </c>
      <c r="N26" s="26"/>
      <c r="O26" s="25">
        <v>0</v>
      </c>
      <c r="P26" s="26"/>
      <c r="Q26" s="25">
        <f t="shared" si="0"/>
        <v>8106112</v>
      </c>
      <c r="R26" s="26"/>
      <c r="S26" s="25">
        <v>15520</v>
      </c>
      <c r="T26" s="26"/>
      <c r="U26" s="25">
        <v>126496258713</v>
      </c>
      <c r="V26" s="26"/>
      <c r="W26" s="25">
        <v>125711245027</v>
      </c>
      <c r="X26" s="18"/>
      <c r="Y26" s="20">
        <f t="shared" si="1"/>
        <v>0.1723570063406544</v>
      </c>
    </row>
    <row r="27" spans="1:25" ht="40.5" customHeight="1" x14ac:dyDescent="0.2">
      <c r="A27" s="16" t="s">
        <v>17</v>
      </c>
      <c r="B27" s="5"/>
      <c r="C27" s="25">
        <v>7795094</v>
      </c>
      <c r="D27" s="26"/>
      <c r="E27" s="25">
        <v>136950392264</v>
      </c>
      <c r="F27" s="26"/>
      <c r="G27" s="25">
        <v>68233126822</v>
      </c>
      <c r="H27" s="26"/>
      <c r="I27" s="25">
        <v>0</v>
      </c>
      <c r="J27" s="26"/>
      <c r="K27" s="25">
        <v>0</v>
      </c>
      <c r="L27" s="26"/>
      <c r="M27" s="25">
        <v>0</v>
      </c>
      <c r="N27" s="26"/>
      <c r="O27" s="25">
        <v>0</v>
      </c>
      <c r="P27" s="26"/>
      <c r="Q27" s="25">
        <f t="shared" si="0"/>
        <v>7795094</v>
      </c>
      <c r="R27" s="26"/>
      <c r="S27" s="25">
        <v>10250</v>
      </c>
      <c r="T27" s="26"/>
      <c r="U27" s="25">
        <v>136950392264</v>
      </c>
      <c r="V27" s="26"/>
      <c r="W27" s="25">
        <v>79838989717</v>
      </c>
      <c r="X27" s="18"/>
      <c r="Y27" s="20">
        <f t="shared" si="1"/>
        <v>0.10946363035326627</v>
      </c>
    </row>
    <row r="28" spans="1:25" ht="40.5" customHeight="1" x14ac:dyDescent="0.2">
      <c r="A28" s="16" t="s">
        <v>20</v>
      </c>
      <c r="B28" s="5"/>
      <c r="C28" s="25">
        <v>30718316</v>
      </c>
      <c r="D28" s="26"/>
      <c r="E28" s="25">
        <v>68605443020</v>
      </c>
      <c r="F28" s="26"/>
      <c r="G28" s="25">
        <v>56632219797</v>
      </c>
      <c r="H28" s="26"/>
      <c r="I28" s="25">
        <v>0</v>
      </c>
      <c r="J28" s="26"/>
      <c r="K28" s="25">
        <v>0</v>
      </c>
      <c r="L28" s="26"/>
      <c r="M28" s="25">
        <v>0</v>
      </c>
      <c r="N28" s="26"/>
      <c r="O28" s="25">
        <v>0</v>
      </c>
      <c r="P28" s="26"/>
      <c r="Q28" s="25">
        <f t="shared" si="0"/>
        <v>30718316</v>
      </c>
      <c r="R28" s="26"/>
      <c r="S28" s="25">
        <v>2229</v>
      </c>
      <c r="T28" s="26"/>
      <c r="U28" s="25">
        <v>68605443020</v>
      </c>
      <c r="V28" s="26"/>
      <c r="W28" s="25">
        <v>68419088307</v>
      </c>
      <c r="X28" s="18"/>
      <c r="Y28" s="20">
        <f t="shared" si="1"/>
        <v>9.3806319670277874E-2</v>
      </c>
    </row>
    <row r="29" spans="1:25" ht="40.5" customHeight="1" x14ac:dyDescent="0.2">
      <c r="A29" s="16" t="s">
        <v>27</v>
      </c>
      <c r="B29" s="5"/>
      <c r="C29" s="25">
        <v>964252</v>
      </c>
      <c r="D29" s="26"/>
      <c r="E29" s="25">
        <v>2140280437</v>
      </c>
      <c r="F29" s="26"/>
      <c r="G29" s="25">
        <v>1980031891</v>
      </c>
      <c r="H29" s="26"/>
      <c r="I29" s="25">
        <v>0</v>
      </c>
      <c r="J29" s="26"/>
      <c r="K29" s="25">
        <v>0</v>
      </c>
      <c r="L29" s="26"/>
      <c r="M29" s="25">
        <v>0</v>
      </c>
      <c r="N29" s="26"/>
      <c r="O29" s="25">
        <v>0</v>
      </c>
      <c r="P29" s="26"/>
      <c r="Q29" s="25">
        <f t="shared" si="0"/>
        <v>964252</v>
      </c>
      <c r="R29" s="26"/>
      <c r="S29" s="25">
        <v>2096</v>
      </c>
      <c r="T29" s="26"/>
      <c r="U29" s="25">
        <v>2140280437</v>
      </c>
      <c r="V29" s="26"/>
      <c r="W29" s="25">
        <v>2019536177</v>
      </c>
      <c r="X29" s="18"/>
      <c r="Y29" s="20">
        <f t="shared" si="1"/>
        <v>2.7688947761961135E-3</v>
      </c>
    </row>
    <row r="30" spans="1:25" ht="40.5" customHeight="1" thickBot="1" x14ac:dyDescent="0.25">
      <c r="A30" s="16" t="s">
        <v>30</v>
      </c>
      <c r="B30" s="5"/>
      <c r="C30" s="25">
        <v>453765</v>
      </c>
      <c r="D30" s="26"/>
      <c r="E30" s="25">
        <v>553139535</v>
      </c>
      <c r="F30" s="26"/>
      <c r="G30" s="25">
        <v>478358246</v>
      </c>
      <c r="H30" s="26"/>
      <c r="I30" s="25">
        <v>0</v>
      </c>
      <c r="J30" s="26"/>
      <c r="K30" s="25">
        <v>0</v>
      </c>
      <c r="L30" s="26"/>
      <c r="M30" s="25">
        <v>0</v>
      </c>
      <c r="N30" s="26"/>
      <c r="O30" s="25">
        <v>0</v>
      </c>
      <c r="P30" s="26"/>
      <c r="Q30" s="25">
        <f t="shared" si="0"/>
        <v>453765</v>
      </c>
      <c r="R30" s="26"/>
      <c r="S30" s="25">
        <v>614</v>
      </c>
      <c r="T30" s="26"/>
      <c r="U30" s="25">
        <v>553139535</v>
      </c>
      <c r="V30" s="26"/>
      <c r="W30" s="25">
        <v>278399965</v>
      </c>
      <c r="X30" s="18"/>
      <c r="Y30" s="20">
        <f t="shared" si="1"/>
        <v>3.8170160929069642E-4</v>
      </c>
    </row>
    <row r="31" spans="1:25" ht="40.5" customHeight="1" thickBot="1" x14ac:dyDescent="0.25">
      <c r="A31" s="16"/>
      <c r="B31" s="5"/>
      <c r="C31" s="29">
        <f>SUM(C11:C30)</f>
        <v>10726133124</v>
      </c>
      <c r="D31" s="30"/>
      <c r="E31" s="29">
        <f>SUM(E11:E30)</f>
        <v>52361852043572</v>
      </c>
      <c r="F31" s="30"/>
      <c r="G31" s="29">
        <f>SUM(G11:G30)</f>
        <v>46467245069001</v>
      </c>
      <c r="H31" s="30"/>
      <c r="I31" s="29">
        <f>SUM(I11:I30)</f>
        <v>5436820415</v>
      </c>
      <c r="J31" s="30"/>
      <c r="K31" s="29">
        <f>SUM(K11:K30)</f>
        <v>12731663053810</v>
      </c>
      <c r="L31" s="30"/>
      <c r="M31" s="29">
        <f>SUM(M11:M30)</f>
        <v>-142873153</v>
      </c>
      <c r="N31" s="30"/>
      <c r="O31" s="29">
        <f>SUM(O11:O30)</f>
        <v>-401971558237</v>
      </c>
      <c r="P31" s="30"/>
      <c r="Q31" s="29">
        <f>SUM(Q11:Q30)</f>
        <v>16020080386</v>
      </c>
      <c r="R31" s="30"/>
      <c r="S31" s="31"/>
      <c r="T31" s="30"/>
      <c r="U31" s="29">
        <f>SUM(U11:U30)</f>
        <v>63549744715615</v>
      </c>
      <c r="V31" s="30"/>
      <c r="W31" s="29">
        <f>SUM(W11:W30)</f>
        <v>65083682986799</v>
      </c>
      <c r="X31" s="22"/>
      <c r="Y31" s="23">
        <f>SUM(Y11:Y30)</f>
        <v>89.233296184597947</v>
      </c>
    </row>
    <row r="32" spans="1:25" ht="13.5" thickTop="1" x14ac:dyDescent="0.2"/>
    <row r="33" spans="3:25" ht="22.5" hidden="1" x14ac:dyDescent="0.2">
      <c r="C33" s="25">
        <v>10726133124</v>
      </c>
      <c r="D33" s="25"/>
      <c r="E33" s="25">
        <v>52361852043572</v>
      </c>
      <c r="F33" s="25"/>
      <c r="G33" s="25">
        <v>46467245069001</v>
      </c>
      <c r="H33" s="25"/>
      <c r="I33" s="25">
        <v>5436820415</v>
      </c>
      <c r="J33" s="25"/>
      <c r="K33" s="25">
        <v>11571410301760</v>
      </c>
      <c r="L33" s="25"/>
      <c r="M33" s="25">
        <v>-142873153</v>
      </c>
      <c r="N33" s="25"/>
      <c r="O33" s="25">
        <v>-401971558237</v>
      </c>
      <c r="P33" s="25"/>
      <c r="Q33" s="25">
        <f>C31+I31+M31</f>
        <v>16020080386</v>
      </c>
      <c r="R33" s="25"/>
      <c r="S33" s="25"/>
      <c r="T33" s="25"/>
      <c r="U33" s="25">
        <v>62388938824030</v>
      </c>
      <c r="V33" s="25"/>
      <c r="W33" s="25">
        <v>1881065819469</v>
      </c>
      <c r="X33" s="25"/>
      <c r="Y33" s="33">
        <v>89.23</v>
      </c>
    </row>
    <row r="34" spans="3:25" ht="22.5" hidden="1" x14ac:dyDescent="0.2">
      <c r="C34" s="25">
        <f>C33-C31</f>
        <v>0</v>
      </c>
      <c r="D34" s="25"/>
      <c r="E34" s="25">
        <f>E33-E31</f>
        <v>0</v>
      </c>
      <c r="F34" s="25"/>
      <c r="G34" s="25">
        <f>G33-G31</f>
        <v>0</v>
      </c>
      <c r="H34" s="25"/>
      <c r="I34" s="25">
        <f>I33-I31</f>
        <v>0</v>
      </c>
      <c r="J34" s="25"/>
      <c r="K34" s="25">
        <v>1160252752050</v>
      </c>
      <c r="L34" s="25"/>
      <c r="M34" s="25">
        <f>M33-M31</f>
        <v>0</v>
      </c>
      <c r="N34" s="25"/>
      <c r="O34" s="25">
        <f>O33-O31</f>
        <v>0</v>
      </c>
      <c r="P34" s="25"/>
      <c r="Q34" s="25">
        <f>Q33-Q31</f>
        <v>0</v>
      </c>
      <c r="R34" s="25"/>
      <c r="S34" s="25"/>
      <c r="T34" s="25"/>
      <c r="U34" s="25">
        <v>1160805891585</v>
      </c>
      <c r="V34" s="25"/>
      <c r="W34" s="25">
        <v>-347127548285</v>
      </c>
      <c r="X34" s="25"/>
      <c r="Y34" s="25">
        <f>Y33-Y31</f>
        <v>-3.2961845979428972E-3</v>
      </c>
    </row>
    <row r="35" spans="3:25" ht="22.5" hidden="1" x14ac:dyDescent="0.2">
      <c r="C35" s="25"/>
      <c r="D35" s="25"/>
      <c r="E35" s="25"/>
      <c r="F35" s="25"/>
      <c r="G35" s="25"/>
      <c r="H35" s="25"/>
      <c r="I35" s="25"/>
      <c r="J35" s="25"/>
      <c r="K35" s="25">
        <f>K33+K34</f>
        <v>12731663053810</v>
      </c>
      <c r="L35" s="25"/>
      <c r="M35" s="25"/>
      <c r="N35" s="25"/>
      <c r="O35" s="25"/>
      <c r="P35" s="25"/>
      <c r="Q35" s="25"/>
      <c r="R35" s="25"/>
      <c r="S35" s="25"/>
      <c r="T35" s="25"/>
      <c r="U35" s="25">
        <f>U33+U34</f>
        <v>63549744715615</v>
      </c>
      <c r="V35" s="25"/>
      <c r="W35" s="25">
        <f>SUM(W33:W34)</f>
        <v>1533938271184</v>
      </c>
      <c r="X35" s="25"/>
      <c r="Y35" s="25"/>
    </row>
    <row r="36" spans="3:25" ht="22.5" hidden="1" x14ac:dyDescent="0.2">
      <c r="K36" s="25">
        <f>K35-K31</f>
        <v>0</v>
      </c>
      <c r="U36" s="25">
        <f>U35-U31</f>
        <v>0</v>
      </c>
      <c r="W36" s="25">
        <f>U35+W35</f>
        <v>65083682986799</v>
      </c>
    </row>
    <row r="37" spans="3:25" ht="22.5" hidden="1" x14ac:dyDescent="0.2">
      <c r="W37" s="25">
        <f>W36-W31</f>
        <v>0</v>
      </c>
    </row>
  </sheetData>
  <sortState xmlns:xlrd2="http://schemas.microsoft.com/office/spreadsheetml/2017/richdata2" ref="A11:Y30">
    <sortCondition descending="1" ref="W11:W30"/>
  </sortState>
  <mergeCells count="20">
    <mergeCell ref="C7:Y7"/>
    <mergeCell ref="A6:Y6"/>
    <mergeCell ref="A1:Y1"/>
    <mergeCell ref="A2:Y2"/>
    <mergeCell ref="A3:Y3"/>
    <mergeCell ref="A5:Y5"/>
    <mergeCell ref="C8:G8"/>
    <mergeCell ref="A9:A10"/>
    <mergeCell ref="I8:O8"/>
    <mergeCell ref="Q8:Y8"/>
    <mergeCell ref="I9:K9"/>
    <mergeCell ref="M9:O9"/>
    <mergeCell ref="C9:C10"/>
    <mergeCell ref="E9:E10"/>
    <mergeCell ref="G9:G10"/>
    <mergeCell ref="Q9:Q10"/>
    <mergeCell ref="S9:S10"/>
    <mergeCell ref="U9:U10"/>
    <mergeCell ref="W9:W10"/>
    <mergeCell ref="Y9:Y10"/>
  </mergeCells>
  <pageMargins left="0.39" right="0.39" top="0.39" bottom="0.39" header="0" footer="0"/>
  <pageSetup paperSize="9" scale="43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E3E2-5716-4D00-B3BC-EC41F9FD075A}">
  <dimension ref="A1:R30"/>
  <sheetViews>
    <sheetView rightToLeft="1" view="pageBreakPreview" topLeftCell="A18" zoomScale="83" zoomScaleNormal="100" zoomScaleSheetLayoutView="83" workbookViewId="0">
      <selection activeCell="A27" sqref="A27:XFD30"/>
    </sheetView>
  </sheetViews>
  <sheetFormatPr defaultRowHeight="15.75" x14ac:dyDescent="0.4"/>
  <cols>
    <col min="1" max="1" width="43.140625" style="47" bestFit="1" customWidth="1"/>
    <col min="2" max="2" width="1.42578125" style="47" customWidth="1"/>
    <col min="3" max="3" width="18" style="47" customWidth="1"/>
    <col min="4" max="4" width="1.42578125" style="47" customWidth="1"/>
    <col min="5" max="5" width="19.28515625" style="47" customWidth="1"/>
    <col min="6" max="6" width="1.42578125" style="47" customWidth="1"/>
    <col min="7" max="7" width="17.5703125" style="47" customWidth="1"/>
    <col min="8" max="8" width="1.42578125" style="47" customWidth="1"/>
    <col min="9" max="9" width="16.85546875" style="47" customWidth="1"/>
    <col min="10" max="10" width="1.42578125" style="47" customWidth="1"/>
    <col min="11" max="11" width="19.5703125" style="47" customWidth="1"/>
    <col min="12" max="12" width="1.42578125" style="47" customWidth="1"/>
    <col min="13" max="13" width="16.140625" style="47" bestFit="1" customWidth="1"/>
    <col min="14" max="14" width="1.42578125" style="47" customWidth="1"/>
    <col min="15" max="15" width="16.28515625" style="47" customWidth="1"/>
    <col min="16" max="16" width="1.42578125" style="47" customWidth="1"/>
    <col min="17" max="17" width="19.28515625" style="47" customWidth="1"/>
    <col min="18" max="18" width="1.42578125" style="47" customWidth="1"/>
    <col min="19" max="20" width="9.140625" style="47"/>
    <col min="21" max="21" width="29.7109375" style="47" bestFit="1" customWidth="1"/>
    <col min="22" max="22" width="12.85546875" style="47" bestFit="1" customWidth="1"/>
    <col min="23" max="16384" width="9.140625" style="47"/>
  </cols>
  <sheetData>
    <row r="1" spans="1:17" ht="38.25" customHeight="1" x14ac:dyDescent="0.4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</row>
    <row r="2" spans="1:17" ht="38.25" customHeight="1" x14ac:dyDescent="0.4">
      <c r="A2" s="223" t="s">
        <v>82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</row>
    <row r="3" spans="1:17" ht="38.25" customHeight="1" x14ac:dyDescent="0.4">
      <c r="A3" s="223" t="s">
        <v>148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</row>
    <row r="4" spans="1:17" ht="38.25" customHeight="1" x14ac:dyDescent="0.4"/>
    <row r="5" spans="1:17" ht="38.25" customHeight="1" x14ac:dyDescent="0.4">
      <c r="A5" s="221" t="s">
        <v>193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</row>
    <row r="6" spans="1:17" ht="38.25" customHeight="1" x14ac:dyDescent="0.4">
      <c r="C6" s="205" t="s">
        <v>151</v>
      </c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</row>
    <row r="7" spans="1:17" ht="38.25" customHeight="1" thickBot="1" x14ac:dyDescent="0.45">
      <c r="C7" s="222" t="s">
        <v>213</v>
      </c>
      <c r="D7" s="222"/>
      <c r="E7" s="222"/>
      <c r="F7" s="222"/>
      <c r="G7" s="222"/>
      <c r="H7" s="222"/>
      <c r="I7" s="222"/>
      <c r="J7" s="222"/>
      <c r="K7" s="222"/>
      <c r="L7" s="115"/>
      <c r="M7" s="222" t="s">
        <v>214</v>
      </c>
      <c r="N7" s="222"/>
      <c r="O7" s="222"/>
      <c r="P7" s="222"/>
      <c r="Q7" s="222"/>
    </row>
    <row r="8" spans="1:17" ht="38.25" customHeight="1" thickBot="1" x14ac:dyDescent="0.65">
      <c r="A8" s="89" t="s">
        <v>140</v>
      </c>
      <c r="B8" s="54"/>
      <c r="C8" s="116" t="s">
        <v>34</v>
      </c>
      <c r="D8" s="54"/>
      <c r="E8" s="116" t="s">
        <v>7</v>
      </c>
      <c r="F8" s="54"/>
      <c r="G8" s="116" t="s">
        <v>141</v>
      </c>
      <c r="H8" s="54"/>
      <c r="I8" s="116" t="s">
        <v>142</v>
      </c>
      <c r="J8" s="54"/>
      <c r="K8" s="116" t="s">
        <v>143</v>
      </c>
      <c r="L8" s="54"/>
      <c r="M8" s="116" t="s">
        <v>141</v>
      </c>
      <c r="N8" s="117"/>
      <c r="O8" s="116" t="s">
        <v>142</v>
      </c>
      <c r="P8" s="117"/>
      <c r="Q8" s="116" t="s">
        <v>143</v>
      </c>
    </row>
    <row r="9" spans="1:17" ht="39.75" customHeight="1" x14ac:dyDescent="0.4">
      <c r="A9" s="41" t="s">
        <v>228</v>
      </c>
      <c r="C9" s="48" t="s">
        <v>44</v>
      </c>
      <c r="D9" s="48"/>
      <c r="E9" s="48">
        <v>10280000</v>
      </c>
      <c r="F9" s="48"/>
      <c r="G9" s="48">
        <v>0</v>
      </c>
      <c r="H9" s="48"/>
      <c r="I9" s="48">
        <v>0</v>
      </c>
      <c r="J9" s="48"/>
      <c r="K9" s="48">
        <v>849800000</v>
      </c>
      <c r="L9" s="48"/>
      <c r="M9" s="48">
        <v>-875288</v>
      </c>
      <c r="N9" s="48"/>
      <c r="O9" s="48">
        <v>0</v>
      </c>
      <c r="P9" s="48"/>
      <c r="Q9" s="48">
        <v>849800000</v>
      </c>
    </row>
    <row r="10" spans="1:17" ht="39.75" customHeight="1" x14ac:dyDescent="0.4">
      <c r="A10" s="41" t="s">
        <v>230</v>
      </c>
      <c r="C10" s="48" t="s">
        <v>205</v>
      </c>
      <c r="D10" s="48"/>
      <c r="E10" s="48">
        <v>22678000</v>
      </c>
      <c r="F10" s="48"/>
      <c r="G10" s="48">
        <v>0</v>
      </c>
      <c r="H10" s="48"/>
      <c r="I10" s="48">
        <v>0</v>
      </c>
      <c r="J10" s="48"/>
      <c r="K10" s="48">
        <v>0</v>
      </c>
      <c r="L10" s="48"/>
      <c r="M10" s="48">
        <v>-2565934</v>
      </c>
      <c r="N10" s="48"/>
      <c r="O10" s="48">
        <v>0</v>
      </c>
      <c r="P10" s="48"/>
      <c r="Q10" s="48">
        <v>595054896</v>
      </c>
    </row>
    <row r="11" spans="1:17" ht="39.75" customHeight="1" x14ac:dyDescent="0.4">
      <c r="A11" s="41" t="s">
        <v>231</v>
      </c>
      <c r="C11" s="48" t="s">
        <v>205</v>
      </c>
      <c r="D11" s="48"/>
      <c r="E11" s="48">
        <v>11475000</v>
      </c>
      <c r="F11" s="48"/>
      <c r="G11" s="48">
        <v>0</v>
      </c>
      <c r="H11" s="48"/>
      <c r="I11" s="48">
        <v>0</v>
      </c>
      <c r="J11" s="48"/>
      <c r="K11" s="48">
        <v>0</v>
      </c>
      <c r="L11" s="48"/>
      <c r="M11" s="48">
        <v>-666878</v>
      </c>
      <c r="N11" s="48"/>
      <c r="O11" s="48">
        <v>0</v>
      </c>
      <c r="P11" s="48"/>
      <c r="Q11" s="48">
        <v>557502335</v>
      </c>
    </row>
    <row r="12" spans="1:17" ht="39.75" customHeight="1" x14ac:dyDescent="0.4">
      <c r="A12" s="41" t="s">
        <v>232</v>
      </c>
      <c r="C12" s="48" t="s">
        <v>205</v>
      </c>
      <c r="D12" s="48"/>
      <c r="E12" s="48">
        <v>22322000</v>
      </c>
      <c r="F12" s="48"/>
      <c r="G12" s="48">
        <v>0</v>
      </c>
      <c r="H12" s="48"/>
      <c r="I12" s="48">
        <v>0</v>
      </c>
      <c r="J12" s="48"/>
      <c r="K12" s="48">
        <v>0</v>
      </c>
      <c r="L12" s="48"/>
      <c r="M12" s="48">
        <v>-819027</v>
      </c>
      <c r="N12" s="48"/>
      <c r="O12" s="48">
        <v>0</v>
      </c>
      <c r="P12" s="48"/>
      <c r="Q12" s="48">
        <v>167495434</v>
      </c>
    </row>
    <row r="13" spans="1:17" ht="39.75" customHeight="1" x14ac:dyDescent="0.4">
      <c r="A13" s="41" t="s">
        <v>233</v>
      </c>
      <c r="C13" s="48" t="s">
        <v>205</v>
      </c>
      <c r="D13" s="48"/>
      <c r="E13" s="48">
        <v>6650000</v>
      </c>
      <c r="F13" s="48"/>
      <c r="G13" s="48">
        <v>0</v>
      </c>
      <c r="H13" s="48"/>
      <c r="I13" s="48">
        <v>0</v>
      </c>
      <c r="J13" s="48"/>
      <c r="K13" s="48">
        <v>0</v>
      </c>
      <c r="L13" s="48"/>
      <c r="M13" s="48">
        <v>-138412</v>
      </c>
      <c r="N13" s="48"/>
      <c r="O13" s="48">
        <v>0</v>
      </c>
      <c r="P13" s="48"/>
      <c r="Q13" s="48">
        <v>134386000</v>
      </c>
    </row>
    <row r="14" spans="1:17" ht="39.75" customHeight="1" x14ac:dyDescent="0.4">
      <c r="A14" s="41" t="s">
        <v>199</v>
      </c>
      <c r="C14" s="48" t="s">
        <v>44</v>
      </c>
      <c r="D14" s="48"/>
      <c r="E14" s="48">
        <v>3500000</v>
      </c>
      <c r="F14" s="48"/>
      <c r="G14" s="48">
        <v>0</v>
      </c>
      <c r="H14" s="48"/>
      <c r="I14" s="48">
        <v>0</v>
      </c>
      <c r="J14" s="48"/>
      <c r="K14" s="48">
        <v>70000000</v>
      </c>
      <c r="L14" s="48"/>
      <c r="M14" s="48">
        <v>-72100</v>
      </c>
      <c r="N14" s="48"/>
      <c r="O14" s="48">
        <v>0</v>
      </c>
      <c r="P14" s="48"/>
      <c r="Q14" s="48">
        <v>70000000</v>
      </c>
    </row>
    <row r="15" spans="1:17" ht="39.75" customHeight="1" x14ac:dyDescent="0.4">
      <c r="A15" s="41" t="s">
        <v>234</v>
      </c>
      <c r="C15" s="48" t="s">
        <v>205</v>
      </c>
      <c r="D15" s="48"/>
      <c r="E15" s="48">
        <v>1350000</v>
      </c>
      <c r="F15" s="48"/>
      <c r="G15" s="48">
        <v>0</v>
      </c>
      <c r="H15" s="48"/>
      <c r="I15" s="48">
        <v>0</v>
      </c>
      <c r="J15" s="48"/>
      <c r="K15" s="48">
        <v>0</v>
      </c>
      <c r="L15" s="48"/>
      <c r="M15" s="48">
        <v>-15347</v>
      </c>
      <c r="N15" s="48"/>
      <c r="O15" s="48">
        <v>0</v>
      </c>
      <c r="P15" s="48"/>
      <c r="Q15" s="48">
        <v>14900000</v>
      </c>
    </row>
    <row r="16" spans="1:17" ht="39.75" customHeight="1" x14ac:dyDescent="0.4">
      <c r="A16" s="41" t="s">
        <v>235</v>
      </c>
      <c r="C16" s="48" t="s">
        <v>206</v>
      </c>
      <c r="D16" s="48"/>
      <c r="E16" s="48">
        <v>160000</v>
      </c>
      <c r="F16" s="48"/>
      <c r="G16" s="48">
        <v>0</v>
      </c>
      <c r="H16" s="48"/>
      <c r="I16" s="48">
        <v>0</v>
      </c>
      <c r="J16" s="48"/>
      <c r="K16" s="48">
        <v>0</v>
      </c>
      <c r="L16" s="48"/>
      <c r="M16" s="48">
        <v>-8240</v>
      </c>
      <c r="N16" s="48"/>
      <c r="O16" s="48">
        <v>0</v>
      </c>
      <c r="P16" s="48"/>
      <c r="Q16" s="48">
        <v>8000000</v>
      </c>
    </row>
    <row r="17" spans="1:18" ht="39.75" customHeight="1" x14ac:dyDescent="0.4">
      <c r="A17" s="41" t="s">
        <v>236</v>
      </c>
      <c r="C17" s="48" t="s">
        <v>206</v>
      </c>
      <c r="D17" s="48"/>
      <c r="E17" s="48">
        <v>3000</v>
      </c>
      <c r="F17" s="48"/>
      <c r="G17" s="48">
        <v>0</v>
      </c>
      <c r="H17" s="48"/>
      <c r="I17" s="48">
        <v>0</v>
      </c>
      <c r="J17" s="48"/>
      <c r="K17" s="48">
        <v>0</v>
      </c>
      <c r="L17" s="48"/>
      <c r="M17" s="48">
        <v>-618</v>
      </c>
      <c r="N17" s="48"/>
      <c r="O17" s="48">
        <v>0</v>
      </c>
      <c r="P17" s="48"/>
      <c r="Q17" s="48">
        <v>600000</v>
      </c>
    </row>
    <row r="18" spans="1:18" ht="39.75" customHeight="1" x14ac:dyDescent="0.4">
      <c r="A18" s="41" t="s">
        <v>207</v>
      </c>
      <c r="C18" s="48" t="s">
        <v>229</v>
      </c>
      <c r="E18" s="48" t="s">
        <v>43</v>
      </c>
      <c r="G18" s="48">
        <v>0</v>
      </c>
      <c r="I18" s="105">
        <v>0</v>
      </c>
      <c r="K18" s="105">
        <v>0</v>
      </c>
      <c r="M18" s="105">
        <v>0</v>
      </c>
      <c r="N18" s="48"/>
      <c r="O18" s="105">
        <v>0</v>
      </c>
      <c r="Q18" s="105">
        <v>-138</v>
      </c>
    </row>
    <row r="19" spans="1:18" ht="39.75" customHeight="1" x14ac:dyDescent="0.4">
      <c r="A19" s="41" t="s">
        <v>237</v>
      </c>
      <c r="C19" s="48" t="s">
        <v>205</v>
      </c>
      <c r="D19" s="48"/>
      <c r="E19" s="48">
        <v>5000</v>
      </c>
      <c r="F19" s="48"/>
      <c r="G19" s="48">
        <v>0</v>
      </c>
      <c r="H19" s="48"/>
      <c r="I19" s="48">
        <v>0</v>
      </c>
      <c r="J19" s="48"/>
      <c r="K19" s="48">
        <v>0</v>
      </c>
      <c r="L19" s="48"/>
      <c r="M19" s="48">
        <v>-6140</v>
      </c>
      <c r="N19" s="48"/>
      <c r="O19" s="48">
        <v>-47500</v>
      </c>
      <c r="P19" s="48"/>
      <c r="Q19" s="48">
        <v>-9425859</v>
      </c>
    </row>
    <row r="20" spans="1:18" ht="39.75" customHeight="1" x14ac:dyDescent="0.4">
      <c r="A20" s="41" t="s">
        <v>240</v>
      </c>
      <c r="C20" s="48" t="s">
        <v>206</v>
      </c>
      <c r="D20" s="48"/>
      <c r="E20" s="48">
        <v>2214000</v>
      </c>
      <c r="F20" s="48"/>
      <c r="G20" s="48">
        <v>0</v>
      </c>
      <c r="H20" s="48"/>
      <c r="I20" s="48">
        <v>0</v>
      </c>
      <c r="J20" s="48"/>
      <c r="K20" s="48">
        <v>0</v>
      </c>
      <c r="L20" s="48"/>
      <c r="M20" s="48">
        <v>-1896233</v>
      </c>
      <c r="N20" s="48"/>
      <c r="O20" s="48">
        <v>-2673000</v>
      </c>
      <c r="P20" s="48"/>
      <c r="Q20" s="48">
        <v>-688673287</v>
      </c>
    </row>
    <row r="21" spans="1:18" ht="39.75" customHeight="1" x14ac:dyDescent="0.4">
      <c r="A21" s="41" t="s">
        <v>203</v>
      </c>
      <c r="C21" s="48" t="s">
        <v>44</v>
      </c>
      <c r="D21" s="48"/>
      <c r="E21" s="48">
        <v>648000</v>
      </c>
      <c r="F21" s="48"/>
      <c r="G21" s="48">
        <v>-775200</v>
      </c>
      <c r="H21" s="48"/>
      <c r="I21" s="48">
        <v>-7752000</v>
      </c>
      <c r="J21" s="48"/>
      <c r="K21" s="48">
        <v>-901670936</v>
      </c>
      <c r="L21" s="48"/>
      <c r="M21" s="48">
        <v>-908688</v>
      </c>
      <c r="N21" s="48"/>
      <c r="O21" s="48">
        <v>0</v>
      </c>
      <c r="P21" s="48"/>
      <c r="Q21" s="48">
        <v>-901670936</v>
      </c>
    </row>
    <row r="22" spans="1:18" ht="39.75" customHeight="1" x14ac:dyDescent="0.4">
      <c r="A22" s="41" t="s">
        <v>238</v>
      </c>
      <c r="C22" s="48" t="s">
        <v>205</v>
      </c>
      <c r="D22" s="48"/>
      <c r="E22" s="48">
        <v>2111000</v>
      </c>
      <c r="F22" s="48"/>
      <c r="G22" s="48">
        <v>0</v>
      </c>
      <c r="H22" s="48"/>
      <c r="I22" s="48">
        <v>0</v>
      </c>
      <c r="J22" s="48"/>
      <c r="K22" s="48">
        <v>0</v>
      </c>
      <c r="L22" s="48"/>
      <c r="M22" s="48">
        <v>-2438040</v>
      </c>
      <c r="N22" s="48"/>
      <c r="O22" s="48">
        <v>-21110000</v>
      </c>
      <c r="P22" s="48"/>
      <c r="Q22" s="48">
        <v>-4020951392</v>
      </c>
    </row>
    <row r="23" spans="1:18" ht="39.75" customHeight="1" x14ac:dyDescent="0.4">
      <c r="A23" s="41" t="s">
        <v>227</v>
      </c>
      <c r="C23" s="48" t="s">
        <v>44</v>
      </c>
      <c r="D23" s="48"/>
      <c r="E23" s="48">
        <v>15914000</v>
      </c>
      <c r="F23" s="48"/>
      <c r="G23" s="48">
        <f>-6150300</f>
        <v>-6150300</v>
      </c>
      <c r="H23" s="48"/>
      <c r="I23" s="48">
        <v>-61503000</v>
      </c>
      <c r="J23" s="48"/>
      <c r="K23" s="48">
        <v>-4962770897</v>
      </c>
      <c r="L23" s="48"/>
      <c r="M23" s="48">
        <v>-8144328</v>
      </c>
      <c r="N23" s="48"/>
      <c r="O23" s="48">
        <v>-61503000</v>
      </c>
      <c r="P23" s="48"/>
      <c r="Q23" s="48">
        <v>-4962770897</v>
      </c>
    </row>
    <row r="24" spans="1:18" ht="39.75" customHeight="1" thickBot="1" x14ac:dyDescent="0.45">
      <c r="A24" s="41" t="s">
        <v>239</v>
      </c>
      <c r="C24" s="48" t="s">
        <v>205</v>
      </c>
      <c r="D24" s="48"/>
      <c r="E24" s="48">
        <v>22455000</v>
      </c>
      <c r="F24" s="48"/>
      <c r="G24" s="48">
        <v>0</v>
      </c>
      <c r="H24" s="48"/>
      <c r="I24" s="106">
        <v>0</v>
      </c>
      <c r="J24" s="48"/>
      <c r="K24" s="106">
        <v>0</v>
      </c>
      <c r="L24" s="48"/>
      <c r="M24" s="106">
        <v>-16103512</v>
      </c>
      <c r="N24" s="48"/>
      <c r="O24" s="106">
        <v>-140866000</v>
      </c>
      <c r="P24" s="48"/>
      <c r="Q24" s="106">
        <v>-21799255703</v>
      </c>
    </row>
    <row r="25" spans="1:18" ht="39" customHeight="1" thickBot="1" x14ac:dyDescent="0.45">
      <c r="G25" s="136">
        <f>SUM(G9:G24)</f>
        <v>-6925500</v>
      </c>
      <c r="H25" s="48"/>
      <c r="I25" s="136">
        <f>SUM(I9:I24)</f>
        <v>-69255000</v>
      </c>
      <c r="J25" s="48"/>
      <c r="K25" s="136">
        <f>SUM(K9:K24)</f>
        <v>-4944641833</v>
      </c>
      <c r="L25" s="48"/>
      <c r="M25" s="136">
        <f>SUM(M9:M24)</f>
        <v>-34658785</v>
      </c>
      <c r="N25" s="48"/>
      <c r="O25" s="136">
        <f>SUM(O9:O24)</f>
        <v>-226199500</v>
      </c>
      <c r="P25" s="48"/>
      <c r="Q25" s="136">
        <f>SUM(Q9:Q24)</f>
        <v>-29985009547</v>
      </c>
    </row>
    <row r="26" spans="1:18" ht="16.5" thickTop="1" x14ac:dyDescent="0.4"/>
    <row r="27" spans="1:18" ht="22.5" hidden="1" x14ac:dyDescent="0.4">
      <c r="G27" s="48"/>
      <c r="H27" s="48"/>
      <c r="I27" s="48"/>
      <c r="J27" s="48"/>
      <c r="K27" s="48">
        <v>-4944641833</v>
      </c>
      <c r="L27" s="48"/>
      <c r="M27" s="48"/>
      <c r="N27" s="48"/>
      <c r="O27" s="48"/>
      <c r="P27" s="48"/>
      <c r="Q27" s="48">
        <v>-29985009409</v>
      </c>
      <c r="R27" s="48"/>
    </row>
    <row r="28" spans="1:18" ht="22.5" hidden="1" x14ac:dyDescent="0.4">
      <c r="G28" s="48"/>
      <c r="H28" s="48"/>
      <c r="I28" s="48"/>
      <c r="J28" s="48"/>
      <c r="K28" s="48">
        <f>K27-K25</f>
        <v>0</v>
      </c>
      <c r="L28" s="48"/>
      <c r="M28" s="48"/>
      <c r="N28" s="48"/>
      <c r="O28" s="48"/>
      <c r="P28" s="48"/>
      <c r="Q28" s="48">
        <v>-138</v>
      </c>
      <c r="R28" s="48"/>
    </row>
    <row r="29" spans="1:18" ht="22.5" hidden="1" x14ac:dyDescent="0.4">
      <c r="Q29" s="48">
        <f>Q27+Q28</f>
        <v>-29985009547</v>
      </c>
    </row>
    <row r="30" spans="1:18" ht="22.5" hidden="1" x14ac:dyDescent="0.4">
      <c r="Q30" s="48">
        <f>Q29-Q25</f>
        <v>0</v>
      </c>
    </row>
  </sheetData>
  <autoFilter ref="A8:Q24" xr:uid="{166FE3E2-5716-4D00-B3BC-EC41F9FD075A}"/>
  <sortState xmlns:xlrd2="http://schemas.microsoft.com/office/spreadsheetml/2017/richdata2" ref="A9:Q24">
    <sortCondition descending="1" ref="Q9:Q24"/>
  </sortState>
  <mergeCells count="7">
    <mergeCell ref="C7:K7"/>
    <mergeCell ref="M7:Q7"/>
    <mergeCell ref="A1:Q1"/>
    <mergeCell ref="A2:Q2"/>
    <mergeCell ref="A3:Q3"/>
    <mergeCell ref="A5:Q5"/>
    <mergeCell ref="C6:Q6"/>
  </mergeCells>
  <pageMargins left="0.7" right="0.7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5"/>
  <sheetViews>
    <sheetView rightToLeft="1" view="pageBreakPreview" zoomScale="60" zoomScaleNormal="100" workbookViewId="0">
      <selection activeCell="Z19" sqref="Z19"/>
    </sheetView>
  </sheetViews>
  <sheetFormatPr defaultRowHeight="12.75" x14ac:dyDescent="0.2"/>
  <cols>
    <col min="1" max="1" width="39.5703125" bestFit="1" customWidth="1"/>
    <col min="2" max="2" width="1.42578125" customWidth="1"/>
    <col min="3" max="3" width="19" customWidth="1"/>
    <col min="4" max="4" width="1.42578125" customWidth="1"/>
    <col min="5" max="5" width="15.5703125" customWidth="1"/>
    <col min="6" max="6" width="1.42578125" customWidth="1"/>
    <col min="7" max="7" width="17.85546875" bestFit="1" customWidth="1"/>
    <col min="8" max="8" width="1.42578125" customWidth="1"/>
    <col min="9" max="9" width="15.85546875" bestFit="1" customWidth="1"/>
    <col min="10" max="10" width="1.42578125" customWidth="1"/>
    <col min="11" max="11" width="15" customWidth="1"/>
    <col min="12" max="12" width="1.42578125" customWidth="1"/>
    <col min="13" max="13" width="17" customWidth="1"/>
    <col min="14" max="14" width="1.42578125" customWidth="1"/>
    <col min="15" max="15" width="16.140625" customWidth="1"/>
    <col min="16" max="16" width="1.42578125" customWidth="1"/>
    <col min="17" max="17" width="17.28515625" customWidth="1"/>
    <col min="18" max="18" width="1.42578125" customWidth="1"/>
    <col min="19" max="19" width="19.28515625" customWidth="1"/>
    <col min="20" max="20" width="1.42578125" customWidth="1"/>
    <col min="21" max="21" width="18.7109375" customWidth="1"/>
    <col min="22" max="22" width="1.42578125" customWidth="1"/>
  </cols>
  <sheetData>
    <row r="1" spans="1:22" ht="39" customHeight="1" x14ac:dyDescent="0.2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6"/>
    </row>
    <row r="2" spans="1:22" ht="39" customHeight="1" x14ac:dyDescent="0.2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6"/>
    </row>
    <row r="3" spans="1:22" ht="39" customHeight="1" x14ac:dyDescent="0.2">
      <c r="A3" s="193" t="s">
        <v>211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6"/>
    </row>
    <row r="4" spans="1:22" ht="39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9" customHeight="1" x14ac:dyDescent="0.2">
      <c r="A5" s="194" t="s">
        <v>36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34"/>
    </row>
    <row r="6" spans="1:22" ht="39" customHeight="1" x14ac:dyDescent="0.2">
      <c r="A6" s="39"/>
      <c r="B6" s="39"/>
      <c r="C6" s="195" t="s">
        <v>151</v>
      </c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34"/>
    </row>
    <row r="7" spans="1:22" ht="39" customHeight="1" thickBot="1" x14ac:dyDescent="0.4">
      <c r="C7" s="186" t="s">
        <v>3</v>
      </c>
      <c r="D7" s="186"/>
      <c r="E7" s="186"/>
      <c r="F7" s="186"/>
      <c r="G7" s="186"/>
      <c r="H7" s="186"/>
      <c r="I7" s="186"/>
      <c r="J7" s="186"/>
      <c r="K7" s="186"/>
      <c r="L7" s="9"/>
      <c r="M7" s="186" t="s">
        <v>210</v>
      </c>
      <c r="N7" s="186"/>
      <c r="O7" s="186"/>
      <c r="P7" s="186"/>
      <c r="Q7" s="186"/>
      <c r="R7" s="186"/>
      <c r="S7" s="186"/>
      <c r="T7" s="186"/>
      <c r="U7" s="186"/>
    </row>
    <row r="8" spans="1:22" ht="39" customHeight="1" thickBot="1" x14ac:dyDescent="0.4">
      <c r="A8" s="35" t="s">
        <v>32</v>
      </c>
      <c r="B8" s="9"/>
      <c r="C8" s="35" t="s">
        <v>37</v>
      </c>
      <c r="D8" s="36"/>
      <c r="E8" s="35" t="s">
        <v>38</v>
      </c>
      <c r="F8" s="36"/>
      <c r="G8" s="35" t="s">
        <v>39</v>
      </c>
      <c r="H8" s="36"/>
      <c r="I8" s="35" t="s">
        <v>33</v>
      </c>
      <c r="J8" s="36"/>
      <c r="K8" s="35" t="s">
        <v>34</v>
      </c>
      <c r="L8" s="37"/>
      <c r="M8" s="35" t="s">
        <v>37</v>
      </c>
      <c r="N8" s="36"/>
      <c r="O8" s="35" t="s">
        <v>38</v>
      </c>
      <c r="P8" s="36"/>
      <c r="Q8" s="35" t="s">
        <v>39</v>
      </c>
      <c r="R8" s="36"/>
      <c r="S8" s="35" t="s">
        <v>33</v>
      </c>
      <c r="T8" s="36"/>
      <c r="U8" s="35" t="s">
        <v>34</v>
      </c>
    </row>
    <row r="9" spans="1:22" ht="39" customHeight="1" x14ac:dyDescent="0.3">
      <c r="A9" s="145" t="s">
        <v>51</v>
      </c>
      <c r="B9" s="8"/>
      <c r="C9" s="146" t="s">
        <v>41</v>
      </c>
      <c r="D9" s="74"/>
      <c r="E9" s="146" t="s">
        <v>42</v>
      </c>
      <c r="F9" s="74"/>
      <c r="G9" s="147">
        <v>2571000</v>
      </c>
      <c r="H9" s="74"/>
      <c r="I9" s="147">
        <v>3000</v>
      </c>
      <c r="J9" s="74"/>
      <c r="K9" s="146" t="s">
        <v>49</v>
      </c>
      <c r="L9" s="74"/>
      <c r="M9" s="146" t="s">
        <v>41</v>
      </c>
      <c r="N9" s="74"/>
      <c r="O9" s="146" t="s">
        <v>42</v>
      </c>
      <c r="P9" s="74"/>
      <c r="Q9" s="147">
        <v>11276000</v>
      </c>
      <c r="R9" s="74"/>
      <c r="S9" s="147">
        <v>3000</v>
      </c>
      <c r="T9" s="74"/>
      <c r="U9" s="146" t="s">
        <v>49</v>
      </c>
    </row>
    <row r="10" spans="1:22" ht="39" customHeight="1" x14ac:dyDescent="0.3">
      <c r="A10" s="145" t="s">
        <v>217</v>
      </c>
      <c r="B10" s="8"/>
      <c r="C10" s="146" t="s">
        <v>41</v>
      </c>
      <c r="D10" s="74"/>
      <c r="E10" s="146" t="s">
        <v>43</v>
      </c>
      <c r="F10" s="74"/>
      <c r="G10" s="147">
        <v>0</v>
      </c>
      <c r="H10" s="74"/>
      <c r="I10" s="147">
        <v>0</v>
      </c>
      <c r="J10" s="74"/>
      <c r="K10" s="146" t="s">
        <v>43</v>
      </c>
      <c r="L10" s="74"/>
      <c r="M10" s="146" t="s">
        <v>41</v>
      </c>
      <c r="N10" s="74"/>
      <c r="O10" s="146" t="s">
        <v>42</v>
      </c>
      <c r="P10" s="74"/>
      <c r="Q10" s="147">
        <v>6914000</v>
      </c>
      <c r="R10" s="74"/>
      <c r="S10" s="147">
        <v>2800</v>
      </c>
      <c r="T10" s="74"/>
      <c r="U10" s="146" t="s">
        <v>49</v>
      </c>
    </row>
    <row r="11" spans="1:22" ht="39" customHeight="1" x14ac:dyDescent="0.3">
      <c r="A11" s="145" t="s">
        <v>52</v>
      </c>
      <c r="B11" s="8"/>
      <c r="C11" s="146" t="s">
        <v>41</v>
      </c>
      <c r="D11" s="74"/>
      <c r="E11" s="146" t="s">
        <v>42</v>
      </c>
      <c r="F11" s="74"/>
      <c r="G11" s="147">
        <v>3000000</v>
      </c>
      <c r="H11" s="74"/>
      <c r="I11" s="147">
        <v>3400</v>
      </c>
      <c r="J11" s="74"/>
      <c r="K11" s="146" t="s">
        <v>49</v>
      </c>
      <c r="L11" s="74"/>
      <c r="M11" s="146" t="s">
        <v>41</v>
      </c>
      <c r="N11" s="74"/>
      <c r="O11" s="146" t="s">
        <v>42</v>
      </c>
      <c r="P11" s="74"/>
      <c r="Q11" s="147">
        <v>4054000</v>
      </c>
      <c r="R11" s="74"/>
      <c r="S11" s="147">
        <v>3400</v>
      </c>
      <c r="T11" s="74"/>
      <c r="U11" s="146" t="s">
        <v>49</v>
      </c>
    </row>
    <row r="12" spans="1:22" ht="39" customHeight="1" x14ac:dyDescent="0.3">
      <c r="A12" s="145" t="s">
        <v>50</v>
      </c>
      <c r="B12" s="8"/>
      <c r="C12" s="146" t="s">
        <v>41</v>
      </c>
      <c r="D12" s="74"/>
      <c r="E12" s="146" t="s">
        <v>42</v>
      </c>
      <c r="F12" s="74"/>
      <c r="G12" s="147">
        <v>1227000</v>
      </c>
      <c r="H12" s="74"/>
      <c r="I12" s="147">
        <v>3200</v>
      </c>
      <c r="J12" s="74"/>
      <c r="K12" s="146" t="s">
        <v>49</v>
      </c>
      <c r="L12" s="74"/>
      <c r="M12" s="146" t="s">
        <v>41</v>
      </c>
      <c r="N12" s="74"/>
      <c r="O12" s="146" t="s">
        <v>42</v>
      </c>
      <c r="P12" s="74"/>
      <c r="Q12" s="147">
        <v>3236000</v>
      </c>
      <c r="R12" s="74"/>
      <c r="S12" s="147">
        <v>3200</v>
      </c>
      <c r="T12" s="74"/>
      <c r="U12" s="146" t="s">
        <v>49</v>
      </c>
    </row>
    <row r="13" spans="1:22" ht="39" customHeight="1" x14ac:dyDescent="0.3">
      <c r="A13" s="145" t="s">
        <v>218</v>
      </c>
      <c r="B13" s="8"/>
      <c r="C13" s="146" t="s">
        <v>41</v>
      </c>
      <c r="D13" s="74"/>
      <c r="E13" s="146" t="s">
        <v>43</v>
      </c>
      <c r="F13" s="74"/>
      <c r="G13" s="147">
        <v>0</v>
      </c>
      <c r="H13" s="74"/>
      <c r="I13" s="147">
        <v>0</v>
      </c>
      <c r="J13" s="74"/>
      <c r="K13" s="146" t="s">
        <v>43</v>
      </c>
      <c r="L13" s="74"/>
      <c r="M13" s="146" t="s">
        <v>41</v>
      </c>
      <c r="N13" s="74"/>
      <c r="O13" s="146" t="s">
        <v>42</v>
      </c>
      <c r="P13" s="74"/>
      <c r="Q13" s="147">
        <v>2995000</v>
      </c>
      <c r="R13" s="74"/>
      <c r="S13" s="147">
        <v>3800</v>
      </c>
      <c r="T13" s="74"/>
      <c r="U13" s="146" t="s">
        <v>49</v>
      </c>
    </row>
    <row r="14" spans="1:22" ht="39" customHeight="1" x14ac:dyDescent="0.3">
      <c r="A14" s="145" t="s">
        <v>219</v>
      </c>
      <c r="B14" s="8"/>
      <c r="C14" s="74" t="s">
        <v>41</v>
      </c>
      <c r="D14" s="74"/>
      <c r="E14" s="74" t="s">
        <v>43</v>
      </c>
      <c r="F14" s="74"/>
      <c r="G14" s="74">
        <v>0</v>
      </c>
      <c r="H14" s="74"/>
      <c r="I14" s="74">
        <v>0</v>
      </c>
      <c r="J14" s="74"/>
      <c r="K14" s="74" t="s">
        <v>43</v>
      </c>
      <c r="L14" s="74"/>
      <c r="M14" s="74" t="s">
        <v>41</v>
      </c>
      <c r="N14" s="74"/>
      <c r="O14" s="74" t="s">
        <v>42</v>
      </c>
      <c r="P14" s="74"/>
      <c r="Q14" s="74">
        <v>1400000</v>
      </c>
      <c r="R14" s="74"/>
      <c r="S14" s="74">
        <v>3600</v>
      </c>
      <c r="T14" s="74"/>
      <c r="U14" s="74" t="s">
        <v>49</v>
      </c>
    </row>
    <row r="15" spans="1:22" ht="39" customHeight="1" x14ac:dyDescent="0.3">
      <c r="A15" s="145" t="s">
        <v>48</v>
      </c>
      <c r="B15" s="8"/>
      <c r="C15" s="146" t="s">
        <v>41</v>
      </c>
      <c r="D15" s="74"/>
      <c r="E15" s="146" t="s">
        <v>42</v>
      </c>
      <c r="F15" s="74"/>
      <c r="G15" s="147">
        <v>1000</v>
      </c>
      <c r="H15" s="74"/>
      <c r="I15" s="147">
        <v>2400</v>
      </c>
      <c r="J15" s="74"/>
      <c r="K15" s="146" t="s">
        <v>49</v>
      </c>
      <c r="L15" s="74"/>
      <c r="M15" s="146" t="s">
        <v>41</v>
      </c>
      <c r="N15" s="74"/>
      <c r="O15" s="146" t="s">
        <v>42</v>
      </c>
      <c r="P15" s="74"/>
      <c r="Q15" s="147">
        <v>1000</v>
      </c>
      <c r="R15" s="74"/>
      <c r="S15" s="147">
        <v>2400</v>
      </c>
      <c r="T15" s="74"/>
      <c r="U15" s="146" t="s">
        <v>49</v>
      </c>
    </row>
    <row r="16" spans="1:22" ht="39" customHeight="1" x14ac:dyDescent="0.3">
      <c r="A16" s="141" t="s">
        <v>40</v>
      </c>
      <c r="B16" s="8"/>
      <c r="C16" s="142" t="s">
        <v>41</v>
      </c>
      <c r="D16" s="143"/>
      <c r="E16" s="142" t="s">
        <v>42</v>
      </c>
      <c r="F16" s="143"/>
      <c r="G16" s="142">
        <v>15914000</v>
      </c>
      <c r="H16" s="143"/>
      <c r="I16" s="142">
        <v>2600</v>
      </c>
      <c r="J16" s="143"/>
      <c r="K16" s="142" t="s">
        <v>44</v>
      </c>
      <c r="L16" s="74"/>
      <c r="M16" s="142" t="s">
        <v>41</v>
      </c>
      <c r="N16" s="143"/>
      <c r="O16" s="142" t="s">
        <v>43</v>
      </c>
      <c r="P16" s="143"/>
      <c r="Q16" s="142">
        <v>0</v>
      </c>
      <c r="R16" s="143"/>
      <c r="S16" s="142">
        <v>0</v>
      </c>
      <c r="T16" s="143"/>
      <c r="U16" s="142" t="s">
        <v>43</v>
      </c>
    </row>
    <row r="17" spans="1:21" ht="39" customHeight="1" x14ac:dyDescent="0.3">
      <c r="A17" s="141" t="s">
        <v>45</v>
      </c>
      <c r="B17" s="8"/>
      <c r="C17" s="142" t="s">
        <v>41</v>
      </c>
      <c r="D17" s="143"/>
      <c r="E17" s="142" t="s">
        <v>42</v>
      </c>
      <c r="F17" s="143"/>
      <c r="G17" s="142">
        <v>3500000</v>
      </c>
      <c r="H17" s="143"/>
      <c r="I17" s="142">
        <v>3200</v>
      </c>
      <c r="J17" s="143"/>
      <c r="K17" s="142" t="s">
        <v>44</v>
      </c>
      <c r="L17" s="74"/>
      <c r="M17" s="142" t="s">
        <v>41</v>
      </c>
      <c r="N17" s="143"/>
      <c r="O17" s="142" t="s">
        <v>43</v>
      </c>
      <c r="P17" s="143"/>
      <c r="Q17" s="142">
        <v>0</v>
      </c>
      <c r="R17" s="143"/>
      <c r="S17" s="142">
        <v>0</v>
      </c>
      <c r="T17" s="143"/>
      <c r="U17" s="142" t="s">
        <v>43</v>
      </c>
    </row>
    <row r="18" spans="1:21" ht="39" customHeight="1" x14ac:dyDescent="0.3">
      <c r="A18" s="141" t="s">
        <v>46</v>
      </c>
      <c r="B18" s="8"/>
      <c r="C18" s="142" t="s">
        <v>41</v>
      </c>
      <c r="D18" s="74"/>
      <c r="E18" s="142" t="s">
        <v>42</v>
      </c>
      <c r="F18" s="74"/>
      <c r="G18" s="144">
        <v>648000</v>
      </c>
      <c r="H18" s="74"/>
      <c r="I18" s="144">
        <v>2400</v>
      </c>
      <c r="J18" s="74"/>
      <c r="K18" s="142" t="s">
        <v>44</v>
      </c>
      <c r="L18" s="74"/>
      <c r="M18" s="142" t="s">
        <v>41</v>
      </c>
      <c r="N18" s="74"/>
      <c r="O18" s="142" t="s">
        <v>43</v>
      </c>
      <c r="P18" s="74"/>
      <c r="Q18" s="144">
        <v>0</v>
      </c>
      <c r="R18" s="74"/>
      <c r="S18" s="144">
        <v>0</v>
      </c>
      <c r="T18" s="74"/>
      <c r="U18" s="142" t="s">
        <v>43</v>
      </c>
    </row>
    <row r="19" spans="1:21" ht="40.5" customHeight="1" x14ac:dyDescent="0.3">
      <c r="A19" s="145" t="s">
        <v>47</v>
      </c>
      <c r="B19" s="8"/>
      <c r="C19" s="146" t="s">
        <v>41</v>
      </c>
      <c r="D19" s="74"/>
      <c r="E19" s="146" t="s">
        <v>42</v>
      </c>
      <c r="F19" s="74"/>
      <c r="G19" s="146">
        <v>10280000</v>
      </c>
      <c r="H19" s="146"/>
      <c r="I19" s="146">
        <v>2800</v>
      </c>
      <c r="J19" s="146"/>
      <c r="K19" s="146" t="s">
        <v>44</v>
      </c>
      <c r="L19" s="74"/>
      <c r="M19" s="146" t="s">
        <v>41</v>
      </c>
      <c r="N19" s="74"/>
      <c r="O19" s="146" t="s">
        <v>43</v>
      </c>
      <c r="P19" s="74"/>
      <c r="Q19" s="147">
        <v>0</v>
      </c>
      <c r="R19" s="74"/>
      <c r="S19" s="147">
        <v>0</v>
      </c>
      <c r="T19" s="74"/>
      <c r="U19" s="146" t="s">
        <v>43</v>
      </c>
    </row>
    <row r="20" spans="1:21" ht="21.75" customHeight="1" x14ac:dyDescent="0.2"/>
    <row r="21" spans="1:21" ht="21.75" customHeight="1" x14ac:dyDescent="0.2"/>
    <row r="22" spans="1:21" ht="21.75" customHeight="1" x14ac:dyDescent="0.2"/>
    <row r="23" spans="1:21" ht="21.75" customHeight="1" x14ac:dyDescent="0.2"/>
    <row r="24" spans="1:21" ht="21.75" customHeight="1" x14ac:dyDescent="0.2"/>
    <row r="25" spans="1:21" ht="21.75" customHeight="1" x14ac:dyDescent="0.2"/>
    <row r="26" spans="1:21" ht="21.75" customHeight="1" x14ac:dyDescent="0.2"/>
    <row r="27" spans="1:21" ht="21.75" customHeight="1" x14ac:dyDescent="0.2"/>
    <row r="28" spans="1:21" ht="21.75" customHeight="1" x14ac:dyDescent="0.2"/>
    <row r="29" spans="1:21" ht="21.75" customHeight="1" x14ac:dyDescent="0.2"/>
    <row r="30" spans="1:21" ht="21.75" customHeight="1" x14ac:dyDescent="0.2"/>
    <row r="31" spans="1:21" ht="21.75" customHeight="1" x14ac:dyDescent="0.2"/>
    <row r="32" spans="1:21" ht="21.75" customHeight="1" x14ac:dyDescent="0.2"/>
    <row r="33" ht="21.75" customHeight="1" x14ac:dyDescent="0.2"/>
    <row r="34" ht="21.75" customHeight="1" x14ac:dyDescent="0.2"/>
    <row r="35" ht="21.75" customHeight="1" x14ac:dyDescent="0.2"/>
  </sheetData>
  <sortState xmlns:xlrd2="http://schemas.microsoft.com/office/spreadsheetml/2017/richdata2" ref="A9:U19">
    <sortCondition descending="1" ref="Q9:Q19"/>
  </sortState>
  <mergeCells count="7">
    <mergeCell ref="C7:K7"/>
    <mergeCell ref="M7:U7"/>
    <mergeCell ref="A5:U5"/>
    <mergeCell ref="C6:U6"/>
    <mergeCell ref="A1:U1"/>
    <mergeCell ref="A2:U2"/>
    <mergeCell ref="A3:U3"/>
  </mergeCells>
  <pageMargins left="0.39" right="0.39" top="0.39" bottom="0.39" header="0" footer="0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4"/>
  <sheetViews>
    <sheetView rightToLeft="1" view="pageBreakPreview" zoomScale="60" zoomScaleNormal="100" workbookViewId="0">
      <selection activeCell="A19" sqref="A19:XFD21"/>
    </sheetView>
  </sheetViews>
  <sheetFormatPr defaultRowHeight="15.75" x14ac:dyDescent="0.4"/>
  <cols>
    <col min="1" max="1" width="40.85546875" style="47" customWidth="1"/>
    <col min="2" max="2" width="1.42578125" style="47" customWidth="1"/>
    <col min="3" max="3" width="16.85546875" style="47" bestFit="1" customWidth="1"/>
    <col min="4" max="4" width="1.42578125" style="47" customWidth="1"/>
    <col min="5" max="5" width="25.85546875" style="47" bestFit="1" customWidth="1"/>
    <col min="6" max="6" width="1.42578125" style="47" customWidth="1"/>
    <col min="7" max="7" width="24.7109375" style="47" bestFit="1" customWidth="1"/>
    <col min="8" max="8" width="1.42578125" style="47" customWidth="1"/>
    <col min="9" max="9" width="15.5703125" style="47" bestFit="1" customWidth="1"/>
    <col min="10" max="10" width="1.42578125" style="47" customWidth="1"/>
    <col min="11" max="11" width="24.140625" style="47" bestFit="1" customWidth="1"/>
    <col min="12" max="12" width="1.42578125" style="47" customWidth="1"/>
    <col min="13" max="13" width="16.5703125" style="47" bestFit="1" customWidth="1"/>
    <col min="14" max="14" width="1.42578125" style="47" customWidth="1"/>
    <col min="15" max="15" width="25.5703125" style="47" bestFit="1" customWidth="1"/>
    <col min="16" max="16" width="1.42578125" style="47" customWidth="1"/>
    <col min="17" max="17" width="15.5703125" style="47" customWidth="1"/>
    <col min="18" max="18" width="1.42578125" style="47" customWidth="1"/>
    <col min="19" max="19" width="19.42578125" style="47" customWidth="1"/>
    <col min="20" max="20" width="1.42578125" style="47" customWidth="1"/>
    <col min="21" max="21" width="24.140625" style="47" bestFit="1" customWidth="1"/>
    <col min="22" max="22" width="1.42578125" style="47" customWidth="1"/>
    <col min="23" max="23" width="24.140625" style="47" bestFit="1" customWidth="1"/>
    <col min="24" max="24" width="1.42578125" style="44" customWidth="1"/>
    <col min="25" max="25" width="26.5703125" style="44" bestFit="1" customWidth="1"/>
    <col min="26" max="26" width="1.42578125" style="44" customWidth="1"/>
    <col min="27" max="27" width="21.42578125" style="44" hidden="1" customWidth="1"/>
    <col min="28" max="16384" width="9.140625" style="44"/>
  </cols>
  <sheetData>
    <row r="1" spans="1:29" ht="40.5" customHeight="1" x14ac:dyDescent="0.4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9" ht="40.5" customHeight="1" x14ac:dyDescent="0.4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9" ht="40.5" customHeight="1" x14ac:dyDescent="0.4">
      <c r="A3" s="193" t="s">
        <v>211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9" ht="40.5" customHeight="1" x14ac:dyDescent="0.4"/>
    <row r="5" spans="1:29" ht="40.5" customHeight="1" x14ac:dyDescent="0.4">
      <c r="A5" s="192" t="s">
        <v>152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</row>
    <row r="6" spans="1:29" ht="40.5" customHeight="1" x14ac:dyDescent="0.4">
      <c r="A6" s="24"/>
      <c r="B6" s="24"/>
      <c r="C6" s="191" t="s">
        <v>151</v>
      </c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</row>
    <row r="7" spans="1:29" ht="40.5" customHeight="1" thickBot="1" x14ac:dyDescent="0.8">
      <c r="C7" s="198" t="s">
        <v>3</v>
      </c>
      <c r="D7" s="198"/>
      <c r="E7" s="198"/>
      <c r="F7" s="198"/>
      <c r="G7" s="198"/>
      <c r="H7" s="52"/>
      <c r="I7" s="201" t="s">
        <v>2</v>
      </c>
      <c r="J7" s="201"/>
      <c r="K7" s="201"/>
      <c r="L7" s="201"/>
      <c r="M7" s="201"/>
      <c r="N7" s="201"/>
      <c r="O7" s="201"/>
      <c r="P7" s="52"/>
      <c r="Q7" s="186" t="s">
        <v>210</v>
      </c>
      <c r="R7" s="186"/>
      <c r="S7" s="186"/>
      <c r="T7" s="186"/>
      <c r="U7" s="186"/>
      <c r="V7" s="186"/>
      <c r="W7" s="186"/>
      <c r="X7" s="186"/>
      <c r="Y7" s="186"/>
    </row>
    <row r="8" spans="1:29" ht="40.5" customHeight="1" thickBot="1" x14ac:dyDescent="0.65">
      <c r="A8" s="196" t="s">
        <v>55</v>
      </c>
      <c r="B8" s="54"/>
      <c r="C8" s="196" t="s">
        <v>56</v>
      </c>
      <c r="D8" s="55"/>
      <c r="E8" s="196" t="s">
        <v>8</v>
      </c>
      <c r="F8" s="55"/>
      <c r="G8" s="196" t="s">
        <v>9</v>
      </c>
      <c r="H8" s="54"/>
      <c r="I8" s="197" t="s">
        <v>53</v>
      </c>
      <c r="J8" s="197"/>
      <c r="K8" s="197"/>
      <c r="L8" s="55"/>
      <c r="M8" s="197" t="s">
        <v>54</v>
      </c>
      <c r="N8" s="197"/>
      <c r="O8" s="197"/>
      <c r="P8" s="54"/>
      <c r="Q8" s="196" t="s">
        <v>7</v>
      </c>
      <c r="R8" s="55"/>
      <c r="S8" s="199" t="s">
        <v>57</v>
      </c>
      <c r="T8" s="55"/>
      <c r="U8" s="196" t="s">
        <v>8</v>
      </c>
      <c r="V8" s="55"/>
      <c r="W8" s="196" t="s">
        <v>9</v>
      </c>
      <c r="X8" s="46"/>
      <c r="Y8" s="187" t="s">
        <v>12</v>
      </c>
    </row>
    <row r="9" spans="1:29" ht="40.5" customHeight="1" thickBot="1" x14ac:dyDescent="0.65">
      <c r="A9" s="197"/>
      <c r="B9" s="54"/>
      <c r="C9" s="197"/>
      <c r="D9" s="54"/>
      <c r="E9" s="197"/>
      <c r="F9" s="54"/>
      <c r="G9" s="197"/>
      <c r="H9" s="54"/>
      <c r="I9" s="56" t="s">
        <v>7</v>
      </c>
      <c r="J9" s="55"/>
      <c r="K9" s="56" t="s">
        <v>8</v>
      </c>
      <c r="L9" s="54"/>
      <c r="M9" s="56" t="s">
        <v>7</v>
      </c>
      <c r="N9" s="55"/>
      <c r="O9" s="56" t="s">
        <v>10</v>
      </c>
      <c r="P9" s="54"/>
      <c r="Q9" s="197"/>
      <c r="R9" s="54"/>
      <c r="S9" s="200"/>
      <c r="T9" s="54"/>
      <c r="U9" s="197"/>
      <c r="V9" s="54"/>
      <c r="W9" s="197"/>
      <c r="X9" s="45"/>
      <c r="Y9" s="188"/>
    </row>
    <row r="10" spans="1:29" ht="40.5" customHeight="1" x14ac:dyDescent="0.4">
      <c r="A10" s="158" t="s">
        <v>59</v>
      </c>
      <c r="C10" s="153">
        <v>46460000</v>
      </c>
      <c r="D10" s="78"/>
      <c r="E10" s="153">
        <v>1249413357601</v>
      </c>
      <c r="F10" s="78"/>
      <c r="G10" s="153">
        <v>1296917085409</v>
      </c>
      <c r="H10" s="78"/>
      <c r="I10" s="153">
        <v>4500000</v>
      </c>
      <c r="J10" s="78"/>
      <c r="K10" s="153">
        <v>128421087807</v>
      </c>
      <c r="L10" s="78"/>
      <c r="M10" s="153">
        <v>-16850000</v>
      </c>
      <c r="N10" s="78"/>
      <c r="O10" s="153">
        <v>-479360170753</v>
      </c>
      <c r="P10" s="78"/>
      <c r="Q10" s="153">
        <v>34110000</v>
      </c>
      <c r="R10" s="78"/>
      <c r="S10" s="153">
        <v>28605</v>
      </c>
      <c r="T10" s="78"/>
      <c r="U10" s="153">
        <v>917464980503</v>
      </c>
      <c r="V10" s="78"/>
      <c r="W10" s="153">
        <v>975356754522</v>
      </c>
      <c r="X10" s="74"/>
      <c r="Y10" s="151">
        <f t="shared" ref="Y10:Y16" si="0">W10/$AA$10*100</f>
        <v>1.3372675633547519</v>
      </c>
      <c r="AA10" s="25">
        <v>72936544731195</v>
      </c>
    </row>
    <row r="11" spans="1:29" ht="40.5" customHeight="1" x14ac:dyDescent="0.6">
      <c r="A11" s="158" t="s">
        <v>58</v>
      </c>
      <c r="B11" s="54"/>
      <c r="C11" s="149">
        <v>15500000</v>
      </c>
      <c r="D11" s="78"/>
      <c r="E11" s="149">
        <v>448612098889</v>
      </c>
      <c r="F11" s="78"/>
      <c r="G11" s="149">
        <v>554664392056</v>
      </c>
      <c r="H11" s="78"/>
      <c r="I11" s="149">
        <v>0</v>
      </c>
      <c r="J11" s="148"/>
      <c r="K11" s="149">
        <v>0</v>
      </c>
      <c r="L11" s="78"/>
      <c r="M11" s="149">
        <v>-2000000</v>
      </c>
      <c r="N11" s="148"/>
      <c r="O11" s="149">
        <v>-72566231352</v>
      </c>
      <c r="P11" s="78"/>
      <c r="Q11" s="149">
        <v>13500000</v>
      </c>
      <c r="R11" s="78"/>
      <c r="S11" s="150">
        <v>36744</v>
      </c>
      <c r="T11" s="78"/>
      <c r="U11" s="149">
        <v>390065594091</v>
      </c>
      <c r="V11" s="78"/>
      <c r="W11" s="149">
        <v>495861083775</v>
      </c>
      <c r="X11" s="74"/>
      <c r="Y11" s="151">
        <f t="shared" si="0"/>
        <v>0.67985272074853298</v>
      </c>
      <c r="AA11" s="19"/>
      <c r="AC11" s="44" t="s">
        <v>221</v>
      </c>
    </row>
    <row r="12" spans="1:29" ht="40.5" customHeight="1" x14ac:dyDescent="0.4">
      <c r="A12" s="159" t="s">
        <v>61</v>
      </c>
      <c r="C12" s="149">
        <v>41400000</v>
      </c>
      <c r="D12" s="78"/>
      <c r="E12" s="149">
        <v>544949945328</v>
      </c>
      <c r="F12" s="78"/>
      <c r="G12" s="149">
        <v>604837883756</v>
      </c>
      <c r="H12" s="78"/>
      <c r="I12" s="149">
        <v>0</v>
      </c>
      <c r="J12" s="78"/>
      <c r="K12" s="149">
        <v>0</v>
      </c>
      <c r="L12" s="78"/>
      <c r="M12" s="149">
        <v>-30500000</v>
      </c>
      <c r="N12" s="78"/>
      <c r="O12" s="149">
        <v>-455390013025</v>
      </c>
      <c r="P12" s="78"/>
      <c r="Q12" s="149">
        <v>10900000</v>
      </c>
      <c r="R12" s="78"/>
      <c r="S12" s="149">
        <v>14995</v>
      </c>
      <c r="T12" s="78"/>
      <c r="U12" s="149">
        <v>138876937276</v>
      </c>
      <c r="V12" s="78"/>
      <c r="W12" s="149">
        <v>163385229471</v>
      </c>
      <c r="X12" s="74"/>
      <c r="Y12" s="151">
        <f t="shared" si="0"/>
        <v>0.22401010367731344</v>
      </c>
      <c r="AA12" s="19"/>
    </row>
    <row r="13" spans="1:29" ht="40.5" customHeight="1" x14ac:dyDescent="0.4">
      <c r="A13" s="158" t="s">
        <v>220</v>
      </c>
      <c r="C13" s="149">
        <v>0</v>
      </c>
      <c r="D13" s="78"/>
      <c r="E13" s="149">
        <v>0</v>
      </c>
      <c r="F13" s="78"/>
      <c r="G13" s="149">
        <v>0</v>
      </c>
      <c r="H13" s="78"/>
      <c r="I13" s="149">
        <v>10000000</v>
      </c>
      <c r="J13" s="78"/>
      <c r="K13" s="149">
        <v>144973439247</v>
      </c>
      <c r="L13" s="78"/>
      <c r="M13" s="149">
        <v>0</v>
      </c>
      <c r="N13" s="78"/>
      <c r="O13" s="149">
        <v>0</v>
      </c>
      <c r="P13" s="78"/>
      <c r="Q13" s="149">
        <v>10000000</v>
      </c>
      <c r="R13" s="78"/>
      <c r="S13" s="153">
        <v>14564</v>
      </c>
      <c r="T13" s="78"/>
      <c r="U13" s="149">
        <v>144973439247</v>
      </c>
      <c r="V13" s="78"/>
      <c r="W13" s="149">
        <v>145586295250</v>
      </c>
      <c r="X13" s="74"/>
      <c r="Y13" s="151">
        <f t="shared" si="0"/>
        <v>0.19960678941750398</v>
      </c>
      <c r="AA13" s="19"/>
    </row>
    <row r="14" spans="1:29" ht="40.5" customHeight="1" x14ac:dyDescent="0.4">
      <c r="A14" s="158" t="s">
        <v>60</v>
      </c>
      <c r="C14" s="153">
        <v>3000000</v>
      </c>
      <c r="D14" s="78"/>
      <c r="E14" s="153">
        <v>90291645815</v>
      </c>
      <c r="F14" s="78"/>
      <c r="G14" s="153">
        <v>162510052305</v>
      </c>
      <c r="H14" s="78"/>
      <c r="I14" s="153">
        <v>0</v>
      </c>
      <c r="J14" s="78"/>
      <c r="K14" s="153">
        <v>0</v>
      </c>
      <c r="L14" s="78"/>
      <c r="M14" s="153">
        <v>-1000000</v>
      </c>
      <c r="N14" s="78"/>
      <c r="O14" s="153">
        <v>-55370574570</v>
      </c>
      <c r="P14" s="78"/>
      <c r="Q14" s="153">
        <v>2000000</v>
      </c>
      <c r="R14" s="78"/>
      <c r="S14" s="153">
        <v>55514</v>
      </c>
      <c r="T14" s="78"/>
      <c r="U14" s="153">
        <v>60194430543</v>
      </c>
      <c r="V14" s="78"/>
      <c r="W14" s="153">
        <v>110987058418</v>
      </c>
      <c r="X14" s="74"/>
      <c r="Y14" s="151">
        <f t="shared" si="0"/>
        <v>0.15216933956364234</v>
      </c>
      <c r="AA14" s="19"/>
    </row>
    <row r="15" spans="1:29" ht="40.5" customHeight="1" x14ac:dyDescent="0.4">
      <c r="A15" s="158" t="s">
        <v>62</v>
      </c>
      <c r="C15" s="149">
        <v>1000000</v>
      </c>
      <c r="D15" s="78"/>
      <c r="E15" s="149">
        <v>10164905557</v>
      </c>
      <c r="F15" s="78"/>
      <c r="G15" s="149">
        <v>10107104562</v>
      </c>
      <c r="H15" s="78"/>
      <c r="I15" s="149">
        <v>0</v>
      </c>
      <c r="J15" s="78"/>
      <c r="K15" s="149">
        <v>0</v>
      </c>
      <c r="L15" s="78"/>
      <c r="M15" s="149">
        <v>0</v>
      </c>
      <c r="N15" s="78"/>
      <c r="O15" s="149">
        <v>0</v>
      </c>
      <c r="P15" s="78"/>
      <c r="Q15" s="149">
        <v>1000000</v>
      </c>
      <c r="R15" s="78"/>
      <c r="S15" s="149">
        <v>10114</v>
      </c>
      <c r="T15" s="78"/>
      <c r="U15" s="149">
        <v>10164905557</v>
      </c>
      <c r="V15" s="78"/>
      <c r="W15" s="149">
        <v>10112103625</v>
      </c>
      <c r="X15" s="74"/>
      <c r="Y15" s="151">
        <f t="shared" si="0"/>
        <v>1.3864248247936329E-2</v>
      </c>
      <c r="AA15" s="19"/>
    </row>
    <row r="16" spans="1:29" ht="40.5" customHeight="1" thickBot="1" x14ac:dyDescent="0.45">
      <c r="A16" s="158" t="s">
        <v>63</v>
      </c>
      <c r="C16" s="154">
        <v>572715</v>
      </c>
      <c r="D16" s="78"/>
      <c r="E16" s="154">
        <v>53709545194</v>
      </c>
      <c r="F16" s="78"/>
      <c r="G16" s="154">
        <v>54895672958</v>
      </c>
      <c r="H16" s="78"/>
      <c r="I16" s="154">
        <v>0</v>
      </c>
      <c r="J16" s="78"/>
      <c r="K16" s="154">
        <v>0</v>
      </c>
      <c r="L16" s="78"/>
      <c r="M16" s="154">
        <v>-572715</v>
      </c>
      <c r="N16" s="78"/>
      <c r="O16" s="154">
        <v>-56073885804</v>
      </c>
      <c r="P16" s="78"/>
      <c r="Q16" s="154">
        <v>0</v>
      </c>
      <c r="R16" s="78"/>
      <c r="S16" s="153">
        <v>0</v>
      </c>
      <c r="T16" s="78"/>
      <c r="U16" s="154">
        <v>0</v>
      </c>
      <c r="V16" s="78"/>
      <c r="W16" s="154">
        <v>0</v>
      </c>
      <c r="X16" s="74"/>
      <c r="Y16" s="152">
        <f t="shared" si="0"/>
        <v>0</v>
      </c>
      <c r="AA16" s="19"/>
    </row>
    <row r="17" spans="1:25" ht="40.5" customHeight="1" thickBot="1" x14ac:dyDescent="0.45">
      <c r="A17" s="41"/>
      <c r="C17" s="155">
        <f>SUM(C10:C16)</f>
        <v>107932715</v>
      </c>
      <c r="D17" s="88"/>
      <c r="E17" s="156">
        <f>SUM(E10:E16)</f>
        <v>2397141498384</v>
      </c>
      <c r="F17" s="88"/>
      <c r="G17" s="156">
        <f>SUM(G10:G16)</f>
        <v>2683932191046</v>
      </c>
      <c r="H17" s="88"/>
      <c r="I17" s="156">
        <f>SUM(I10:I16)</f>
        <v>14500000</v>
      </c>
      <c r="J17" s="88"/>
      <c r="K17" s="156">
        <f>SUM(K10:K16)</f>
        <v>273394527054</v>
      </c>
      <c r="L17" s="88"/>
      <c r="M17" s="156">
        <f>SUM(M10:M16)</f>
        <v>-50922715</v>
      </c>
      <c r="N17" s="88"/>
      <c r="O17" s="156">
        <f>SUM(O10:O16)</f>
        <v>-1118760875504</v>
      </c>
      <c r="P17" s="88"/>
      <c r="Q17" s="156">
        <f>SUM(Q10:Q16)</f>
        <v>71510000</v>
      </c>
      <c r="R17" s="88"/>
      <c r="S17" s="137"/>
      <c r="T17" s="88"/>
      <c r="U17" s="156">
        <f>SUM(U10:U16)</f>
        <v>1661740287217</v>
      </c>
      <c r="V17" s="88"/>
      <c r="W17" s="156">
        <f>SUM(W10:W16)</f>
        <v>1901288525061</v>
      </c>
      <c r="X17" s="139"/>
      <c r="Y17" s="157">
        <f>SUM(Y10:Y16)</f>
        <v>2.6067707650096814</v>
      </c>
    </row>
    <row r="18" spans="1:25" ht="16.5" thickTop="1" x14ac:dyDescent="0.4"/>
    <row r="19" spans="1:25" ht="22.5" hidden="1" x14ac:dyDescent="0.4">
      <c r="C19" s="25">
        <v>107932715</v>
      </c>
      <c r="D19" s="25"/>
      <c r="E19" s="25">
        <v>2397141498384</v>
      </c>
      <c r="F19" s="25"/>
      <c r="G19" s="25">
        <v>2683932191046</v>
      </c>
      <c r="H19" s="25"/>
      <c r="I19" s="25">
        <v>14500000</v>
      </c>
      <c r="J19" s="25"/>
      <c r="K19" s="25">
        <v>273394527054</v>
      </c>
      <c r="L19" s="25"/>
      <c r="M19" s="25">
        <v>-50922715</v>
      </c>
      <c r="N19" s="25"/>
      <c r="O19" s="25">
        <v>-1118760875504</v>
      </c>
      <c r="P19" s="25"/>
      <c r="Q19" s="25">
        <f>C17+I17+M17</f>
        <v>71510000</v>
      </c>
      <c r="R19" s="25"/>
      <c r="S19" s="25"/>
      <c r="T19" s="25"/>
      <c r="U19" s="25">
        <v>1661740287217</v>
      </c>
      <c r="V19" s="25"/>
      <c r="W19" s="25">
        <v>239548237844</v>
      </c>
      <c r="Y19" s="20">
        <v>2.61</v>
      </c>
    </row>
    <row r="20" spans="1:25" ht="22.5" hidden="1" x14ac:dyDescent="0.4">
      <c r="C20" s="25">
        <f>C19-C17</f>
        <v>0</v>
      </c>
      <c r="D20" s="25"/>
      <c r="E20" s="25">
        <f>E19-E17</f>
        <v>0</v>
      </c>
      <c r="F20" s="25"/>
      <c r="G20" s="25">
        <f>G19-G17</f>
        <v>0</v>
      </c>
      <c r="H20" s="25"/>
      <c r="I20" s="25">
        <f>I19-I17</f>
        <v>0</v>
      </c>
      <c r="J20" s="25"/>
      <c r="K20" s="25">
        <f>K19-K17</f>
        <v>0</v>
      </c>
      <c r="L20" s="25"/>
      <c r="M20" s="25">
        <f>M19-M17</f>
        <v>0</v>
      </c>
      <c r="N20" s="25"/>
      <c r="O20" s="25">
        <f>O19-O17</f>
        <v>0</v>
      </c>
      <c r="P20" s="25"/>
      <c r="Q20" s="25">
        <f>Q19-Q17</f>
        <v>0</v>
      </c>
      <c r="R20" s="25"/>
      <c r="S20" s="25"/>
      <c r="T20" s="25"/>
      <c r="U20" s="25">
        <f>U19-U17</f>
        <v>0</v>
      </c>
      <c r="V20" s="25"/>
      <c r="W20" s="25">
        <f>U19+W19</f>
        <v>1901288525061</v>
      </c>
      <c r="Y20" s="20">
        <f>Y19-Y17</f>
        <v>3.2292349903184636E-3</v>
      </c>
    </row>
    <row r="21" spans="1:25" ht="22.5" hidden="1" x14ac:dyDescent="0.4"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>
        <f>W20-W17</f>
        <v>0</v>
      </c>
    </row>
    <row r="22" spans="1:25" ht="22.5" x14ac:dyDescent="0.4"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4" spans="1:25" x14ac:dyDescent="0.4">
      <c r="U24" s="47" t="s">
        <v>222</v>
      </c>
    </row>
  </sheetData>
  <sortState xmlns:xlrd2="http://schemas.microsoft.com/office/spreadsheetml/2017/richdata2" ref="A10:Y16">
    <sortCondition descending="1" ref="W10:W16"/>
  </sortState>
  <mergeCells count="19">
    <mergeCell ref="Q7:Y7"/>
    <mergeCell ref="A1:Y1"/>
    <mergeCell ref="A2:Y2"/>
    <mergeCell ref="U8:U9"/>
    <mergeCell ref="W8:W9"/>
    <mergeCell ref="Y8:Y9"/>
    <mergeCell ref="A3:Y3"/>
    <mergeCell ref="C7:G7"/>
    <mergeCell ref="A8:A9"/>
    <mergeCell ref="C6:Y6"/>
    <mergeCell ref="C8:C9"/>
    <mergeCell ref="E8:E9"/>
    <mergeCell ref="G8:G9"/>
    <mergeCell ref="Q8:Q9"/>
    <mergeCell ref="S8:S9"/>
    <mergeCell ref="I8:K8"/>
    <mergeCell ref="M8:O8"/>
    <mergeCell ref="A5:Y5"/>
    <mergeCell ref="I7:O7"/>
  </mergeCells>
  <pageMargins left="0.39" right="0.39" top="0.39" bottom="0.39" header="0" footer="0"/>
  <pageSetup scale="4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18"/>
  <sheetViews>
    <sheetView rightToLeft="1" view="pageBreakPreview" zoomScale="60" zoomScaleNormal="100" workbookViewId="0">
      <selection activeCell="A14" sqref="A14:XFD16"/>
    </sheetView>
  </sheetViews>
  <sheetFormatPr defaultRowHeight="15.75" x14ac:dyDescent="0.4"/>
  <cols>
    <col min="1" max="1" width="32" style="44" customWidth="1"/>
    <col min="2" max="2" width="1.42578125" style="44" customWidth="1"/>
    <col min="3" max="3" width="16.85546875" style="44" customWidth="1"/>
    <col min="4" max="4" width="1.42578125" style="44" customWidth="1"/>
    <col min="5" max="5" width="22.28515625" style="44" customWidth="1"/>
    <col min="6" max="6" width="1.42578125" style="44" customWidth="1"/>
    <col min="7" max="7" width="13" style="44" customWidth="1"/>
    <col min="8" max="8" width="1.42578125" style="44" customWidth="1"/>
    <col min="9" max="9" width="13" style="44" customWidth="1"/>
    <col min="10" max="10" width="1.42578125" style="44" customWidth="1"/>
    <col min="11" max="11" width="11.7109375" style="44" customWidth="1"/>
    <col min="12" max="12" width="1.42578125" style="44" customWidth="1"/>
    <col min="13" max="13" width="13" style="44" customWidth="1"/>
    <col min="14" max="14" width="1.42578125" style="44" customWidth="1"/>
    <col min="15" max="15" width="13" style="44" customWidth="1"/>
    <col min="16" max="16" width="1.42578125" style="44" customWidth="1"/>
    <col min="17" max="17" width="19.28515625" style="44" bestFit="1" customWidth="1"/>
    <col min="18" max="18" width="1.42578125" style="44" customWidth="1"/>
    <col min="19" max="19" width="19.140625" style="44" bestFit="1" customWidth="1"/>
    <col min="20" max="20" width="1.42578125" style="44" customWidth="1"/>
    <col min="21" max="21" width="10.5703125" style="44" customWidth="1"/>
    <col min="22" max="22" width="1.42578125" style="44" customWidth="1"/>
    <col min="23" max="23" width="13.5703125" style="44" customWidth="1"/>
    <col min="24" max="24" width="1.42578125" style="44" customWidth="1"/>
    <col min="25" max="25" width="10.28515625" style="44" customWidth="1"/>
    <col min="26" max="26" width="1.42578125" style="44" customWidth="1"/>
    <col min="27" max="27" width="20" style="44" bestFit="1" customWidth="1"/>
    <col min="28" max="28" width="1.42578125" style="44" customWidth="1"/>
    <col min="29" max="29" width="11" style="44" customWidth="1"/>
    <col min="30" max="30" width="1.42578125" style="44" customWidth="1"/>
    <col min="31" max="31" width="13.42578125" style="44" customWidth="1"/>
    <col min="32" max="32" width="1.42578125" style="44" customWidth="1"/>
    <col min="33" max="33" width="19.28515625" style="44" bestFit="1" customWidth="1"/>
    <col min="34" max="34" width="1.42578125" style="44" customWidth="1"/>
    <col min="35" max="35" width="19.140625" style="44" bestFit="1" customWidth="1"/>
    <col min="36" max="36" width="1.42578125" style="44" customWidth="1"/>
    <col min="37" max="37" width="15" style="44" customWidth="1"/>
    <col min="38" max="38" width="1.42578125" style="44" customWidth="1"/>
    <col min="39" max="39" width="21.42578125" style="44" hidden="1" customWidth="1"/>
    <col min="40" max="16384" width="9.140625" style="44"/>
  </cols>
  <sheetData>
    <row r="1" spans="1:39" ht="46.5" customHeight="1" x14ac:dyDescent="0.4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</row>
    <row r="2" spans="1:39" ht="46.5" customHeight="1" x14ac:dyDescent="0.4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</row>
    <row r="3" spans="1:39" ht="46.5" customHeight="1" x14ac:dyDescent="0.4">
      <c r="A3" s="193" t="s">
        <v>212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</row>
    <row r="4" spans="1:39" ht="46.5" customHeight="1" x14ac:dyDescent="0.4"/>
    <row r="5" spans="1:39" ht="46.5" customHeight="1" x14ac:dyDescent="0.4">
      <c r="A5" s="192" t="s">
        <v>153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</row>
    <row r="6" spans="1:39" ht="46.5" customHeight="1" x14ac:dyDescent="0.4">
      <c r="A6" s="24"/>
      <c r="B6" s="24"/>
      <c r="C6" s="191" t="s">
        <v>151</v>
      </c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</row>
    <row r="7" spans="1:39" ht="46.5" customHeight="1" thickBot="1" x14ac:dyDescent="0.7">
      <c r="A7" s="58"/>
      <c r="B7" s="58"/>
      <c r="C7" s="186" t="s">
        <v>64</v>
      </c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66"/>
      <c r="O7" s="186" t="s">
        <v>3</v>
      </c>
      <c r="P7" s="186"/>
      <c r="Q7" s="186"/>
      <c r="R7" s="186"/>
      <c r="S7" s="186"/>
      <c r="T7" s="67"/>
      <c r="U7" s="186" t="s">
        <v>2</v>
      </c>
      <c r="V7" s="186"/>
      <c r="W7" s="186"/>
      <c r="X7" s="186"/>
      <c r="Y7" s="186"/>
      <c r="Z7" s="186"/>
      <c r="AA7" s="186"/>
      <c r="AB7" s="67"/>
      <c r="AC7" s="186" t="s">
        <v>210</v>
      </c>
      <c r="AD7" s="186"/>
      <c r="AE7" s="186"/>
      <c r="AF7" s="186"/>
      <c r="AG7" s="186"/>
      <c r="AH7" s="186"/>
      <c r="AI7" s="186"/>
      <c r="AJ7" s="186"/>
      <c r="AK7" s="186"/>
    </row>
    <row r="8" spans="1:39" ht="46.5" customHeight="1" thickBot="1" x14ac:dyDescent="0.65">
      <c r="A8" s="187" t="s">
        <v>65</v>
      </c>
      <c r="B8" s="46"/>
      <c r="C8" s="203" t="s">
        <v>66</v>
      </c>
      <c r="D8" s="46"/>
      <c r="E8" s="203" t="s">
        <v>67</v>
      </c>
      <c r="F8" s="46"/>
      <c r="G8" s="203" t="s">
        <v>68</v>
      </c>
      <c r="H8" s="46"/>
      <c r="I8" s="203" t="s">
        <v>69</v>
      </c>
      <c r="J8" s="46"/>
      <c r="K8" s="203" t="s">
        <v>70</v>
      </c>
      <c r="L8" s="46"/>
      <c r="M8" s="203" t="s">
        <v>35</v>
      </c>
      <c r="N8" s="46"/>
      <c r="O8" s="202" t="s">
        <v>7</v>
      </c>
      <c r="P8" s="46"/>
      <c r="Q8" s="202" t="s">
        <v>8</v>
      </c>
      <c r="R8" s="46"/>
      <c r="S8" s="203" t="s">
        <v>9</v>
      </c>
      <c r="T8" s="45"/>
      <c r="U8" s="188" t="s">
        <v>4</v>
      </c>
      <c r="V8" s="188"/>
      <c r="W8" s="188"/>
      <c r="X8" s="46"/>
      <c r="Y8" s="188" t="s">
        <v>5</v>
      </c>
      <c r="Z8" s="188"/>
      <c r="AA8" s="188"/>
      <c r="AB8" s="45"/>
      <c r="AC8" s="202" t="s">
        <v>7</v>
      </c>
      <c r="AD8" s="46"/>
      <c r="AE8" s="203" t="s">
        <v>11</v>
      </c>
      <c r="AF8" s="46"/>
      <c r="AG8" s="202" t="s">
        <v>8</v>
      </c>
      <c r="AH8" s="46"/>
      <c r="AI8" s="203" t="s">
        <v>9</v>
      </c>
      <c r="AJ8" s="46"/>
      <c r="AK8" s="203" t="s">
        <v>12</v>
      </c>
    </row>
    <row r="9" spans="1:39" ht="46.5" customHeight="1" thickBot="1" x14ac:dyDescent="0.65">
      <c r="A9" s="188"/>
      <c r="B9" s="45"/>
      <c r="C9" s="190"/>
      <c r="D9" s="45"/>
      <c r="E9" s="190"/>
      <c r="F9" s="45"/>
      <c r="G9" s="190"/>
      <c r="H9" s="45"/>
      <c r="I9" s="190"/>
      <c r="J9" s="45"/>
      <c r="K9" s="190"/>
      <c r="L9" s="45"/>
      <c r="M9" s="190"/>
      <c r="N9" s="45"/>
      <c r="O9" s="188"/>
      <c r="P9" s="45"/>
      <c r="Q9" s="188"/>
      <c r="R9" s="45"/>
      <c r="S9" s="190"/>
      <c r="T9" s="45"/>
      <c r="U9" s="12" t="s">
        <v>7</v>
      </c>
      <c r="V9" s="46"/>
      <c r="W9" s="14" t="s">
        <v>8</v>
      </c>
      <c r="X9" s="45"/>
      <c r="Y9" s="12" t="s">
        <v>7</v>
      </c>
      <c r="Z9" s="46"/>
      <c r="AA9" s="12" t="s">
        <v>10</v>
      </c>
      <c r="AB9" s="45"/>
      <c r="AC9" s="188"/>
      <c r="AD9" s="45"/>
      <c r="AE9" s="190"/>
      <c r="AF9" s="45"/>
      <c r="AG9" s="188"/>
      <c r="AH9" s="45"/>
      <c r="AI9" s="190"/>
      <c r="AJ9" s="45"/>
      <c r="AK9" s="190"/>
    </row>
    <row r="10" spans="1:39" ht="46.5" customHeight="1" x14ac:dyDescent="0.4">
      <c r="A10" s="63" t="s">
        <v>71</v>
      </c>
      <c r="C10" s="38" t="s">
        <v>72</v>
      </c>
      <c r="D10" s="49"/>
      <c r="E10" s="38" t="s">
        <v>72</v>
      </c>
      <c r="F10" s="49"/>
      <c r="G10" s="38" t="s">
        <v>73</v>
      </c>
      <c r="H10" s="49"/>
      <c r="I10" s="38" t="s">
        <v>74</v>
      </c>
      <c r="J10" s="49"/>
      <c r="K10" s="17">
        <v>18</v>
      </c>
      <c r="L10" s="72"/>
      <c r="M10" s="71">
        <v>23.5</v>
      </c>
      <c r="N10" s="49"/>
      <c r="O10" s="27">
        <v>766800</v>
      </c>
      <c r="P10" s="48"/>
      <c r="Q10" s="27">
        <v>766986430000</v>
      </c>
      <c r="R10" s="48"/>
      <c r="S10" s="27">
        <v>766244070000</v>
      </c>
      <c r="T10" s="48"/>
      <c r="U10" s="27">
        <v>0</v>
      </c>
      <c r="V10" s="48"/>
      <c r="W10" s="27">
        <v>0</v>
      </c>
      <c r="X10" s="48"/>
      <c r="Y10" s="27">
        <v>-280000</v>
      </c>
      <c r="Z10" s="48"/>
      <c r="AA10" s="27">
        <v>-279865000000</v>
      </c>
      <c r="AB10" s="48"/>
      <c r="AC10" s="27">
        <v>486800</v>
      </c>
      <c r="AD10" s="48"/>
      <c r="AE10" s="27">
        <v>3000000</v>
      </c>
      <c r="AF10" s="48"/>
      <c r="AG10" s="27">
        <v>486912195041</v>
      </c>
      <c r="AH10" s="48"/>
      <c r="AI10" s="27">
        <v>486447070000</v>
      </c>
      <c r="AJ10" s="49"/>
      <c r="AK10" s="61">
        <f>AI10/$AM$10*100</f>
        <v>0.66694559194267167</v>
      </c>
      <c r="AM10" s="25">
        <v>72936544731195</v>
      </c>
    </row>
    <row r="11" spans="1:39" ht="46.5" customHeight="1" thickBot="1" x14ac:dyDescent="0.45">
      <c r="A11" s="63" t="s">
        <v>75</v>
      </c>
      <c r="C11" s="38" t="s">
        <v>72</v>
      </c>
      <c r="D11" s="49"/>
      <c r="E11" s="38" t="s">
        <v>72</v>
      </c>
      <c r="F11" s="49"/>
      <c r="G11" s="38" t="s">
        <v>76</v>
      </c>
      <c r="H11" s="49"/>
      <c r="I11" s="38" t="s">
        <v>77</v>
      </c>
      <c r="J11" s="49"/>
      <c r="K11" s="17">
        <v>23</v>
      </c>
      <c r="L11" s="72"/>
      <c r="M11" s="17">
        <v>23</v>
      </c>
      <c r="N11" s="49"/>
      <c r="O11" s="28">
        <v>100</v>
      </c>
      <c r="P11" s="48"/>
      <c r="Q11" s="28">
        <v>95068875</v>
      </c>
      <c r="R11" s="48"/>
      <c r="S11" s="28">
        <v>99927500</v>
      </c>
      <c r="T11" s="48"/>
      <c r="U11" s="28">
        <v>0</v>
      </c>
      <c r="V11" s="48"/>
      <c r="W11" s="28">
        <v>0</v>
      </c>
      <c r="X11" s="48"/>
      <c r="Y11" s="28">
        <v>0</v>
      </c>
      <c r="Z11" s="48"/>
      <c r="AA11" s="28">
        <v>0</v>
      </c>
      <c r="AB11" s="48"/>
      <c r="AC11" s="28">
        <v>100</v>
      </c>
      <c r="AD11" s="48"/>
      <c r="AE11" s="27">
        <v>1000000</v>
      </c>
      <c r="AF11" s="48"/>
      <c r="AG11" s="28">
        <v>95068875</v>
      </c>
      <c r="AH11" s="48"/>
      <c r="AI11" s="28">
        <v>99927500</v>
      </c>
      <c r="AJ11" s="49"/>
      <c r="AK11" s="21">
        <f>AI11/$AM$10*100</f>
        <v>1.3700607887072138E-4</v>
      </c>
    </row>
    <row r="12" spans="1:39" ht="46.5" customHeight="1" thickBot="1" x14ac:dyDescent="0.45">
      <c r="A12" s="64"/>
      <c r="B12" s="59"/>
      <c r="C12" s="17"/>
      <c r="D12" s="62"/>
      <c r="E12" s="17"/>
      <c r="F12" s="62"/>
      <c r="G12" s="17"/>
      <c r="H12" s="62"/>
      <c r="I12" s="17"/>
      <c r="J12" s="62"/>
      <c r="K12" s="17"/>
      <c r="L12" s="62"/>
      <c r="M12" s="17"/>
      <c r="N12" s="49"/>
      <c r="O12" s="70">
        <f>SUM(O10:O11)</f>
        <v>766900</v>
      </c>
      <c r="P12" s="48"/>
      <c r="Q12" s="70">
        <f>SUM(Q10:Q11)</f>
        <v>767081498875</v>
      </c>
      <c r="R12" s="48"/>
      <c r="S12" s="70">
        <f>SUM(S10:S11)</f>
        <v>766343997500</v>
      </c>
      <c r="T12" s="48"/>
      <c r="U12" s="70">
        <f>SUM(U10:U11)</f>
        <v>0</v>
      </c>
      <c r="V12" s="48"/>
      <c r="W12" s="70">
        <f>SUM(W10:W11)</f>
        <v>0</v>
      </c>
      <c r="X12" s="48"/>
      <c r="Y12" s="70">
        <f>SUM(Y10:Y11)</f>
        <v>-280000</v>
      </c>
      <c r="Z12" s="48"/>
      <c r="AA12" s="70">
        <f>SUM(AA10:AA11)</f>
        <v>-279865000000</v>
      </c>
      <c r="AB12" s="48"/>
      <c r="AC12" s="70">
        <f>SUM(AC10:AC11)</f>
        <v>486900</v>
      </c>
      <c r="AD12" s="48"/>
      <c r="AE12" s="27"/>
      <c r="AF12" s="48"/>
      <c r="AG12" s="70">
        <f>SUM(AG10:AG11)</f>
        <v>487007263916</v>
      </c>
      <c r="AH12" s="48"/>
      <c r="AI12" s="70">
        <f>SUM(AI10:AI11)</f>
        <v>486546997500</v>
      </c>
      <c r="AJ12" s="49"/>
      <c r="AK12" s="160">
        <f>SUM(AK10:AK11)</f>
        <v>0.66708259802154235</v>
      </c>
    </row>
    <row r="13" spans="1:39" ht="16.5" thickTop="1" x14ac:dyDescent="0.4"/>
    <row r="14" spans="1:39" ht="22.5" hidden="1" x14ac:dyDescent="0.4">
      <c r="O14" s="27"/>
      <c r="P14" s="27"/>
      <c r="Q14" s="27">
        <v>767081498875</v>
      </c>
      <c r="R14" s="27"/>
      <c r="S14" s="27">
        <v>766343997500</v>
      </c>
      <c r="T14" s="27"/>
      <c r="U14" s="27"/>
      <c r="V14" s="27"/>
      <c r="W14" s="27"/>
      <c r="X14" s="27"/>
      <c r="Y14" s="27">
        <v>-280000</v>
      </c>
      <c r="Z14" s="27"/>
      <c r="AA14" s="27">
        <v>-279865000000</v>
      </c>
      <c r="AB14" s="27"/>
      <c r="AC14" s="27">
        <f>O12+U12+Y12</f>
        <v>486900</v>
      </c>
      <c r="AD14" s="27"/>
      <c r="AE14" s="27"/>
      <c r="AF14" s="27"/>
      <c r="AG14" s="27">
        <v>487007263916</v>
      </c>
      <c r="AH14" s="27"/>
      <c r="AI14" s="27">
        <v>-460266416</v>
      </c>
      <c r="AJ14" s="27"/>
      <c r="AK14" s="161">
        <v>0.67</v>
      </c>
    </row>
    <row r="15" spans="1:39" ht="22.5" hidden="1" x14ac:dyDescent="0.4">
      <c r="O15" s="27"/>
      <c r="P15" s="27"/>
      <c r="Q15" s="27">
        <f>Q14-Q12</f>
        <v>0</v>
      </c>
      <c r="R15" s="27"/>
      <c r="S15" s="27">
        <f>S14-S12</f>
        <v>0</v>
      </c>
      <c r="T15" s="27"/>
      <c r="U15" s="27"/>
      <c r="V15" s="27"/>
      <c r="W15" s="27"/>
      <c r="X15" s="27"/>
      <c r="Y15" s="27">
        <f>Y14-Y12</f>
        <v>0</v>
      </c>
      <c r="Z15" s="27"/>
      <c r="AA15" s="27">
        <f>AA14-AA12</f>
        <v>0</v>
      </c>
      <c r="AB15" s="27"/>
      <c r="AC15" s="27">
        <f>AC14-AC12</f>
        <v>0</v>
      </c>
      <c r="AD15" s="27"/>
      <c r="AE15" s="27"/>
      <c r="AF15" s="27"/>
      <c r="AG15" s="27">
        <f>AG14-AG12</f>
        <v>0</v>
      </c>
      <c r="AH15" s="27"/>
      <c r="AI15" s="27">
        <f>AG14+AI14</f>
        <v>486546997500</v>
      </c>
      <c r="AJ15" s="27"/>
      <c r="AK15" s="73">
        <f>AK14-AK12</f>
        <v>2.9174019784576899E-3</v>
      </c>
    </row>
    <row r="16" spans="1:39" ht="22.5" hidden="1" x14ac:dyDescent="0.4"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>
        <f>AI15-AI12</f>
        <v>0</v>
      </c>
      <c r="AJ16" s="27"/>
      <c r="AK16" s="27"/>
    </row>
    <row r="17" spans="15:37" ht="22.5" x14ac:dyDescent="0.4"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</row>
    <row r="18" spans="15:37" ht="22.5" x14ac:dyDescent="0.4"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</row>
  </sheetData>
  <mergeCells count="26">
    <mergeCell ref="AE8:AE9"/>
    <mergeCell ref="AC8:AC9"/>
    <mergeCell ref="AG8:AG9"/>
    <mergeCell ref="AI8:AI9"/>
    <mergeCell ref="AK8:AK9"/>
    <mergeCell ref="A5:AK5"/>
    <mergeCell ref="O7:S7"/>
    <mergeCell ref="U7:AA7"/>
    <mergeCell ref="AC7:AK7"/>
    <mergeCell ref="C7:M7"/>
    <mergeCell ref="A1:AK1"/>
    <mergeCell ref="A2:AK2"/>
    <mergeCell ref="A3:AK3"/>
    <mergeCell ref="C6:AK6"/>
    <mergeCell ref="U8:W8"/>
    <mergeCell ref="Y8:AA8"/>
    <mergeCell ref="O8:O9"/>
    <mergeCell ref="Q8:Q9"/>
    <mergeCell ref="S8:S9"/>
    <mergeCell ref="M8:M9"/>
    <mergeCell ref="K8:K9"/>
    <mergeCell ref="I8:I9"/>
    <mergeCell ref="G8:G9"/>
    <mergeCell ref="E8:E9"/>
    <mergeCell ref="C8:C9"/>
    <mergeCell ref="A8:A9"/>
  </mergeCells>
  <pageMargins left="0.39" right="0.39" top="0.39" bottom="0.39" header="0" footer="0"/>
  <pageSetup paperSize="9" scale="4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6"/>
  <sheetViews>
    <sheetView rightToLeft="1" view="pageBreakPreview" zoomScale="60" zoomScaleNormal="100" workbookViewId="0">
      <selection activeCell="G23" sqref="G23:G24"/>
    </sheetView>
  </sheetViews>
  <sheetFormatPr defaultRowHeight="15.75" x14ac:dyDescent="0.4"/>
  <cols>
    <col min="1" max="1" width="30.28515625" style="44" customWidth="1"/>
    <col min="2" max="2" width="1.42578125" style="44" customWidth="1"/>
    <col min="3" max="3" width="27.5703125" style="47" customWidth="1"/>
    <col min="4" max="4" width="1.42578125" style="47" customWidth="1"/>
    <col min="5" max="5" width="22" style="47" customWidth="1"/>
    <col min="6" max="6" width="1.42578125" style="47" customWidth="1"/>
    <col min="7" max="7" width="22.140625" style="47" customWidth="1"/>
    <col min="8" max="8" width="1.42578125" style="47" customWidth="1"/>
    <col min="9" max="9" width="21.140625" style="47" customWidth="1"/>
    <col min="10" max="10" width="1.42578125" style="44" customWidth="1"/>
    <col min="11" max="11" width="26.140625" style="44" bestFit="1" customWidth="1"/>
    <col min="12" max="12" width="1.42578125" style="44" customWidth="1"/>
    <col min="13" max="13" width="21.42578125" style="44" hidden="1" customWidth="1"/>
    <col min="14" max="16384" width="9.140625" style="44"/>
  </cols>
  <sheetData>
    <row r="1" spans="1:13" ht="39" customHeight="1" x14ac:dyDescent="0.4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3" ht="39" customHeight="1" x14ac:dyDescent="0.4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13" ht="39" customHeight="1" x14ac:dyDescent="0.4">
      <c r="A3" s="193" t="s">
        <v>211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3" ht="39" customHeight="1" x14ac:dyDescent="0.4"/>
    <row r="5" spans="1:13" ht="39" customHeight="1" x14ac:dyDescent="0.4">
      <c r="A5" s="192" t="s">
        <v>157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</row>
    <row r="6" spans="1:13" ht="39" customHeight="1" x14ac:dyDescent="0.4">
      <c r="A6" s="24"/>
      <c r="B6" s="24"/>
      <c r="C6" s="204" t="s">
        <v>151</v>
      </c>
      <c r="D6" s="204"/>
      <c r="E6" s="204"/>
      <c r="F6" s="204"/>
      <c r="G6" s="204"/>
      <c r="H6" s="204"/>
      <c r="I6" s="204"/>
      <c r="J6" s="204"/>
      <c r="K6" s="204"/>
    </row>
    <row r="7" spans="1:13" ht="39" customHeight="1" thickBot="1" x14ac:dyDescent="0.45">
      <c r="A7" s="74"/>
      <c r="B7" s="74"/>
      <c r="C7" s="56" t="s">
        <v>3</v>
      </c>
      <c r="D7" s="78"/>
      <c r="E7" s="197" t="s">
        <v>2</v>
      </c>
      <c r="F7" s="197"/>
      <c r="G7" s="197"/>
      <c r="H7" s="78"/>
      <c r="I7" s="188" t="s">
        <v>210</v>
      </c>
      <c r="J7" s="188"/>
      <c r="K7" s="188"/>
    </row>
    <row r="8" spans="1:13" ht="39" customHeight="1" thickBot="1" x14ac:dyDescent="0.45">
      <c r="A8" s="12" t="s">
        <v>78</v>
      </c>
      <c r="B8" s="74"/>
      <c r="C8" s="56" t="s">
        <v>79</v>
      </c>
      <c r="D8" s="78"/>
      <c r="E8" s="56" t="s">
        <v>80</v>
      </c>
      <c r="F8" s="78"/>
      <c r="G8" s="56" t="s">
        <v>81</v>
      </c>
      <c r="H8" s="78"/>
      <c r="I8" s="56" t="s">
        <v>79</v>
      </c>
      <c r="J8" s="74"/>
      <c r="K8" s="12" t="s">
        <v>12</v>
      </c>
    </row>
    <row r="9" spans="1:13" ht="39" customHeight="1" x14ac:dyDescent="0.55000000000000004">
      <c r="A9" s="77" t="s">
        <v>156</v>
      </c>
      <c r="B9" s="65"/>
      <c r="C9" s="79">
        <v>104162619922</v>
      </c>
      <c r="D9" s="48"/>
      <c r="E9" s="79">
        <v>1880623901514</v>
      </c>
      <c r="F9" s="48"/>
      <c r="G9" s="27">
        <v>-1919635849684</v>
      </c>
      <c r="H9" s="48"/>
      <c r="I9" s="79">
        <f>C9+E9+G9</f>
        <v>65150671752</v>
      </c>
      <c r="J9" s="49"/>
      <c r="K9" s="60">
        <f>I9/$M$9*100</f>
        <v>8.9325141452903267E-2</v>
      </c>
      <c r="M9" s="19">
        <v>72936544731195</v>
      </c>
    </row>
    <row r="10" spans="1:13" ht="39" customHeight="1" x14ac:dyDescent="0.55000000000000004">
      <c r="A10" s="15" t="s">
        <v>154</v>
      </c>
      <c r="B10" s="65"/>
      <c r="C10" s="27">
        <v>32244719439</v>
      </c>
      <c r="D10" s="48"/>
      <c r="E10" s="27">
        <v>1325570</v>
      </c>
      <c r="F10" s="48"/>
      <c r="G10" s="25">
        <v>-693000</v>
      </c>
      <c r="H10" s="48"/>
      <c r="I10" s="27">
        <f t="shared" ref="I10:I11" si="0">C10+E10+G10</f>
        <v>32245352009</v>
      </c>
      <c r="J10" s="49"/>
      <c r="K10" s="61">
        <f t="shared" ref="K10:K11" si="1">I10/$M$9*100</f>
        <v>4.4210144760543676E-2</v>
      </c>
    </row>
    <row r="11" spans="1:13" ht="39" customHeight="1" thickBot="1" x14ac:dyDescent="0.6">
      <c r="A11" s="16" t="s">
        <v>155</v>
      </c>
      <c r="B11" s="65"/>
      <c r="C11" s="28">
        <v>2360678</v>
      </c>
      <c r="D11" s="48"/>
      <c r="E11" s="28">
        <v>0</v>
      </c>
      <c r="F11" s="48"/>
      <c r="G11" s="28">
        <v>0</v>
      </c>
      <c r="H11" s="48"/>
      <c r="I11" s="28">
        <f t="shared" si="0"/>
        <v>2360678</v>
      </c>
      <c r="J11" s="49"/>
      <c r="K11" s="21">
        <f t="shared" si="1"/>
        <v>3.2366189112744418E-6</v>
      </c>
    </row>
    <row r="12" spans="1:13" ht="39" customHeight="1" thickBot="1" x14ac:dyDescent="0.45">
      <c r="A12" s="75"/>
      <c r="C12" s="43">
        <f>SUM(C9:C11)</f>
        <v>136409700039</v>
      </c>
      <c r="D12" s="50"/>
      <c r="E12" s="43">
        <f>SUM(E9:E11)</f>
        <v>1880625227084</v>
      </c>
      <c r="F12" s="50"/>
      <c r="G12" s="43">
        <f>SUM(G9:G11)</f>
        <v>-1919636542684</v>
      </c>
      <c r="H12" s="50"/>
      <c r="I12" s="43">
        <f>SUM(I9:I11)</f>
        <v>97398384439</v>
      </c>
      <c r="J12" s="51"/>
      <c r="K12" s="40">
        <f>SUM(K9:K11)</f>
        <v>0.13353852283235823</v>
      </c>
    </row>
    <row r="13" spans="1:13" ht="16.5" thickTop="1" x14ac:dyDescent="0.4"/>
    <row r="14" spans="1:13" ht="22.5" hidden="1" x14ac:dyDescent="0.4">
      <c r="C14" s="27">
        <v>136409700039</v>
      </c>
      <c r="D14" s="27"/>
      <c r="E14" s="27">
        <v>1880625227084</v>
      </c>
      <c r="F14" s="27"/>
      <c r="G14" s="27">
        <v>-1919636542684</v>
      </c>
      <c r="H14" s="27"/>
      <c r="I14" s="27">
        <v>97398384439</v>
      </c>
      <c r="K14" s="49">
        <v>0.13</v>
      </c>
    </row>
    <row r="15" spans="1:13" ht="22.5" hidden="1" x14ac:dyDescent="0.4">
      <c r="C15" s="27">
        <f>C14-C12</f>
        <v>0</v>
      </c>
      <c r="D15" s="27"/>
      <c r="E15" s="27">
        <f>E14-E12</f>
        <v>0</v>
      </c>
      <c r="F15" s="27"/>
      <c r="G15" s="27">
        <f>G14-G12</f>
        <v>0</v>
      </c>
      <c r="H15" s="27"/>
      <c r="I15" s="27">
        <f>I14-I12</f>
        <v>0</v>
      </c>
      <c r="K15" s="162">
        <f>K14-K12</f>
        <v>-3.5385228323582263E-3</v>
      </c>
    </row>
    <row r="16" spans="1:13" ht="22.5" x14ac:dyDescent="0.4">
      <c r="C16" s="27" t="s">
        <v>223</v>
      </c>
      <c r="D16" s="27"/>
      <c r="E16" s="27"/>
      <c r="F16" s="27"/>
      <c r="G16" s="27"/>
      <c r="H16" s="27"/>
      <c r="I16" s="27"/>
    </row>
  </sheetData>
  <sortState xmlns:xlrd2="http://schemas.microsoft.com/office/spreadsheetml/2017/richdata2" ref="A9:K11">
    <sortCondition descending="1" ref="I9:I11"/>
  </sortState>
  <mergeCells count="7">
    <mergeCell ref="A5:K5"/>
    <mergeCell ref="E7:G7"/>
    <mergeCell ref="I7:K7"/>
    <mergeCell ref="A1:K1"/>
    <mergeCell ref="A2:K2"/>
    <mergeCell ref="A3:K3"/>
    <mergeCell ref="C6:K6"/>
  </mergeCells>
  <pageMargins left="0.39" right="0.39" top="0.39" bottom="0.39" header="0" footer="0"/>
  <pageSetup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6"/>
  <sheetViews>
    <sheetView rightToLeft="1" view="pageBreakPreview" zoomScale="77" zoomScaleNormal="100" zoomScaleSheetLayoutView="77" workbookViewId="0">
      <selection activeCell="K3" sqref="K1:K1048576"/>
    </sheetView>
  </sheetViews>
  <sheetFormatPr defaultRowHeight="15.75" x14ac:dyDescent="0.4"/>
  <cols>
    <col min="1" max="1" width="61.5703125" style="47" bestFit="1" customWidth="1"/>
    <col min="2" max="2" width="1.42578125" style="47" customWidth="1"/>
    <col min="3" max="3" width="21.5703125" style="47" customWidth="1"/>
    <col min="4" max="4" width="1.42578125" style="47" customWidth="1"/>
    <col min="5" max="5" width="25.85546875" style="47" customWidth="1"/>
    <col min="6" max="6" width="1.42578125" style="47" customWidth="1"/>
    <col min="7" max="7" width="28.7109375" style="47" customWidth="1"/>
    <col min="8" max="8" width="1.42578125" style="47" customWidth="1"/>
    <col min="9" max="9" width="26.85546875" style="47" customWidth="1"/>
    <col min="10" max="10" width="1.42578125" style="47" customWidth="1"/>
    <col min="11" max="11" width="22.5703125" style="47" hidden="1" customWidth="1"/>
    <col min="12" max="16384" width="9.140625" style="47"/>
  </cols>
  <sheetData>
    <row r="1" spans="1:11" ht="39" customHeight="1" x14ac:dyDescent="0.4">
      <c r="A1" s="207" t="s">
        <v>0</v>
      </c>
      <c r="B1" s="207"/>
      <c r="C1" s="207"/>
      <c r="D1" s="207"/>
      <c r="E1" s="207"/>
      <c r="F1" s="207"/>
      <c r="G1" s="207"/>
      <c r="H1" s="207"/>
      <c r="I1" s="207"/>
    </row>
    <row r="2" spans="1:11" ht="39" customHeight="1" x14ac:dyDescent="0.4">
      <c r="A2" s="207" t="s">
        <v>82</v>
      </c>
      <c r="B2" s="207"/>
      <c r="C2" s="207"/>
      <c r="D2" s="207"/>
      <c r="E2" s="207"/>
      <c r="F2" s="207"/>
      <c r="G2" s="207"/>
      <c r="H2" s="207"/>
      <c r="I2" s="207"/>
    </row>
    <row r="3" spans="1:11" ht="39" customHeight="1" x14ac:dyDescent="0.4">
      <c r="A3" s="207" t="s">
        <v>209</v>
      </c>
      <c r="B3" s="207"/>
      <c r="C3" s="207"/>
      <c r="D3" s="207"/>
      <c r="E3" s="207"/>
      <c r="F3" s="207"/>
      <c r="G3" s="207"/>
      <c r="H3" s="207"/>
      <c r="I3" s="207"/>
    </row>
    <row r="4" spans="1:11" ht="39" customHeight="1" x14ac:dyDescent="0.4"/>
    <row r="5" spans="1:11" ht="39" customHeight="1" x14ac:dyDescent="0.4">
      <c r="A5" s="206" t="s">
        <v>158</v>
      </c>
      <c r="B5" s="206"/>
      <c r="C5" s="206"/>
      <c r="D5" s="206"/>
      <c r="E5" s="206"/>
      <c r="F5" s="206"/>
      <c r="G5" s="206"/>
      <c r="H5" s="206"/>
      <c r="I5" s="206"/>
    </row>
    <row r="6" spans="1:11" ht="39" customHeight="1" x14ac:dyDescent="0.4">
      <c r="C6" s="205" t="s">
        <v>151</v>
      </c>
      <c r="D6" s="205"/>
      <c r="E6" s="205"/>
      <c r="F6" s="205"/>
      <c r="G6" s="205"/>
      <c r="H6" s="205"/>
      <c r="I6" s="205"/>
    </row>
    <row r="7" spans="1:11" ht="39" customHeight="1" thickBot="1" x14ac:dyDescent="0.65">
      <c r="A7" s="56" t="s">
        <v>83</v>
      </c>
      <c r="B7" s="132"/>
      <c r="C7" s="56" t="s">
        <v>84</v>
      </c>
      <c r="D7" s="132"/>
      <c r="E7" s="56" t="s">
        <v>79</v>
      </c>
      <c r="F7" s="132"/>
      <c r="G7" s="56" t="s">
        <v>85</v>
      </c>
      <c r="H7" s="132"/>
      <c r="I7" s="56" t="s">
        <v>86</v>
      </c>
    </row>
    <row r="8" spans="1:11" ht="39" customHeight="1" x14ac:dyDescent="0.55000000000000004">
      <c r="A8" s="42" t="s">
        <v>87</v>
      </c>
      <c r="C8" s="133" t="s">
        <v>159</v>
      </c>
      <c r="D8" s="114"/>
      <c r="E8" s="27">
        <f>'درآمد سرمایه گذاری در سهام'!S66</f>
        <v>584417908859</v>
      </c>
      <c r="F8" s="48"/>
      <c r="G8" s="73">
        <f>E8/$E$13*100</f>
        <v>39.933261684302188</v>
      </c>
      <c r="H8" s="103"/>
      <c r="I8" s="73">
        <f>E8/$K$8*100</f>
        <v>0.80126898115732115</v>
      </c>
      <c r="K8" s="25">
        <v>72936544731195</v>
      </c>
    </row>
    <row r="9" spans="1:11" ht="39" customHeight="1" x14ac:dyDescent="0.55000000000000004">
      <c r="A9" s="41" t="s">
        <v>88</v>
      </c>
      <c r="C9" s="134" t="s">
        <v>89</v>
      </c>
      <c r="D9" s="114"/>
      <c r="E9" s="25">
        <f>'درآمد سرمایه گذاری در صندوق'!S27</f>
        <v>754339119295</v>
      </c>
      <c r="F9" s="48"/>
      <c r="G9" s="73">
        <f t="shared" ref="G9:G12" si="0">E9/$E$13*100</f>
        <v>51.543973914702498</v>
      </c>
      <c r="H9" s="103"/>
      <c r="I9" s="73">
        <f t="shared" ref="I9:I12" si="1">E9/$K$8*100</f>
        <v>1.0342402729318882</v>
      </c>
    </row>
    <row r="10" spans="1:11" ht="39" customHeight="1" x14ac:dyDescent="0.55000000000000004">
      <c r="A10" s="41" t="s">
        <v>90</v>
      </c>
      <c r="C10" s="134" t="s">
        <v>160</v>
      </c>
      <c r="D10" s="114"/>
      <c r="E10" s="25">
        <f>'درآمد سرمایه گذاری در اوراق به'!S15</f>
        <v>41357156626</v>
      </c>
      <c r="F10" s="48"/>
      <c r="G10" s="73">
        <f t="shared" si="0"/>
        <v>2.8259335195410422</v>
      </c>
      <c r="H10" s="103"/>
      <c r="I10" s="73">
        <f t="shared" si="1"/>
        <v>5.6702928248685634E-2</v>
      </c>
    </row>
    <row r="11" spans="1:11" ht="39" customHeight="1" x14ac:dyDescent="0.55000000000000004">
      <c r="A11" s="41" t="s">
        <v>91</v>
      </c>
      <c r="C11" s="134" t="s">
        <v>161</v>
      </c>
      <c r="D11" s="114"/>
      <c r="E11" s="25">
        <f>'درآمد سپرده بانکی'!G12</f>
        <v>883586021</v>
      </c>
      <c r="F11" s="48"/>
      <c r="G11" s="73">
        <f t="shared" si="0"/>
        <v>6.0375411605836427E-2</v>
      </c>
      <c r="H11" s="103"/>
      <c r="I11" s="73">
        <f t="shared" si="1"/>
        <v>1.2114448583442283E-3</v>
      </c>
    </row>
    <row r="12" spans="1:11" ht="39" customHeight="1" thickBot="1" x14ac:dyDescent="0.6">
      <c r="A12" s="41" t="s">
        <v>92</v>
      </c>
      <c r="C12" s="133" t="s">
        <v>162</v>
      </c>
      <c r="D12" s="114"/>
      <c r="E12" s="28">
        <f>'سایر درآمدها'!E8</f>
        <v>82488767011</v>
      </c>
      <c r="F12" s="48"/>
      <c r="G12" s="100">
        <f t="shared" si="0"/>
        <v>5.6364554698484381</v>
      </c>
      <c r="H12" s="103"/>
      <c r="I12" s="100">
        <f t="shared" si="1"/>
        <v>0.11309662024025044</v>
      </c>
    </row>
    <row r="13" spans="1:11" ht="39" customHeight="1" thickBot="1" x14ac:dyDescent="0.6">
      <c r="A13" s="41"/>
      <c r="B13" s="109"/>
      <c r="C13" s="126"/>
      <c r="D13" s="114"/>
      <c r="E13" s="43">
        <f>SUM(E8:E12)</f>
        <v>1463486537812</v>
      </c>
      <c r="F13" s="50"/>
      <c r="G13" s="43">
        <f>SUM(G8:G12)</f>
        <v>100</v>
      </c>
      <c r="H13" s="50"/>
      <c r="I13" s="43">
        <f>SUM(I8:I12)</f>
        <v>2.0065202474364896</v>
      </c>
    </row>
    <row r="14" spans="1:11" ht="16.5" thickTop="1" x14ac:dyDescent="0.4"/>
    <row r="15" spans="1:11" ht="22.5" x14ac:dyDescent="0.4">
      <c r="E15" s="25">
        <v>1463486537812</v>
      </c>
    </row>
    <row r="16" spans="1:11" ht="22.5" x14ac:dyDescent="0.4">
      <c r="E16" s="25">
        <f>E15-E13</f>
        <v>0</v>
      </c>
    </row>
  </sheetData>
  <mergeCells count="5">
    <mergeCell ref="C6:I6"/>
    <mergeCell ref="A5:I5"/>
    <mergeCell ref="A1:I1"/>
    <mergeCell ref="A2:I2"/>
    <mergeCell ref="A3:I3"/>
  </mergeCells>
  <pageMargins left="0.39" right="0.39" top="0.39" bottom="0.39" header="0" footer="0"/>
  <pageSetup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91"/>
  <sheetViews>
    <sheetView rightToLeft="1" view="pageBreakPreview" zoomScale="60" zoomScaleNormal="100" workbookViewId="0">
      <selection activeCell="C67" sqref="C67"/>
    </sheetView>
  </sheetViews>
  <sheetFormatPr defaultRowHeight="15.75" x14ac:dyDescent="0.4"/>
  <cols>
    <col min="1" max="1" width="44" style="47" bestFit="1" customWidth="1"/>
    <col min="2" max="2" width="1.42578125" style="47" customWidth="1"/>
    <col min="3" max="3" width="29.140625" style="47" customWidth="1"/>
    <col min="4" max="4" width="1.42578125" style="47" customWidth="1"/>
    <col min="5" max="5" width="28" style="47" customWidth="1"/>
    <col min="6" max="6" width="1.42578125" style="47" customWidth="1"/>
    <col min="7" max="7" width="26.85546875" style="47" customWidth="1"/>
    <col min="8" max="8" width="1.42578125" style="47" customWidth="1"/>
    <col min="9" max="9" width="27.28515625" style="47" customWidth="1"/>
    <col min="10" max="10" width="1.42578125" style="47" customWidth="1"/>
    <col min="11" max="11" width="25.85546875" style="47" customWidth="1"/>
    <col min="12" max="12" width="1.42578125" style="47" customWidth="1"/>
    <col min="13" max="13" width="26.85546875" style="47" customWidth="1"/>
    <col min="14" max="14" width="1.42578125" style="47" customWidth="1"/>
    <col min="15" max="15" width="26.5703125" style="47" customWidth="1"/>
    <col min="16" max="16" width="1.42578125" style="47" customWidth="1"/>
    <col min="17" max="17" width="26.28515625" style="47" customWidth="1"/>
    <col min="18" max="18" width="1.42578125" style="47" customWidth="1"/>
    <col min="19" max="19" width="22.28515625" style="47" bestFit="1" customWidth="1"/>
    <col min="20" max="20" width="1.42578125" style="47" customWidth="1"/>
    <col min="21" max="21" width="24.7109375" style="47" bestFit="1" customWidth="1"/>
    <col min="22" max="22" width="1.42578125" style="47" customWidth="1"/>
    <col min="23" max="23" width="30.42578125" style="47" customWidth="1"/>
    <col min="24" max="16384" width="9.140625" style="47"/>
  </cols>
  <sheetData>
    <row r="1" spans="1:23" ht="40.5" customHeight="1" x14ac:dyDescent="0.4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</row>
    <row r="2" spans="1:23" ht="40.5" customHeight="1" x14ac:dyDescent="0.4">
      <c r="A2" s="207" t="s">
        <v>82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</row>
    <row r="3" spans="1:23" ht="40.5" customHeight="1" x14ac:dyDescent="0.4">
      <c r="A3" s="207" t="str">
        <f>درآمد!A3</f>
        <v>دوره یک ماهه منتهی به 30 آذر 1404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</row>
    <row r="4" spans="1:23" ht="40.5" customHeight="1" x14ac:dyDescent="0.4"/>
    <row r="5" spans="1:23" ht="40.5" customHeight="1" x14ac:dyDescent="0.4">
      <c r="A5" s="206" t="s">
        <v>163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</row>
    <row r="6" spans="1:23" ht="40.5" customHeight="1" x14ac:dyDescent="0.4">
      <c r="A6" s="83"/>
      <c r="B6" s="83"/>
      <c r="C6" s="208" t="s">
        <v>151</v>
      </c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</row>
    <row r="7" spans="1:23" ht="40.5" customHeight="1" thickBot="1" x14ac:dyDescent="0.7">
      <c r="C7" s="201" t="s">
        <v>213</v>
      </c>
      <c r="D7" s="201"/>
      <c r="E7" s="201"/>
      <c r="F7" s="201"/>
      <c r="G7" s="201"/>
      <c r="H7" s="201"/>
      <c r="I7" s="201"/>
      <c r="J7" s="201"/>
      <c r="K7" s="201"/>
      <c r="L7" s="84"/>
      <c r="M7" s="201" t="s">
        <v>214</v>
      </c>
      <c r="N7" s="201"/>
      <c r="O7" s="201"/>
      <c r="P7" s="201"/>
      <c r="Q7" s="201"/>
      <c r="R7" s="201"/>
      <c r="S7" s="201"/>
      <c r="T7" s="201"/>
      <c r="U7" s="201"/>
    </row>
    <row r="8" spans="1:23" ht="40.5" customHeight="1" thickBot="1" x14ac:dyDescent="0.7">
      <c r="A8" s="196" t="s">
        <v>93</v>
      </c>
      <c r="B8" s="85"/>
      <c r="C8" s="53" t="s">
        <v>94</v>
      </c>
      <c r="D8" s="86"/>
      <c r="E8" s="53" t="s">
        <v>95</v>
      </c>
      <c r="F8" s="86"/>
      <c r="G8" s="53" t="s">
        <v>96</v>
      </c>
      <c r="H8" s="87"/>
      <c r="I8" s="197" t="s">
        <v>31</v>
      </c>
      <c r="J8" s="197"/>
      <c r="K8" s="197"/>
      <c r="L8" s="85"/>
      <c r="M8" s="53" t="s">
        <v>94</v>
      </c>
      <c r="N8" s="88"/>
      <c r="O8" s="53" t="s">
        <v>95</v>
      </c>
      <c r="P8" s="88"/>
      <c r="Q8" s="53" t="s">
        <v>96</v>
      </c>
      <c r="R8" s="87"/>
      <c r="S8" s="197" t="s">
        <v>31</v>
      </c>
      <c r="T8" s="197"/>
      <c r="U8" s="197"/>
    </row>
    <row r="9" spans="1:23" ht="40.5" customHeight="1" thickBot="1" x14ac:dyDescent="0.7">
      <c r="A9" s="197"/>
      <c r="B9" s="85"/>
      <c r="C9" s="89" t="s">
        <v>164</v>
      </c>
      <c r="D9" s="88"/>
      <c r="E9" s="89" t="s">
        <v>165</v>
      </c>
      <c r="F9" s="88"/>
      <c r="G9" s="89" t="s">
        <v>166</v>
      </c>
      <c r="H9" s="85"/>
      <c r="I9" s="56" t="s">
        <v>79</v>
      </c>
      <c r="J9" s="87"/>
      <c r="K9" s="56" t="s">
        <v>85</v>
      </c>
      <c r="L9" s="85"/>
      <c r="M9" s="89" t="s">
        <v>164</v>
      </c>
      <c r="N9" s="88"/>
      <c r="O9" s="89" t="s">
        <v>165</v>
      </c>
      <c r="P9" s="88"/>
      <c r="Q9" s="89" t="s">
        <v>166</v>
      </c>
      <c r="R9" s="85"/>
      <c r="S9" s="56" t="s">
        <v>79</v>
      </c>
      <c r="T9" s="87"/>
      <c r="U9" s="56" t="s">
        <v>85</v>
      </c>
    </row>
    <row r="10" spans="1:23" ht="40.5" customHeight="1" x14ac:dyDescent="0.4">
      <c r="A10" s="41" t="s">
        <v>16</v>
      </c>
      <c r="C10" s="90">
        <v>0</v>
      </c>
      <c r="D10" s="91"/>
      <c r="E10" s="90">
        <v>992325282078</v>
      </c>
      <c r="F10" s="91"/>
      <c r="G10" s="90">
        <v>0</v>
      </c>
      <c r="H10" s="91"/>
      <c r="I10" s="90">
        <f t="shared" ref="I10:I65" si="0">C10+E10+G10</f>
        <v>992325282078</v>
      </c>
      <c r="J10" s="91"/>
      <c r="K10" s="95">
        <f>I10/$I$66*100</f>
        <v>13.013728821893396</v>
      </c>
      <c r="L10" s="91"/>
      <c r="M10" s="90">
        <v>0</v>
      </c>
      <c r="N10" s="91"/>
      <c r="O10" s="92">
        <v>3119673016491</v>
      </c>
      <c r="P10" s="91"/>
      <c r="Q10" s="90">
        <v>53379766920</v>
      </c>
      <c r="R10" s="91"/>
      <c r="S10" s="90">
        <f t="shared" ref="S10:S65" si="1">M10+O10+Q10</f>
        <v>3173052783411</v>
      </c>
      <c r="T10" s="91"/>
      <c r="U10" s="95">
        <f>S10/$S$66*100</f>
        <v>542.94242789478733</v>
      </c>
      <c r="W10" s="91"/>
    </row>
    <row r="11" spans="1:23" ht="40.5" customHeight="1" x14ac:dyDescent="0.4">
      <c r="A11" s="41" t="s">
        <v>215</v>
      </c>
      <c r="C11" s="92">
        <v>0</v>
      </c>
      <c r="D11" s="91"/>
      <c r="E11" s="92">
        <v>1602370880469</v>
      </c>
      <c r="F11" s="91"/>
      <c r="G11" s="92">
        <v>32115750000</v>
      </c>
      <c r="H11" s="91"/>
      <c r="I11" s="92">
        <f t="shared" si="0"/>
        <v>1634486630469</v>
      </c>
      <c r="J11" s="91"/>
      <c r="K11" s="135">
        <f>I11/$I$66*100</f>
        <v>21.435275464705835</v>
      </c>
      <c r="L11" s="91"/>
      <c r="M11" s="92">
        <v>0</v>
      </c>
      <c r="N11" s="91"/>
      <c r="O11" s="92">
        <v>1602370880469</v>
      </c>
      <c r="P11" s="91"/>
      <c r="Q11" s="92">
        <v>32115750000</v>
      </c>
      <c r="R11" s="91"/>
      <c r="S11" s="90">
        <f t="shared" si="1"/>
        <v>1634486630469</v>
      </c>
      <c r="T11" s="91"/>
      <c r="U11" s="135">
        <f>S11/$S$66*100</f>
        <v>279.67771105100508</v>
      </c>
      <c r="W11" s="91"/>
    </row>
    <row r="12" spans="1:23" ht="40.5" customHeight="1" x14ac:dyDescent="0.4">
      <c r="A12" s="41" t="s">
        <v>14</v>
      </c>
      <c r="C12" s="90">
        <v>0</v>
      </c>
      <c r="D12" s="91"/>
      <c r="E12" s="90">
        <v>-29678718786</v>
      </c>
      <c r="F12" s="91"/>
      <c r="G12" s="90">
        <v>0</v>
      </c>
      <c r="H12" s="91"/>
      <c r="I12" s="90">
        <f t="shared" si="0"/>
        <v>-29678718786</v>
      </c>
      <c r="J12" s="91"/>
      <c r="K12" s="95">
        <f>I12/$I$66*100</f>
        <v>-0.38921793593068837</v>
      </c>
      <c r="L12" s="91"/>
      <c r="M12" s="90">
        <v>105363890904</v>
      </c>
      <c r="N12" s="91"/>
      <c r="O12" s="92">
        <v>380703044887</v>
      </c>
      <c r="P12" s="91"/>
      <c r="Q12" s="90">
        <v>20188719948</v>
      </c>
      <c r="R12" s="91"/>
      <c r="S12" s="90">
        <f t="shared" si="1"/>
        <v>506255655739</v>
      </c>
      <c r="T12" s="91"/>
      <c r="U12" s="95">
        <f>S12/$S$66*100</f>
        <v>86.62562321668041</v>
      </c>
      <c r="W12" s="91"/>
    </row>
    <row r="13" spans="1:23" ht="40.5" customHeight="1" x14ac:dyDescent="0.4">
      <c r="A13" s="41" t="s">
        <v>26</v>
      </c>
      <c r="C13" s="90">
        <v>0</v>
      </c>
      <c r="D13" s="91"/>
      <c r="E13" s="90">
        <v>255894479960</v>
      </c>
      <c r="F13" s="91"/>
      <c r="G13" s="90">
        <v>8739370951</v>
      </c>
      <c r="H13" s="91"/>
      <c r="I13" s="90">
        <f t="shared" si="0"/>
        <v>264633850911</v>
      </c>
      <c r="J13" s="91"/>
      <c r="K13" s="95">
        <f>I13/$I$66*100</f>
        <v>3.4705083454463694</v>
      </c>
      <c r="L13" s="91"/>
      <c r="M13" s="90">
        <v>60451632540</v>
      </c>
      <c r="N13" s="91"/>
      <c r="O13" s="92">
        <v>344272828075</v>
      </c>
      <c r="P13" s="91"/>
      <c r="Q13" s="90">
        <v>26661475755</v>
      </c>
      <c r="R13" s="91"/>
      <c r="S13" s="90">
        <f t="shared" si="1"/>
        <v>431385936370</v>
      </c>
      <c r="T13" s="91"/>
      <c r="U13" s="95">
        <f>S13/$S$66*100</f>
        <v>73.81463330106105</v>
      </c>
      <c r="W13" s="91"/>
    </row>
    <row r="14" spans="1:23" ht="40.5" customHeight="1" x14ac:dyDescent="0.4">
      <c r="A14" s="41" t="s">
        <v>29</v>
      </c>
      <c r="C14" s="90">
        <v>0</v>
      </c>
      <c r="D14" s="91"/>
      <c r="E14" s="90">
        <v>72449530511</v>
      </c>
      <c r="F14" s="91"/>
      <c r="G14" s="90">
        <v>125317134</v>
      </c>
      <c r="H14" s="91"/>
      <c r="I14" s="90">
        <f t="shared" si="0"/>
        <v>72574847645</v>
      </c>
      <c r="J14" s="91"/>
      <c r="K14" s="95">
        <f>I14/$I$66*100</f>
        <v>0.95177398339027741</v>
      </c>
      <c r="L14" s="91"/>
      <c r="M14" s="90">
        <v>50587500000</v>
      </c>
      <c r="N14" s="91"/>
      <c r="O14" s="92">
        <v>97735914859</v>
      </c>
      <c r="P14" s="91"/>
      <c r="Q14" s="90">
        <v>36670626878</v>
      </c>
      <c r="R14" s="91"/>
      <c r="S14" s="90">
        <f t="shared" si="1"/>
        <v>184994041737</v>
      </c>
      <c r="T14" s="91"/>
      <c r="U14" s="95">
        <f>S14/$S$66*100</f>
        <v>31.654410128905326</v>
      </c>
      <c r="W14" s="91"/>
    </row>
    <row r="15" spans="1:23" ht="40.5" customHeight="1" x14ac:dyDescent="0.4">
      <c r="A15" s="41" t="s">
        <v>23</v>
      </c>
      <c r="C15" s="90">
        <v>0</v>
      </c>
      <c r="D15" s="91"/>
      <c r="E15" s="90">
        <v>49257521350</v>
      </c>
      <c r="F15" s="91"/>
      <c r="G15" s="90">
        <v>594554119</v>
      </c>
      <c r="H15" s="91"/>
      <c r="I15" s="90">
        <f t="shared" si="0"/>
        <v>49852075469</v>
      </c>
      <c r="J15" s="91"/>
      <c r="K15" s="95">
        <f>I15/$I$66*100</f>
        <v>0.65377896046705319</v>
      </c>
      <c r="L15" s="91"/>
      <c r="M15" s="90">
        <v>23264485500</v>
      </c>
      <c r="N15" s="91"/>
      <c r="O15" s="92">
        <v>40823831099</v>
      </c>
      <c r="P15" s="91"/>
      <c r="Q15" s="90">
        <v>-4628117385</v>
      </c>
      <c r="R15" s="91"/>
      <c r="S15" s="90">
        <f t="shared" si="1"/>
        <v>59460199214</v>
      </c>
      <c r="T15" s="91"/>
      <c r="U15" s="95">
        <f>S15/$S$66*100</f>
        <v>10.174260287486451</v>
      </c>
      <c r="W15" s="91"/>
    </row>
    <row r="16" spans="1:23" ht="40.5" customHeight="1" x14ac:dyDescent="0.4">
      <c r="A16" s="41" t="s">
        <v>19</v>
      </c>
      <c r="C16" s="90">
        <v>0</v>
      </c>
      <c r="D16" s="91"/>
      <c r="E16" s="90">
        <v>29589597535</v>
      </c>
      <c r="F16" s="91"/>
      <c r="G16" s="90">
        <v>0</v>
      </c>
      <c r="H16" s="91"/>
      <c r="I16" s="90">
        <f t="shared" si="0"/>
        <v>29589597535</v>
      </c>
      <c r="J16" s="91"/>
      <c r="K16" s="95">
        <f>I16/$I$66*100</f>
        <v>0.38804916615959756</v>
      </c>
      <c r="L16" s="91"/>
      <c r="M16" s="90">
        <v>0</v>
      </c>
      <c r="N16" s="91"/>
      <c r="O16" s="92">
        <v>21360115017</v>
      </c>
      <c r="P16" s="91"/>
      <c r="Q16" s="90">
        <v>5734618547</v>
      </c>
      <c r="R16" s="91"/>
      <c r="S16" s="90">
        <f t="shared" si="1"/>
        <v>27094733564</v>
      </c>
      <c r="T16" s="91"/>
      <c r="U16" s="95">
        <f>S16/$S$66*100</f>
        <v>4.6361915254956765</v>
      </c>
      <c r="W16" s="91"/>
    </row>
    <row r="17" spans="1:23" ht="40.5" customHeight="1" x14ac:dyDescent="0.4">
      <c r="A17" s="41" t="s">
        <v>20</v>
      </c>
      <c r="C17" s="90">
        <v>0</v>
      </c>
      <c r="D17" s="91"/>
      <c r="E17" s="90">
        <v>11786868510</v>
      </c>
      <c r="F17" s="91"/>
      <c r="G17" s="90">
        <v>0</v>
      </c>
      <c r="H17" s="91"/>
      <c r="I17" s="90">
        <f t="shared" si="0"/>
        <v>11786868510</v>
      </c>
      <c r="J17" s="91"/>
      <c r="K17" s="95">
        <f>I17/$I$66*100</f>
        <v>0.15457744876482715</v>
      </c>
      <c r="L17" s="91"/>
      <c r="M17" s="90">
        <v>10751410600</v>
      </c>
      <c r="N17" s="91"/>
      <c r="O17" s="92">
        <v>16105266402</v>
      </c>
      <c r="P17" s="91"/>
      <c r="Q17" s="90">
        <v>0</v>
      </c>
      <c r="R17" s="91"/>
      <c r="S17" s="90">
        <f t="shared" si="1"/>
        <v>26856677002</v>
      </c>
      <c r="T17" s="91"/>
      <c r="U17" s="95">
        <f>S17/$S$66*100</f>
        <v>4.5954575646790445</v>
      </c>
      <c r="W17" s="91"/>
    </row>
    <row r="18" spans="1:23" ht="40.5" customHeight="1" x14ac:dyDescent="0.4">
      <c r="A18" s="42" t="s">
        <v>21</v>
      </c>
      <c r="C18" s="92">
        <v>10701322500</v>
      </c>
      <c r="D18" s="93"/>
      <c r="E18" s="92">
        <v>-1003871227</v>
      </c>
      <c r="F18" s="93"/>
      <c r="G18" s="92">
        <v>0</v>
      </c>
      <c r="H18" s="91"/>
      <c r="I18" s="90">
        <f t="shared" si="0"/>
        <v>9697451273</v>
      </c>
      <c r="J18" s="91"/>
      <c r="K18" s="95">
        <f>I18/$I$66*100</f>
        <v>0.12717604137433153</v>
      </c>
      <c r="L18" s="91"/>
      <c r="M18" s="92">
        <v>10701322500</v>
      </c>
      <c r="N18" s="93"/>
      <c r="O18" s="92">
        <v>7544165175</v>
      </c>
      <c r="P18" s="93"/>
      <c r="Q18" s="92">
        <v>2966853347</v>
      </c>
      <c r="R18" s="91"/>
      <c r="S18" s="90">
        <f t="shared" si="1"/>
        <v>21212341022</v>
      </c>
      <c r="T18" s="91"/>
      <c r="U18" s="95">
        <f>S18/$S$66*100</f>
        <v>3.6296528050302803</v>
      </c>
      <c r="W18" s="91"/>
    </row>
    <row r="19" spans="1:23" ht="40.5" customHeight="1" x14ac:dyDescent="0.4">
      <c r="A19" s="41" t="s">
        <v>22</v>
      </c>
      <c r="C19" s="90">
        <v>0</v>
      </c>
      <c r="D19" s="91"/>
      <c r="E19" s="90">
        <v>962763224017</v>
      </c>
      <c r="F19" s="91"/>
      <c r="G19" s="90">
        <v>0</v>
      </c>
      <c r="H19" s="91"/>
      <c r="I19" s="90">
        <f t="shared" si="0"/>
        <v>962763224017</v>
      </c>
      <c r="J19" s="91"/>
      <c r="K19" s="95">
        <f>I19/$I$66*100</f>
        <v>12.626040818805029</v>
      </c>
      <c r="L19" s="91"/>
      <c r="M19" s="90">
        <v>0</v>
      </c>
      <c r="N19" s="91"/>
      <c r="O19" s="92">
        <v>49110696846</v>
      </c>
      <c r="P19" s="91"/>
      <c r="Q19" s="90">
        <v>-47411536386</v>
      </c>
      <c r="R19" s="91"/>
      <c r="S19" s="90">
        <f t="shared" si="1"/>
        <v>1699160460</v>
      </c>
      <c r="T19" s="91"/>
      <c r="U19" s="95">
        <f>S19/$S$66*100</f>
        <v>0.29074407786670842</v>
      </c>
      <c r="W19" s="91"/>
    </row>
    <row r="20" spans="1:23" ht="40.5" customHeight="1" x14ac:dyDescent="0.4">
      <c r="A20" s="41" t="s">
        <v>228</v>
      </c>
      <c r="C20" s="92">
        <v>0</v>
      </c>
      <c r="D20" s="91"/>
      <c r="E20" s="92">
        <v>-346598832</v>
      </c>
      <c r="F20" s="91"/>
      <c r="G20" s="92">
        <v>849800000</v>
      </c>
      <c r="H20" s="91"/>
      <c r="I20" s="92">
        <f t="shared" si="0"/>
        <v>503201168</v>
      </c>
      <c r="J20" s="91"/>
      <c r="K20" s="135">
        <f>I20/$I$66*100</f>
        <v>6.5991703138903665E-3</v>
      </c>
      <c r="L20" s="91"/>
      <c r="M20" s="92">
        <v>0</v>
      </c>
      <c r="N20" s="91"/>
      <c r="O20" s="92">
        <v>0</v>
      </c>
      <c r="P20" s="91"/>
      <c r="Q20" s="92">
        <v>849800000</v>
      </c>
      <c r="R20" s="91"/>
      <c r="S20" s="90">
        <f t="shared" si="1"/>
        <v>849800000</v>
      </c>
      <c r="T20" s="91"/>
      <c r="U20" s="135">
        <f>S20/$S$66*100</f>
        <v>0.14540964387267394</v>
      </c>
      <c r="W20" s="91"/>
    </row>
    <row r="21" spans="1:23" ht="40.5" customHeight="1" x14ac:dyDescent="0.4">
      <c r="A21" s="41" t="s">
        <v>230</v>
      </c>
      <c r="C21" s="92">
        <v>0</v>
      </c>
      <c r="D21" s="91"/>
      <c r="E21" s="92">
        <v>0</v>
      </c>
      <c r="F21" s="91"/>
      <c r="G21" s="92">
        <v>0</v>
      </c>
      <c r="H21" s="91"/>
      <c r="I21" s="92">
        <f t="shared" si="0"/>
        <v>0</v>
      </c>
      <c r="J21" s="91"/>
      <c r="K21" s="135">
        <f>I21/$I$66*100</f>
        <v>0</v>
      </c>
      <c r="L21" s="91"/>
      <c r="M21" s="92">
        <v>0</v>
      </c>
      <c r="N21" s="91"/>
      <c r="O21" s="92">
        <v>0</v>
      </c>
      <c r="P21" s="91"/>
      <c r="Q21" s="92">
        <v>595054896</v>
      </c>
      <c r="R21" s="91"/>
      <c r="S21" s="90">
        <f t="shared" si="1"/>
        <v>595054896</v>
      </c>
      <c r="T21" s="91"/>
      <c r="U21" s="135">
        <f>S21/$S$66*100</f>
        <v>0.10182009944934223</v>
      </c>
      <c r="W21" s="91"/>
    </row>
    <row r="22" spans="1:23" ht="40.5" customHeight="1" x14ac:dyDescent="0.4">
      <c r="A22" s="41" t="s">
        <v>231</v>
      </c>
      <c r="C22" s="92">
        <v>0</v>
      </c>
      <c r="D22" s="91"/>
      <c r="E22" s="92">
        <v>0</v>
      </c>
      <c r="F22" s="91"/>
      <c r="G22" s="92">
        <v>0</v>
      </c>
      <c r="H22" s="91"/>
      <c r="I22" s="92">
        <f t="shared" si="0"/>
        <v>0</v>
      </c>
      <c r="J22" s="91"/>
      <c r="K22" s="135">
        <f>I22/$I$66*100</f>
        <v>0</v>
      </c>
      <c r="L22" s="91"/>
      <c r="M22" s="92">
        <v>0</v>
      </c>
      <c r="N22" s="91"/>
      <c r="O22" s="92">
        <v>0</v>
      </c>
      <c r="P22" s="91"/>
      <c r="Q22" s="92">
        <v>557502335</v>
      </c>
      <c r="R22" s="91"/>
      <c r="S22" s="90">
        <f t="shared" si="1"/>
        <v>557502335</v>
      </c>
      <c r="T22" s="91"/>
      <c r="U22" s="135">
        <f>S22/$S$66*100</f>
        <v>9.5394464568762244E-2</v>
      </c>
      <c r="W22" s="91"/>
    </row>
    <row r="23" spans="1:23" ht="40.5" customHeight="1" x14ac:dyDescent="0.4">
      <c r="A23" s="41" t="s">
        <v>232</v>
      </c>
      <c r="C23" s="92">
        <v>0</v>
      </c>
      <c r="D23" s="91"/>
      <c r="E23" s="92">
        <v>0</v>
      </c>
      <c r="F23" s="91"/>
      <c r="G23" s="92">
        <v>0</v>
      </c>
      <c r="H23" s="91"/>
      <c r="I23" s="92">
        <f t="shared" si="0"/>
        <v>0</v>
      </c>
      <c r="J23" s="91"/>
      <c r="K23" s="135">
        <f>I23/$I$66*100</f>
        <v>0</v>
      </c>
      <c r="L23" s="91"/>
      <c r="M23" s="92">
        <v>0</v>
      </c>
      <c r="N23" s="91"/>
      <c r="O23" s="92">
        <v>0</v>
      </c>
      <c r="P23" s="91"/>
      <c r="Q23" s="92">
        <v>167495434</v>
      </c>
      <c r="R23" s="91"/>
      <c r="S23" s="90">
        <f t="shared" si="1"/>
        <v>167495434</v>
      </c>
      <c r="T23" s="91"/>
      <c r="U23" s="135">
        <f>S23/$S$66*100</f>
        <v>2.8660215825181173E-2</v>
      </c>
      <c r="W23" s="91"/>
    </row>
    <row r="24" spans="1:23" ht="40.5" customHeight="1" x14ac:dyDescent="0.4">
      <c r="A24" s="41" t="s">
        <v>233</v>
      </c>
      <c r="C24" s="92">
        <v>0</v>
      </c>
      <c r="D24" s="91"/>
      <c r="E24" s="92">
        <v>0</v>
      </c>
      <c r="F24" s="91"/>
      <c r="G24" s="92">
        <v>0</v>
      </c>
      <c r="H24" s="91"/>
      <c r="I24" s="92">
        <f t="shared" si="0"/>
        <v>0</v>
      </c>
      <c r="J24" s="91"/>
      <c r="K24" s="135">
        <f>I24/$I$66*100</f>
        <v>0</v>
      </c>
      <c r="L24" s="91"/>
      <c r="M24" s="92">
        <v>0</v>
      </c>
      <c r="N24" s="91"/>
      <c r="O24" s="92">
        <v>0</v>
      </c>
      <c r="P24" s="91"/>
      <c r="Q24" s="92">
        <v>134386000</v>
      </c>
      <c r="R24" s="91"/>
      <c r="S24" s="90">
        <f t="shared" si="1"/>
        <v>134386000</v>
      </c>
      <c r="T24" s="91"/>
      <c r="U24" s="135">
        <f>S24/$S$66*100</f>
        <v>2.2994846318513954E-2</v>
      </c>
      <c r="W24" s="91"/>
    </row>
    <row r="25" spans="1:23" ht="40.5" customHeight="1" x14ac:dyDescent="0.4">
      <c r="A25" s="41" t="s">
        <v>199</v>
      </c>
      <c r="C25" s="92">
        <v>0</v>
      </c>
      <c r="D25" s="93"/>
      <c r="E25" s="92">
        <v>13913480</v>
      </c>
      <c r="F25" s="93"/>
      <c r="G25" s="92">
        <v>70000000</v>
      </c>
      <c r="H25" s="93"/>
      <c r="I25" s="92">
        <f t="shared" si="0"/>
        <v>83913480</v>
      </c>
      <c r="J25" s="93"/>
      <c r="K25" s="135">
        <f>I25/$I$66*100</f>
        <v>1.1004730937970179E-3</v>
      </c>
      <c r="L25" s="93"/>
      <c r="M25" s="92">
        <v>0</v>
      </c>
      <c r="N25" s="93"/>
      <c r="O25" s="92">
        <v>0</v>
      </c>
      <c r="P25" s="93"/>
      <c r="Q25" s="92">
        <v>70000000</v>
      </c>
      <c r="R25" s="93"/>
      <c r="S25" s="90">
        <f t="shared" si="1"/>
        <v>70000000</v>
      </c>
      <c r="T25" s="93"/>
      <c r="U25" s="135">
        <f>S25/$S$66*100</f>
        <v>1.1977730137782036E-2</v>
      </c>
      <c r="W25" s="91"/>
    </row>
    <row r="26" spans="1:23" ht="40.5" customHeight="1" x14ac:dyDescent="0.4">
      <c r="A26" s="41" t="s">
        <v>234</v>
      </c>
      <c r="C26" s="92">
        <v>0</v>
      </c>
      <c r="D26" s="91"/>
      <c r="E26" s="92">
        <v>0</v>
      </c>
      <c r="F26" s="91"/>
      <c r="G26" s="92">
        <v>0</v>
      </c>
      <c r="H26" s="91"/>
      <c r="I26" s="92">
        <f t="shared" si="0"/>
        <v>0</v>
      </c>
      <c r="J26" s="91"/>
      <c r="K26" s="135">
        <f>I26/$I$66*100</f>
        <v>0</v>
      </c>
      <c r="L26" s="91"/>
      <c r="M26" s="92">
        <v>0</v>
      </c>
      <c r="N26" s="91"/>
      <c r="O26" s="92">
        <v>0</v>
      </c>
      <c r="P26" s="91"/>
      <c r="Q26" s="92">
        <v>14900000</v>
      </c>
      <c r="R26" s="91"/>
      <c r="S26" s="90">
        <f t="shared" si="1"/>
        <v>14900000</v>
      </c>
      <c r="T26" s="91"/>
      <c r="U26" s="135">
        <f>S26/$S$66*100</f>
        <v>2.5495454150421763E-3</v>
      </c>
      <c r="W26" s="91"/>
    </row>
    <row r="27" spans="1:23" ht="40.5" customHeight="1" x14ac:dyDescent="0.4">
      <c r="A27" s="41" t="s">
        <v>235</v>
      </c>
      <c r="C27" s="92">
        <v>0</v>
      </c>
      <c r="D27" s="91"/>
      <c r="E27" s="92">
        <v>0</v>
      </c>
      <c r="F27" s="91"/>
      <c r="G27" s="92">
        <v>0</v>
      </c>
      <c r="H27" s="91"/>
      <c r="I27" s="92">
        <f t="shared" si="0"/>
        <v>0</v>
      </c>
      <c r="J27" s="91"/>
      <c r="K27" s="135">
        <f>I27/$I$66*100</f>
        <v>0</v>
      </c>
      <c r="L27" s="91"/>
      <c r="M27" s="92">
        <v>0</v>
      </c>
      <c r="N27" s="91"/>
      <c r="O27" s="92">
        <v>0</v>
      </c>
      <c r="P27" s="91"/>
      <c r="Q27" s="92">
        <v>8000000</v>
      </c>
      <c r="R27" s="91"/>
      <c r="S27" s="90">
        <f t="shared" si="1"/>
        <v>8000000</v>
      </c>
      <c r="T27" s="91"/>
      <c r="U27" s="135">
        <f>S27/$S$66*100</f>
        <v>1.368883444317947E-3</v>
      </c>
      <c r="W27" s="91"/>
    </row>
    <row r="28" spans="1:23" ht="40.5" customHeight="1" x14ac:dyDescent="0.4">
      <c r="A28" s="41" t="s">
        <v>236</v>
      </c>
      <c r="C28" s="92">
        <v>0</v>
      </c>
      <c r="D28" s="91"/>
      <c r="E28" s="92">
        <v>0</v>
      </c>
      <c r="F28" s="91"/>
      <c r="G28" s="92">
        <v>0</v>
      </c>
      <c r="H28" s="91"/>
      <c r="I28" s="92">
        <f t="shared" si="0"/>
        <v>0</v>
      </c>
      <c r="J28" s="91"/>
      <c r="K28" s="135">
        <f>I28/$I$66*100</f>
        <v>0</v>
      </c>
      <c r="L28" s="91"/>
      <c r="M28" s="92">
        <v>0</v>
      </c>
      <c r="N28" s="91"/>
      <c r="O28" s="92">
        <v>0</v>
      </c>
      <c r="P28" s="91"/>
      <c r="Q28" s="92">
        <v>600000</v>
      </c>
      <c r="R28" s="91"/>
      <c r="S28" s="90">
        <f t="shared" si="1"/>
        <v>600000</v>
      </c>
      <c r="T28" s="91"/>
      <c r="U28" s="135">
        <f>S28/$S$66*100</f>
        <v>1.0266625832384602E-4</v>
      </c>
      <c r="W28" s="91"/>
    </row>
    <row r="29" spans="1:23" ht="40.5" customHeight="1" x14ac:dyDescent="0.4">
      <c r="A29" s="41" t="s">
        <v>204</v>
      </c>
      <c r="C29" s="92">
        <v>0</v>
      </c>
      <c r="D29" s="91"/>
      <c r="E29" s="92">
        <v>0</v>
      </c>
      <c r="F29" s="91"/>
      <c r="G29" s="92">
        <v>0</v>
      </c>
      <c r="H29" s="91"/>
      <c r="I29" s="92">
        <f t="shared" si="0"/>
        <v>0</v>
      </c>
      <c r="J29" s="91"/>
      <c r="K29" s="135">
        <f>I29/$I$66*100</f>
        <v>0</v>
      </c>
      <c r="L29" s="91"/>
      <c r="M29" s="92">
        <v>0</v>
      </c>
      <c r="N29" s="91"/>
      <c r="O29" s="92">
        <v>566</v>
      </c>
      <c r="P29" s="91"/>
      <c r="Q29" s="92">
        <v>0</v>
      </c>
      <c r="R29" s="91"/>
      <c r="S29" s="90">
        <f t="shared" si="1"/>
        <v>566</v>
      </c>
      <c r="T29" s="91"/>
      <c r="U29" s="135">
        <f>S29/$S$66*100</f>
        <v>9.6848503685494744E-8</v>
      </c>
      <c r="W29" s="91"/>
    </row>
    <row r="30" spans="1:23" ht="40.5" customHeight="1" x14ac:dyDescent="0.4">
      <c r="A30" s="41" t="s">
        <v>207</v>
      </c>
      <c r="C30" s="92">
        <v>0</v>
      </c>
      <c r="D30" s="91"/>
      <c r="E30" s="92">
        <v>0</v>
      </c>
      <c r="F30" s="91"/>
      <c r="G30" s="92">
        <v>0</v>
      </c>
      <c r="H30" s="91"/>
      <c r="I30" s="92">
        <f t="shared" si="0"/>
        <v>0</v>
      </c>
      <c r="J30" s="91"/>
      <c r="K30" s="135">
        <f>I30/$I$66*100</f>
        <v>0</v>
      </c>
      <c r="L30" s="91"/>
      <c r="M30" s="92">
        <v>0</v>
      </c>
      <c r="N30" s="91"/>
      <c r="O30" s="92">
        <v>0</v>
      </c>
      <c r="P30" s="91"/>
      <c r="Q30" s="92">
        <v>-138</v>
      </c>
      <c r="R30" s="91"/>
      <c r="S30" s="90">
        <f t="shared" si="1"/>
        <v>-138</v>
      </c>
      <c r="T30" s="91"/>
      <c r="U30" s="135">
        <f>S30/$S$66*100</f>
        <v>-2.3613239414484586E-8</v>
      </c>
      <c r="W30" s="91"/>
    </row>
    <row r="31" spans="1:23" ht="40.5" customHeight="1" thickBot="1" x14ac:dyDescent="0.45">
      <c r="A31" s="41" t="s">
        <v>225</v>
      </c>
      <c r="C31" s="92">
        <v>0</v>
      </c>
      <c r="D31" s="91"/>
      <c r="E31" s="92">
        <v>-1969152</v>
      </c>
      <c r="F31" s="91"/>
      <c r="G31" s="92">
        <v>0</v>
      </c>
      <c r="H31" s="91"/>
      <c r="I31" s="92">
        <f t="shared" si="0"/>
        <v>-1969152</v>
      </c>
      <c r="J31" s="91"/>
      <c r="K31" s="135">
        <f>I31/$I$66*100</f>
        <v>-2.5824203615397497E-5</v>
      </c>
      <c r="L31" s="91"/>
      <c r="M31" s="92">
        <v>0</v>
      </c>
      <c r="N31" s="91"/>
      <c r="O31" s="92">
        <v>-1969152</v>
      </c>
      <c r="P31" s="91"/>
      <c r="Q31" s="92">
        <v>0</v>
      </c>
      <c r="R31" s="91"/>
      <c r="S31" s="90">
        <f t="shared" si="1"/>
        <v>-1969152</v>
      </c>
      <c r="T31" s="91"/>
      <c r="U31" s="135">
        <f>S31/$S$66*100</f>
        <v>-3.3694244651819678E-4</v>
      </c>
      <c r="W31" s="91"/>
    </row>
    <row r="32" spans="1:23" ht="40.5" customHeight="1" thickBot="1" x14ac:dyDescent="0.45">
      <c r="A32" s="225" t="s">
        <v>242</v>
      </c>
      <c r="C32" s="224">
        <f>SUM(C10:C31)</f>
        <v>10701322500</v>
      </c>
      <c r="D32" s="50"/>
      <c r="E32" s="224">
        <f>SUM(E10:E31)</f>
        <v>3945420139913</v>
      </c>
      <c r="F32" s="50"/>
      <c r="G32" s="224">
        <f>SUM(G10:G31)</f>
        <v>42494792204</v>
      </c>
      <c r="H32" s="50"/>
      <c r="I32" s="224">
        <f>SUM(I10:I31)</f>
        <v>3998616254617</v>
      </c>
      <c r="J32" s="50"/>
      <c r="K32" s="224">
        <f>SUM(K10:K31)</f>
        <v>52.4393649342801</v>
      </c>
      <c r="L32" s="50"/>
      <c r="M32" s="224">
        <f>SUM(M10:M31)</f>
        <v>261120242044</v>
      </c>
      <c r="N32" s="50"/>
      <c r="O32" s="224">
        <f>SUM(O10:O31)</f>
        <v>5679697790734</v>
      </c>
      <c r="P32" s="50"/>
      <c r="Q32" s="224">
        <f>SUM(Q10:Q31)</f>
        <v>128075896151</v>
      </c>
      <c r="R32" s="50"/>
      <c r="S32" s="224">
        <f>SUM(S10:S31)</f>
        <v>6068893928929</v>
      </c>
      <c r="T32" s="50"/>
      <c r="U32" s="224">
        <f>SUM(U10:U31)</f>
        <v>1038.4510530790756</v>
      </c>
      <c r="W32" s="91"/>
    </row>
    <row r="33" spans="1:23" ht="40.5" customHeight="1" x14ac:dyDescent="0.4">
      <c r="A33" s="41"/>
      <c r="C33" s="92"/>
      <c r="D33" s="91"/>
      <c r="E33" s="92"/>
      <c r="F33" s="91"/>
      <c r="G33" s="92"/>
      <c r="H33" s="91"/>
      <c r="I33" s="92"/>
      <c r="J33" s="91"/>
      <c r="K33" s="135"/>
      <c r="L33" s="91"/>
      <c r="M33" s="92"/>
      <c r="N33" s="91"/>
      <c r="O33" s="92"/>
      <c r="P33" s="91"/>
      <c r="Q33" s="92"/>
      <c r="R33" s="91"/>
      <c r="S33" s="90"/>
      <c r="T33" s="91"/>
      <c r="U33" s="135"/>
      <c r="W33" s="91"/>
    </row>
    <row r="34" spans="1:23" ht="40.5" customHeight="1" x14ac:dyDescent="0.4">
      <c r="A34" s="207" t="s">
        <v>0</v>
      </c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W34" s="91"/>
    </row>
    <row r="35" spans="1:23" ht="40.5" customHeight="1" x14ac:dyDescent="0.4">
      <c r="A35" s="207" t="s">
        <v>82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W35" s="91"/>
    </row>
    <row r="36" spans="1:23" ht="40.5" customHeight="1" x14ac:dyDescent="0.4">
      <c r="A36" s="207" t="s">
        <v>209</v>
      </c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W36" s="91"/>
    </row>
    <row r="37" spans="1:23" ht="40.5" customHeight="1" x14ac:dyDescent="0.4">
      <c r="W37" s="91"/>
    </row>
    <row r="38" spans="1:23" ht="40.5" customHeight="1" x14ac:dyDescent="0.4">
      <c r="A38" s="206" t="s">
        <v>241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W38" s="91"/>
    </row>
    <row r="39" spans="1:23" ht="40.5" customHeight="1" x14ac:dyDescent="0.4">
      <c r="A39" s="182"/>
      <c r="B39" s="182"/>
      <c r="C39" s="208" t="s">
        <v>151</v>
      </c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W39" s="91"/>
    </row>
    <row r="40" spans="1:23" ht="40.5" customHeight="1" thickBot="1" x14ac:dyDescent="0.7">
      <c r="C40" s="201" t="s">
        <v>213</v>
      </c>
      <c r="D40" s="201"/>
      <c r="E40" s="201"/>
      <c r="F40" s="201"/>
      <c r="G40" s="201"/>
      <c r="H40" s="201"/>
      <c r="I40" s="201"/>
      <c r="J40" s="201"/>
      <c r="K40" s="201"/>
      <c r="L40" s="84"/>
      <c r="M40" s="201" t="s">
        <v>214</v>
      </c>
      <c r="N40" s="201"/>
      <c r="O40" s="201"/>
      <c r="P40" s="201"/>
      <c r="Q40" s="201"/>
      <c r="R40" s="201"/>
      <c r="S40" s="201"/>
      <c r="T40" s="201"/>
      <c r="U40" s="201"/>
      <c r="W40" s="91"/>
    </row>
    <row r="41" spans="1:23" ht="40.5" customHeight="1" thickBot="1" x14ac:dyDescent="0.7">
      <c r="A41" s="196" t="s">
        <v>93</v>
      </c>
      <c r="B41" s="85"/>
      <c r="C41" s="180" t="s">
        <v>94</v>
      </c>
      <c r="D41" s="86"/>
      <c r="E41" s="180" t="s">
        <v>95</v>
      </c>
      <c r="F41" s="86"/>
      <c r="G41" s="180" t="s">
        <v>96</v>
      </c>
      <c r="H41" s="87"/>
      <c r="I41" s="197" t="s">
        <v>31</v>
      </c>
      <c r="J41" s="197"/>
      <c r="K41" s="197"/>
      <c r="L41" s="85"/>
      <c r="M41" s="180" t="s">
        <v>94</v>
      </c>
      <c r="N41" s="88"/>
      <c r="O41" s="180" t="s">
        <v>95</v>
      </c>
      <c r="P41" s="88"/>
      <c r="Q41" s="180" t="s">
        <v>96</v>
      </c>
      <c r="R41" s="87"/>
      <c r="S41" s="197" t="s">
        <v>31</v>
      </c>
      <c r="T41" s="197"/>
      <c r="U41" s="197"/>
      <c r="W41" s="91"/>
    </row>
    <row r="42" spans="1:23" ht="40.5" customHeight="1" thickBot="1" x14ac:dyDescent="0.7">
      <c r="A42" s="197"/>
      <c r="B42" s="85"/>
      <c r="C42" s="183" t="s">
        <v>164</v>
      </c>
      <c r="D42" s="88"/>
      <c r="E42" s="183" t="s">
        <v>165</v>
      </c>
      <c r="F42" s="88"/>
      <c r="G42" s="183" t="s">
        <v>166</v>
      </c>
      <c r="H42" s="85"/>
      <c r="I42" s="181" t="s">
        <v>79</v>
      </c>
      <c r="J42" s="87"/>
      <c r="K42" s="181" t="s">
        <v>85</v>
      </c>
      <c r="L42" s="85"/>
      <c r="M42" s="183" t="s">
        <v>164</v>
      </c>
      <c r="N42" s="88"/>
      <c r="O42" s="183" t="s">
        <v>165</v>
      </c>
      <c r="P42" s="88"/>
      <c r="Q42" s="183" t="s">
        <v>166</v>
      </c>
      <c r="R42" s="85"/>
      <c r="S42" s="181" t="s">
        <v>79</v>
      </c>
      <c r="T42" s="87"/>
      <c r="U42" s="181" t="s">
        <v>85</v>
      </c>
      <c r="W42" s="91"/>
    </row>
    <row r="43" spans="1:23" ht="40.5" customHeight="1" x14ac:dyDescent="0.4">
      <c r="A43" s="225" t="s">
        <v>243</v>
      </c>
      <c r="B43" s="108"/>
      <c r="C43" s="226">
        <f>C32</f>
        <v>10701322500</v>
      </c>
      <c r="D43" s="227"/>
      <c r="E43" s="226">
        <f>E32</f>
        <v>3945420139913</v>
      </c>
      <c r="F43" s="227"/>
      <c r="G43" s="226">
        <f>G32</f>
        <v>42494792204</v>
      </c>
      <c r="H43" s="227"/>
      <c r="I43" s="226">
        <f>I32</f>
        <v>3998616254617</v>
      </c>
      <c r="J43" s="227"/>
      <c r="K43" s="228">
        <f>K32</f>
        <v>52.4393649342801</v>
      </c>
      <c r="L43" s="227"/>
      <c r="M43" s="226">
        <f>M32</f>
        <v>261120242044</v>
      </c>
      <c r="N43" s="227"/>
      <c r="O43" s="226">
        <f>O32</f>
        <v>5679697790734</v>
      </c>
      <c r="P43" s="227"/>
      <c r="Q43" s="226">
        <f>Q32</f>
        <v>128075896151</v>
      </c>
      <c r="R43" s="227"/>
      <c r="S43" s="229">
        <f>S32</f>
        <v>6068893928929</v>
      </c>
      <c r="T43" s="227"/>
      <c r="U43" s="228">
        <f>U32</f>
        <v>1038.4510530790756</v>
      </c>
      <c r="W43" s="91"/>
    </row>
    <row r="44" spans="1:23" ht="40.5" customHeight="1" x14ac:dyDescent="0.4">
      <c r="A44" s="41" t="s">
        <v>237</v>
      </c>
      <c r="C44" s="92">
        <v>0</v>
      </c>
      <c r="D44" s="91"/>
      <c r="E44" s="92">
        <v>0</v>
      </c>
      <c r="F44" s="91"/>
      <c r="G44" s="92">
        <v>0</v>
      </c>
      <c r="H44" s="91"/>
      <c r="I44" s="92">
        <f t="shared" si="0"/>
        <v>0</v>
      </c>
      <c r="J44" s="91"/>
      <c r="K44" s="135">
        <f>I44/$I$66*100</f>
        <v>0</v>
      </c>
      <c r="L44" s="91"/>
      <c r="M44" s="92">
        <v>0</v>
      </c>
      <c r="N44" s="91"/>
      <c r="O44" s="92">
        <v>0</v>
      </c>
      <c r="P44" s="91"/>
      <c r="Q44" s="92">
        <v>-9425859</v>
      </c>
      <c r="R44" s="91"/>
      <c r="S44" s="90">
        <f t="shared" si="1"/>
        <v>-9425859</v>
      </c>
      <c r="T44" s="91"/>
      <c r="U44" s="135">
        <f>S44/$S$66*100</f>
        <v>-1.6128627916969151E-3</v>
      </c>
      <c r="W44" s="91"/>
    </row>
    <row r="45" spans="1:23" ht="40.5" customHeight="1" x14ac:dyDescent="0.4">
      <c r="A45" s="41" t="s">
        <v>226</v>
      </c>
      <c r="C45" s="92">
        <v>0</v>
      </c>
      <c r="D45" s="91"/>
      <c r="E45" s="92">
        <v>-14963950</v>
      </c>
      <c r="F45" s="91"/>
      <c r="G45" s="92">
        <v>0</v>
      </c>
      <c r="H45" s="91"/>
      <c r="I45" s="92">
        <f t="shared" si="0"/>
        <v>-14963950</v>
      </c>
      <c r="J45" s="91"/>
      <c r="K45" s="135">
        <f>I45/$I$66*100</f>
        <v>-1.9624289627749781E-4</v>
      </c>
      <c r="L45" s="91"/>
      <c r="M45" s="92">
        <v>0</v>
      </c>
      <c r="N45" s="91"/>
      <c r="O45" s="92">
        <v>-14963950</v>
      </c>
      <c r="P45" s="91"/>
      <c r="Q45" s="92">
        <v>0</v>
      </c>
      <c r="R45" s="91"/>
      <c r="S45" s="90">
        <f t="shared" si="1"/>
        <v>-14963950</v>
      </c>
      <c r="T45" s="91"/>
      <c r="U45" s="135">
        <f>S45/$S$66*100</f>
        <v>-2.5604879270751928E-3</v>
      </c>
      <c r="W45" s="91"/>
    </row>
    <row r="46" spans="1:23" ht="40.5" customHeight="1" x14ac:dyDescent="0.4">
      <c r="A46" s="41" t="s">
        <v>27</v>
      </c>
      <c r="C46" s="90">
        <v>0</v>
      </c>
      <c r="D46" s="91"/>
      <c r="E46" s="90">
        <v>39504286</v>
      </c>
      <c r="F46" s="91"/>
      <c r="G46" s="90">
        <v>0</v>
      </c>
      <c r="H46" s="91"/>
      <c r="I46" s="90">
        <f t="shared" si="0"/>
        <v>39504286</v>
      </c>
      <c r="J46" s="91"/>
      <c r="K46" s="95">
        <f>I46/$I$66*100</f>
        <v>5.1807413817973262E-4</v>
      </c>
      <c r="L46" s="91"/>
      <c r="M46" s="92">
        <v>0</v>
      </c>
      <c r="N46" s="91"/>
      <c r="O46" s="92">
        <v>-120744260</v>
      </c>
      <c r="P46" s="91"/>
      <c r="Q46" s="90">
        <v>0</v>
      </c>
      <c r="R46" s="91"/>
      <c r="S46" s="90">
        <f t="shared" si="1"/>
        <v>-120744260</v>
      </c>
      <c r="T46" s="91"/>
      <c r="U46" s="95">
        <f>S46/$S$66*100</f>
        <v>-2.0660602313802717E-2</v>
      </c>
      <c r="W46" s="91"/>
    </row>
    <row r="47" spans="1:23" ht="40.5" customHeight="1" x14ac:dyDescent="0.4">
      <c r="A47" s="41" t="s">
        <v>200</v>
      </c>
      <c r="C47" s="92">
        <v>0</v>
      </c>
      <c r="D47" s="93"/>
      <c r="E47" s="92">
        <v>-126353019</v>
      </c>
      <c r="F47" s="93"/>
      <c r="G47" s="92">
        <v>0</v>
      </c>
      <c r="H47" s="93"/>
      <c r="I47" s="92">
        <f t="shared" si="0"/>
        <v>-126353019</v>
      </c>
      <c r="J47" s="93"/>
      <c r="K47" s="135">
        <f>I47/$I$66*100</f>
        <v>-1.6570412492667853E-3</v>
      </c>
      <c r="L47" s="93"/>
      <c r="M47" s="92">
        <v>0</v>
      </c>
      <c r="N47" s="93"/>
      <c r="O47" s="92">
        <v>-126291219</v>
      </c>
      <c r="P47" s="93"/>
      <c r="Q47" s="92">
        <v>0</v>
      </c>
      <c r="R47" s="93"/>
      <c r="S47" s="90">
        <f t="shared" si="1"/>
        <v>-126291219</v>
      </c>
      <c r="T47" s="93"/>
      <c r="U47" s="135">
        <f>S47/$S$66*100</f>
        <v>-2.160974485647902E-2</v>
      </c>
      <c r="W47" s="91"/>
    </row>
    <row r="48" spans="1:23" ht="40.5" customHeight="1" x14ac:dyDescent="0.4">
      <c r="A48" s="41" t="s">
        <v>202</v>
      </c>
      <c r="C48" s="92">
        <v>0</v>
      </c>
      <c r="D48" s="93"/>
      <c r="E48" s="92">
        <v>-145610546</v>
      </c>
      <c r="F48" s="93"/>
      <c r="G48" s="92">
        <v>0</v>
      </c>
      <c r="H48" s="93"/>
      <c r="I48" s="92">
        <f t="shared" si="0"/>
        <v>-145610546</v>
      </c>
      <c r="J48" s="93"/>
      <c r="K48" s="135">
        <f>I48/$I$66*100</f>
        <v>-1.9095917371808797E-3</v>
      </c>
      <c r="L48" s="93"/>
      <c r="M48" s="92">
        <v>0</v>
      </c>
      <c r="N48" s="93"/>
      <c r="O48" s="92">
        <v>-145547356</v>
      </c>
      <c r="P48" s="93"/>
      <c r="Q48" s="92">
        <v>0</v>
      </c>
      <c r="R48" s="93"/>
      <c r="S48" s="90">
        <f t="shared" si="1"/>
        <v>-145547356</v>
      </c>
      <c r="T48" s="93"/>
      <c r="U48" s="135">
        <f>S48/$S$66*100</f>
        <v>-2.4904670749081301E-2</v>
      </c>
      <c r="W48" s="91"/>
    </row>
    <row r="49" spans="1:23" ht="40.5" customHeight="1" x14ac:dyDescent="0.4">
      <c r="A49" s="41" t="s">
        <v>30</v>
      </c>
      <c r="C49" s="92">
        <v>0</v>
      </c>
      <c r="D49" s="91"/>
      <c r="E49" s="92">
        <v>-199958281</v>
      </c>
      <c r="F49" s="91"/>
      <c r="G49" s="92">
        <v>0</v>
      </c>
      <c r="H49" s="91"/>
      <c r="I49" s="90">
        <f t="shared" si="0"/>
        <v>-199958281</v>
      </c>
      <c r="J49" s="91"/>
      <c r="K49" s="95">
        <f>I49/$I$66*100</f>
        <v>-2.6223284759779178E-3</v>
      </c>
      <c r="L49" s="91"/>
      <c r="M49" s="92">
        <v>0</v>
      </c>
      <c r="N49" s="91"/>
      <c r="O49" s="92">
        <v>-274739570</v>
      </c>
      <c r="P49" s="91"/>
      <c r="Q49" s="92">
        <v>0</v>
      </c>
      <c r="R49" s="91"/>
      <c r="S49" s="90">
        <f t="shared" si="1"/>
        <v>-274739570</v>
      </c>
      <c r="T49" s="91"/>
      <c r="U49" s="95">
        <f>S49/$S$66*100</f>
        <v>-4.7010806109003968E-2</v>
      </c>
      <c r="W49" s="91"/>
    </row>
    <row r="50" spans="1:23" ht="40.5" customHeight="1" x14ac:dyDescent="0.4">
      <c r="A50" s="41" t="s">
        <v>240</v>
      </c>
      <c r="C50" s="92">
        <v>0</v>
      </c>
      <c r="D50" s="91"/>
      <c r="E50" s="92">
        <v>0</v>
      </c>
      <c r="F50" s="91"/>
      <c r="G50" s="92">
        <v>0</v>
      </c>
      <c r="H50" s="91"/>
      <c r="I50" s="92">
        <f t="shared" si="0"/>
        <v>0</v>
      </c>
      <c r="J50" s="91"/>
      <c r="K50" s="135">
        <f>I50/$I$66*100</f>
        <v>0</v>
      </c>
      <c r="L50" s="91"/>
      <c r="M50" s="92">
        <v>0</v>
      </c>
      <c r="N50" s="91"/>
      <c r="O50" s="92">
        <v>0</v>
      </c>
      <c r="P50" s="91"/>
      <c r="Q50" s="92">
        <v>-688673287</v>
      </c>
      <c r="R50" s="91"/>
      <c r="S50" s="90">
        <f t="shared" si="1"/>
        <v>-688673287</v>
      </c>
      <c r="T50" s="91"/>
      <c r="U50" s="135">
        <f>S50/$S$66*100</f>
        <v>-0.11783918263979026</v>
      </c>
      <c r="W50" s="91"/>
    </row>
    <row r="51" spans="1:23" ht="40.5" customHeight="1" x14ac:dyDescent="0.4">
      <c r="A51" s="41" t="s">
        <v>203</v>
      </c>
      <c r="C51" s="92">
        <v>0</v>
      </c>
      <c r="D51" s="91"/>
      <c r="E51" s="92">
        <v>88551072</v>
      </c>
      <c r="F51" s="91"/>
      <c r="G51" s="92">
        <v>-901670936</v>
      </c>
      <c r="H51" s="91"/>
      <c r="I51" s="92">
        <f t="shared" si="0"/>
        <v>-813119864</v>
      </c>
      <c r="J51" s="91"/>
      <c r="K51" s="135">
        <f>I51/$I$66*100</f>
        <v>-1.066356123430813E-2</v>
      </c>
      <c r="L51" s="91"/>
      <c r="M51" s="92">
        <v>0</v>
      </c>
      <c r="N51" s="91"/>
      <c r="O51" s="92">
        <v>0</v>
      </c>
      <c r="P51" s="91"/>
      <c r="Q51" s="92">
        <v>-901670936</v>
      </c>
      <c r="R51" s="91"/>
      <c r="S51" s="90">
        <f t="shared" si="1"/>
        <v>-901670936</v>
      </c>
      <c r="T51" s="91"/>
      <c r="U51" s="135">
        <f>S51/$S$66*100</f>
        <v>-0.15428530206413341</v>
      </c>
      <c r="W51" s="91"/>
    </row>
    <row r="52" spans="1:23" ht="40.5" customHeight="1" x14ac:dyDescent="0.4">
      <c r="A52" s="41" t="s">
        <v>224</v>
      </c>
      <c r="C52" s="92">
        <v>0</v>
      </c>
      <c r="D52" s="91"/>
      <c r="E52" s="92">
        <v>-1097881666</v>
      </c>
      <c r="F52" s="91"/>
      <c r="G52" s="92">
        <v>0</v>
      </c>
      <c r="H52" s="91"/>
      <c r="I52" s="92">
        <f t="shared" si="0"/>
        <v>-1097881666</v>
      </c>
      <c r="J52" s="91"/>
      <c r="K52" s="135">
        <f>I52/$I$66*100</f>
        <v>-1.4398035138169034E-2</v>
      </c>
      <c r="L52" s="91"/>
      <c r="M52" s="92">
        <v>0</v>
      </c>
      <c r="N52" s="91"/>
      <c r="O52" s="92">
        <v>-1097881666</v>
      </c>
      <c r="P52" s="91"/>
      <c r="Q52" s="92">
        <v>0</v>
      </c>
      <c r="R52" s="91"/>
      <c r="S52" s="90">
        <f t="shared" si="1"/>
        <v>-1097881666</v>
      </c>
      <c r="T52" s="91"/>
      <c r="U52" s="135">
        <f>S52/$S$66*100</f>
        <v>-0.18785900455095075</v>
      </c>
      <c r="W52" s="91"/>
    </row>
    <row r="53" spans="1:23" ht="40.5" customHeight="1" x14ac:dyDescent="0.4">
      <c r="A53" s="41" t="s">
        <v>201</v>
      </c>
      <c r="C53" s="92">
        <v>0</v>
      </c>
      <c r="D53" s="93"/>
      <c r="E53" s="92">
        <v>-1299609219</v>
      </c>
      <c r="F53" s="93"/>
      <c r="G53" s="92">
        <v>0</v>
      </c>
      <c r="H53" s="93"/>
      <c r="I53" s="92">
        <f t="shared" si="0"/>
        <v>-1299609219</v>
      </c>
      <c r="J53" s="93"/>
      <c r="K53" s="135">
        <f>I53/$I$66*100</f>
        <v>-1.7043566515892991E-2</v>
      </c>
      <c r="L53" s="93"/>
      <c r="M53" s="92">
        <v>0</v>
      </c>
      <c r="N53" s="93"/>
      <c r="O53" s="92">
        <v>-1299392758</v>
      </c>
      <c r="P53" s="93"/>
      <c r="Q53" s="92">
        <v>0</v>
      </c>
      <c r="R53" s="93"/>
      <c r="S53" s="90">
        <f t="shared" si="1"/>
        <v>-1299392758</v>
      </c>
      <c r="T53" s="93"/>
      <c r="U53" s="135">
        <f>S53/$S$66*100</f>
        <v>-0.22233965426160457</v>
      </c>
      <c r="W53" s="91"/>
    </row>
    <row r="54" spans="1:23" ht="40.5" customHeight="1" x14ac:dyDescent="0.4">
      <c r="A54" s="41" t="s">
        <v>97</v>
      </c>
      <c r="C54" s="90">
        <v>0</v>
      </c>
      <c r="D54" s="91"/>
      <c r="E54" s="90">
        <v>0</v>
      </c>
      <c r="F54" s="91"/>
      <c r="G54" s="90">
        <v>0</v>
      </c>
      <c r="H54" s="91"/>
      <c r="I54" s="90">
        <f t="shared" si="0"/>
        <v>0</v>
      </c>
      <c r="J54" s="91"/>
      <c r="K54" s="95">
        <f>I54/$I$66*100</f>
        <v>0</v>
      </c>
      <c r="L54" s="91"/>
      <c r="M54" s="90">
        <v>25128788</v>
      </c>
      <c r="N54" s="91"/>
      <c r="O54" s="92">
        <v>0</v>
      </c>
      <c r="P54" s="91"/>
      <c r="Q54" s="90">
        <v>-1408814252</v>
      </c>
      <c r="R54" s="91"/>
      <c r="S54" s="90">
        <f t="shared" si="1"/>
        <v>-1383685464</v>
      </c>
      <c r="T54" s="91"/>
      <c r="U54" s="95">
        <f>S54/$S$66*100</f>
        <v>-0.23676301547662462</v>
      </c>
      <c r="W54" s="91"/>
    </row>
    <row r="55" spans="1:23" ht="40.5" customHeight="1" x14ac:dyDescent="0.4">
      <c r="A55" s="41" t="s">
        <v>238</v>
      </c>
      <c r="C55" s="92">
        <v>0</v>
      </c>
      <c r="D55" s="91"/>
      <c r="E55" s="92">
        <v>0</v>
      </c>
      <c r="F55" s="91"/>
      <c r="G55" s="92">
        <v>0</v>
      </c>
      <c r="H55" s="91"/>
      <c r="I55" s="92">
        <f t="shared" si="0"/>
        <v>0</v>
      </c>
      <c r="J55" s="91"/>
      <c r="K55" s="135">
        <f>I55/$I$66*100</f>
        <v>0</v>
      </c>
      <c r="L55" s="91"/>
      <c r="M55" s="92">
        <v>0</v>
      </c>
      <c r="N55" s="91"/>
      <c r="O55" s="92">
        <v>0</v>
      </c>
      <c r="P55" s="91"/>
      <c r="Q55" s="92">
        <v>-4020951392</v>
      </c>
      <c r="R55" s="91"/>
      <c r="S55" s="90">
        <f t="shared" si="1"/>
        <v>-4020951392</v>
      </c>
      <c r="T55" s="91"/>
      <c r="U55" s="135">
        <f>S55/$S$66*100</f>
        <v>-0.68802672386450048</v>
      </c>
      <c r="W55" s="91"/>
    </row>
    <row r="56" spans="1:23" ht="40.5" customHeight="1" x14ac:dyDescent="0.4">
      <c r="A56" s="41" t="s">
        <v>227</v>
      </c>
      <c r="C56" s="92">
        <v>0</v>
      </c>
      <c r="D56" s="91"/>
      <c r="E56" s="92">
        <v>432783678</v>
      </c>
      <c r="F56" s="91"/>
      <c r="G56" s="92">
        <v>-4962770897</v>
      </c>
      <c r="H56" s="91"/>
      <c r="I56" s="92">
        <f t="shared" si="0"/>
        <v>-4529987219</v>
      </c>
      <c r="J56" s="91"/>
      <c r="K56" s="135">
        <f>I56/$I$66*100</f>
        <v>-5.9407964605375438E-2</v>
      </c>
      <c r="L56" s="91"/>
      <c r="M56" s="92">
        <v>0</v>
      </c>
      <c r="N56" s="91"/>
      <c r="O56" s="92">
        <v>0</v>
      </c>
      <c r="P56" s="91"/>
      <c r="Q56" s="92">
        <v>-4962770897</v>
      </c>
      <c r="R56" s="91"/>
      <c r="S56" s="90">
        <f t="shared" si="1"/>
        <v>-4962770897</v>
      </c>
      <c r="T56" s="91"/>
      <c r="U56" s="135">
        <f>S56/$S$66*100</f>
        <v>-0.84918186485577851</v>
      </c>
      <c r="W56" s="91"/>
    </row>
    <row r="57" spans="1:23" ht="40.5" customHeight="1" x14ac:dyDescent="0.4">
      <c r="A57" s="41" t="s">
        <v>15</v>
      </c>
      <c r="C57" s="90">
        <v>26526677350</v>
      </c>
      <c r="D57" s="91"/>
      <c r="E57" s="90">
        <v>-6861737758</v>
      </c>
      <c r="F57" s="91"/>
      <c r="G57" s="90">
        <v>0</v>
      </c>
      <c r="H57" s="91"/>
      <c r="I57" s="90">
        <f t="shared" si="0"/>
        <v>19664939592</v>
      </c>
      <c r="J57" s="91"/>
      <c r="K57" s="135">
        <f>I57/$I$66*100</f>
        <v>0.25789345063677144</v>
      </c>
      <c r="L57" s="91"/>
      <c r="M57" s="90">
        <v>26526677350</v>
      </c>
      <c r="N57" s="91"/>
      <c r="O57" s="92">
        <v>-18928531437</v>
      </c>
      <c r="P57" s="91"/>
      <c r="Q57" s="90">
        <v>-11799953823</v>
      </c>
      <c r="R57" s="91"/>
      <c r="S57" s="90">
        <f t="shared" si="1"/>
        <v>-4201807910</v>
      </c>
      <c r="T57" s="91"/>
      <c r="U57" s="95">
        <f>S57/$S$66*100</f>
        <v>-0.71897316052539928</v>
      </c>
      <c r="W57" s="91"/>
    </row>
    <row r="58" spans="1:23" ht="40.5" customHeight="1" x14ac:dyDescent="0.4">
      <c r="A58" s="41" t="s">
        <v>24</v>
      </c>
      <c r="C58" s="90">
        <v>0</v>
      </c>
      <c r="D58" s="91"/>
      <c r="E58" s="90">
        <v>66010238365</v>
      </c>
      <c r="F58" s="91"/>
      <c r="G58" s="90">
        <v>0</v>
      </c>
      <c r="H58" s="91"/>
      <c r="I58" s="90">
        <f t="shared" si="0"/>
        <v>66010238365</v>
      </c>
      <c r="J58" s="91"/>
      <c r="K58" s="95">
        <f>I58/$I$66*100</f>
        <v>0.86568321604359821</v>
      </c>
      <c r="L58" s="91"/>
      <c r="M58" s="90">
        <v>37217151720</v>
      </c>
      <c r="N58" s="91"/>
      <c r="O58" s="92">
        <v>-52117543406</v>
      </c>
      <c r="P58" s="91"/>
      <c r="Q58" s="90">
        <v>0</v>
      </c>
      <c r="R58" s="91"/>
      <c r="S58" s="90">
        <f t="shared" si="1"/>
        <v>-14900391686</v>
      </c>
      <c r="T58" s="91"/>
      <c r="U58" s="95">
        <f>S58/$S$66*100</f>
        <v>-2.5496124366022728</v>
      </c>
      <c r="W58" s="91"/>
    </row>
    <row r="59" spans="1:23" ht="40.5" customHeight="1" x14ac:dyDescent="0.4">
      <c r="A59" s="41" t="s">
        <v>239</v>
      </c>
      <c r="C59" s="92">
        <v>0</v>
      </c>
      <c r="D59" s="91"/>
      <c r="E59" s="92">
        <v>0</v>
      </c>
      <c r="F59" s="91"/>
      <c r="G59" s="92">
        <v>0</v>
      </c>
      <c r="H59" s="91"/>
      <c r="I59" s="92">
        <f t="shared" si="0"/>
        <v>0</v>
      </c>
      <c r="J59" s="91"/>
      <c r="K59" s="135">
        <f>I59/$I$66*100</f>
        <v>0</v>
      </c>
      <c r="L59" s="91"/>
      <c r="M59" s="92">
        <v>0</v>
      </c>
      <c r="N59" s="91"/>
      <c r="O59" s="92">
        <v>0</v>
      </c>
      <c r="P59" s="91"/>
      <c r="Q59" s="92">
        <v>-21799255703</v>
      </c>
      <c r="R59" s="91"/>
      <c r="S59" s="90">
        <f t="shared" si="1"/>
        <v>-21799255703</v>
      </c>
      <c r="T59" s="91"/>
      <c r="U59" s="135">
        <f>S59/$S$66*100</f>
        <v>-3.7300800287862859</v>
      </c>
      <c r="W59" s="91"/>
    </row>
    <row r="60" spans="1:23" ht="40.5" customHeight="1" x14ac:dyDescent="0.4">
      <c r="A60" s="41" t="s">
        <v>17</v>
      </c>
      <c r="C60" s="90">
        <v>358574324</v>
      </c>
      <c r="D60" s="91"/>
      <c r="E60" s="90">
        <v>11605862895</v>
      </c>
      <c r="F60" s="91"/>
      <c r="G60" s="90">
        <v>0</v>
      </c>
      <c r="H60" s="91"/>
      <c r="I60" s="90">
        <f t="shared" si="0"/>
        <v>11964437219</v>
      </c>
      <c r="J60" s="91"/>
      <c r="K60" s="95">
        <f>I60/$I$66*100</f>
        <v>0.15690615193093077</v>
      </c>
      <c r="L60" s="91"/>
      <c r="M60" s="90">
        <v>358574324</v>
      </c>
      <c r="N60" s="91"/>
      <c r="O60" s="92">
        <v>-35586442632</v>
      </c>
      <c r="P60" s="91"/>
      <c r="Q60" s="90">
        <v>-10591897168</v>
      </c>
      <c r="R60" s="91"/>
      <c r="S60" s="90">
        <f t="shared" si="1"/>
        <v>-45819765476</v>
      </c>
      <c r="T60" s="91"/>
      <c r="U60" s="95">
        <f>S60/$S$66*100</f>
        <v>-7.8402397978284295</v>
      </c>
      <c r="W60" s="91"/>
    </row>
    <row r="61" spans="1:23" ht="40.5" customHeight="1" x14ac:dyDescent="0.4">
      <c r="A61" s="41" t="s">
        <v>28</v>
      </c>
      <c r="C61" s="90">
        <v>0</v>
      </c>
      <c r="D61" s="91"/>
      <c r="E61" s="90">
        <v>581012017016</v>
      </c>
      <c r="F61" s="91"/>
      <c r="G61" s="90">
        <v>-1032154676</v>
      </c>
      <c r="H61" s="91"/>
      <c r="I61" s="90">
        <f t="shared" si="0"/>
        <v>579979862340</v>
      </c>
      <c r="J61" s="91"/>
      <c r="K61" s="95">
        <f>I61/$I$66*100</f>
        <v>7.6060751317817878</v>
      </c>
      <c r="L61" s="91"/>
      <c r="M61" s="90">
        <v>234280231650</v>
      </c>
      <c r="N61" s="91"/>
      <c r="O61" s="92">
        <v>-354017474001</v>
      </c>
      <c r="P61" s="91"/>
      <c r="Q61" s="90">
        <v>-20327074041</v>
      </c>
      <c r="R61" s="91"/>
      <c r="S61" s="90">
        <f t="shared" si="1"/>
        <v>-140064316392</v>
      </c>
      <c r="T61" s="91"/>
      <c r="U61" s="95">
        <f>S61/$S$66*100</f>
        <v>-23.966465481089958</v>
      </c>
      <c r="W61" s="91"/>
    </row>
    <row r="62" spans="1:23" ht="40.5" customHeight="1" x14ac:dyDescent="0.4">
      <c r="A62" s="41" t="s">
        <v>13</v>
      </c>
      <c r="C62" s="90">
        <v>126280976666</v>
      </c>
      <c r="D62" s="91"/>
      <c r="E62" s="90">
        <v>-85764936234</v>
      </c>
      <c r="F62" s="91"/>
      <c r="G62" s="90">
        <v>0</v>
      </c>
      <c r="H62" s="91"/>
      <c r="I62" s="90">
        <f t="shared" si="0"/>
        <v>40516040432</v>
      </c>
      <c r="J62" s="91"/>
      <c r="K62" s="95">
        <f>I62/$I$66*100</f>
        <v>0.53134266821740805</v>
      </c>
      <c r="L62" s="91"/>
      <c r="M62" s="90">
        <v>126280976666</v>
      </c>
      <c r="N62" s="91"/>
      <c r="O62" s="92">
        <v>-302301304322</v>
      </c>
      <c r="P62" s="91"/>
      <c r="Q62" s="90">
        <v>-3546645517</v>
      </c>
      <c r="R62" s="91"/>
      <c r="S62" s="90">
        <f t="shared" si="1"/>
        <v>-179566973173</v>
      </c>
      <c r="T62" s="91"/>
      <c r="U62" s="95">
        <f>S62/$S$66*100</f>
        <v>-30.725782090350577</v>
      </c>
      <c r="W62" s="91"/>
    </row>
    <row r="63" spans="1:23" ht="40.5" customHeight="1" x14ac:dyDescent="0.4">
      <c r="A63" s="41" t="s">
        <v>216</v>
      </c>
      <c r="C63" s="92">
        <v>0</v>
      </c>
      <c r="D63" s="91"/>
      <c r="E63" s="92">
        <v>-346852808715</v>
      </c>
      <c r="F63" s="91"/>
      <c r="G63" s="92">
        <v>0</v>
      </c>
      <c r="H63" s="91"/>
      <c r="I63" s="92">
        <f t="shared" si="0"/>
        <v>-346852808715</v>
      </c>
      <c r="J63" s="91"/>
      <c r="K63" s="135">
        <f>I63/$I$66*100</f>
        <v>-4.5487588346804513</v>
      </c>
      <c r="L63" s="91"/>
      <c r="M63" s="92">
        <v>0</v>
      </c>
      <c r="N63" s="91"/>
      <c r="O63" s="92">
        <v>-346852808715</v>
      </c>
      <c r="P63" s="91"/>
      <c r="Q63" s="92">
        <v>0</v>
      </c>
      <c r="R63" s="91"/>
      <c r="S63" s="90">
        <f t="shared" si="1"/>
        <v>-346852808715</v>
      </c>
      <c r="T63" s="91"/>
      <c r="U63" s="135">
        <f>S63/$S$66*100</f>
        <v>-59.350133433142901</v>
      </c>
      <c r="W63" s="91"/>
    </row>
    <row r="64" spans="1:23" ht="40.5" customHeight="1" x14ac:dyDescent="0.4">
      <c r="A64" s="41" t="s">
        <v>25</v>
      </c>
      <c r="C64" s="90">
        <v>0</v>
      </c>
      <c r="D64" s="91"/>
      <c r="E64" s="90">
        <v>257974527376</v>
      </c>
      <c r="F64" s="91"/>
      <c r="G64" s="90">
        <v>0</v>
      </c>
      <c r="H64" s="91"/>
      <c r="I64" s="90">
        <f t="shared" si="0"/>
        <v>257974527376</v>
      </c>
      <c r="J64" s="91"/>
      <c r="K64" s="95">
        <f>I64/$I$66*100</f>
        <v>3.3831754595601358</v>
      </c>
      <c r="L64" s="91"/>
      <c r="M64" s="90">
        <v>666554783440</v>
      </c>
      <c r="N64" s="91"/>
      <c r="O64" s="92">
        <v>-1334700185479</v>
      </c>
      <c r="P64" s="91"/>
      <c r="Q64" s="90">
        <v>-129392669085</v>
      </c>
      <c r="R64" s="91"/>
      <c r="S64" s="90">
        <f t="shared" si="1"/>
        <v>-797538071124</v>
      </c>
      <c r="T64" s="91"/>
      <c r="U64" s="95">
        <f>S64/$S$66*100</f>
        <v>-136.46708272186413</v>
      </c>
      <c r="W64" s="91"/>
    </row>
    <row r="65" spans="1:23" ht="40.5" customHeight="1" thickBot="1" x14ac:dyDescent="0.45">
      <c r="A65" s="41" t="s">
        <v>18</v>
      </c>
      <c r="C65" s="92">
        <v>0</v>
      </c>
      <c r="D65" s="93"/>
      <c r="E65" s="92">
        <v>3005533175832</v>
      </c>
      <c r="F65" s="93"/>
      <c r="G65" s="92">
        <v>0</v>
      </c>
      <c r="H65" s="93"/>
      <c r="I65" s="92">
        <f t="shared" si="0"/>
        <v>3005533175832</v>
      </c>
      <c r="J65" s="93"/>
      <c r="K65" s="135">
        <f>I65/$I$66*100</f>
        <v>39.415698079943986</v>
      </c>
      <c r="L65" s="93"/>
      <c r="M65" s="92">
        <v>1732386651960</v>
      </c>
      <c r="N65" s="93"/>
      <c r="O65" s="92">
        <v>-5594382370461</v>
      </c>
      <c r="P65" s="93"/>
      <c r="Q65" s="92">
        <v>-56690172776</v>
      </c>
      <c r="R65" s="93"/>
      <c r="S65" s="90">
        <f t="shared" si="1"/>
        <v>-3918685891277</v>
      </c>
      <c r="T65" s="93"/>
      <c r="U65" s="135">
        <f>S65/$S$66*100</f>
        <v>-670.52803000642552</v>
      </c>
      <c r="W65" s="91"/>
    </row>
    <row r="66" spans="1:23" ht="40.5" customHeight="1" thickBot="1" x14ac:dyDescent="0.45">
      <c r="A66" s="94"/>
      <c r="C66" s="29">
        <f>SUM(C43:C65)</f>
        <v>163867550840</v>
      </c>
      <c r="D66" s="50"/>
      <c r="E66" s="29">
        <f>SUM(E43:E65)</f>
        <v>7425752941045</v>
      </c>
      <c r="F66" s="50"/>
      <c r="G66" s="29">
        <f>SUM(G43:G65)</f>
        <v>35598195695</v>
      </c>
      <c r="H66" s="50"/>
      <c r="I66" s="29">
        <f>SUM(I43:I65)</f>
        <v>7625218687580</v>
      </c>
      <c r="J66" s="50"/>
      <c r="K66" s="29">
        <f>SUM(I66:J66)</f>
        <v>7625218687580</v>
      </c>
      <c r="L66" s="50"/>
      <c r="M66" s="29">
        <f>SUM(M43:M65)</f>
        <v>3084750417942</v>
      </c>
      <c r="N66" s="50"/>
      <c r="O66" s="29">
        <f>SUM(O43:O65)</f>
        <v>-2362268430498</v>
      </c>
      <c r="P66" s="50"/>
      <c r="Q66" s="29">
        <f>SUM(Q43:Q65)</f>
        <v>-138064078585</v>
      </c>
      <c r="R66" s="50"/>
      <c r="S66" s="29">
        <f>SUM(S43:S65)</f>
        <v>584417908859</v>
      </c>
      <c r="T66" s="50"/>
      <c r="U66" s="29">
        <f>SUM(S66:T66)</f>
        <v>584417908859</v>
      </c>
    </row>
    <row r="67" spans="1:23" ht="16.5" thickTop="1" x14ac:dyDescent="0.4"/>
    <row r="68" spans="1:23" ht="18.75" hidden="1" x14ac:dyDescent="0.4">
      <c r="C68" s="92">
        <f>'درآمد سود سهام'!C23</f>
        <v>163867550840</v>
      </c>
      <c r="D68" s="92"/>
      <c r="E68" s="92">
        <f>'درآمد ناشی از تغییر قیمت اوراق'!I40</f>
        <v>7425752941045</v>
      </c>
      <c r="F68" s="92"/>
      <c r="G68" s="92">
        <f>'درآمد ناشی از فروش'!I25</f>
        <v>40542837528</v>
      </c>
      <c r="H68" s="92"/>
      <c r="I68" s="92">
        <f>C68+E68+G70</f>
        <v>7625218687580</v>
      </c>
      <c r="J68" s="92"/>
      <c r="K68" s="92"/>
      <c r="L68" s="92"/>
      <c r="M68" s="92">
        <f>'درآمد سود سهام'!I23</f>
        <v>3084750417942</v>
      </c>
      <c r="N68" s="92"/>
      <c r="O68" s="92">
        <f>'درآمد ناشی از تغییر قیمت اوراق'!Q40</f>
        <v>-2362268430498</v>
      </c>
      <c r="P68" s="92"/>
      <c r="Q68" s="92">
        <f>'درآمد ناشی از فروش'!Q25</f>
        <v>-108079069038</v>
      </c>
      <c r="R68" s="92"/>
      <c r="S68" s="92">
        <f>M68+O68+Q70</f>
        <v>584417908859</v>
      </c>
      <c r="T68" s="92"/>
      <c r="U68" s="92"/>
    </row>
    <row r="69" spans="1:23" ht="18.75" hidden="1" x14ac:dyDescent="0.4">
      <c r="C69" s="92">
        <f>C68-C66</f>
        <v>0</v>
      </c>
      <c r="D69" s="92"/>
      <c r="E69" s="92">
        <f>E68-E66</f>
        <v>0</v>
      </c>
      <c r="F69" s="92"/>
      <c r="G69" s="92">
        <f>'درآمد اعمال اختیار'!K25</f>
        <v>-4944641833</v>
      </c>
      <c r="H69" s="92"/>
      <c r="I69" s="92">
        <f>I68-I66</f>
        <v>0</v>
      </c>
      <c r="J69" s="92"/>
      <c r="K69" s="92"/>
      <c r="L69" s="92"/>
      <c r="M69" s="92">
        <f>M68-M66</f>
        <v>0</v>
      </c>
      <c r="N69" s="92"/>
      <c r="O69" s="92">
        <f>O68-O66</f>
        <v>0</v>
      </c>
      <c r="P69" s="92"/>
      <c r="Q69" s="92">
        <f>'درآمد اعمال اختیار'!Q25</f>
        <v>-29985009547</v>
      </c>
      <c r="R69" s="92"/>
      <c r="S69" s="92">
        <f>S68-S66</f>
        <v>0</v>
      </c>
      <c r="T69" s="92"/>
      <c r="U69" s="92"/>
    </row>
    <row r="70" spans="1:23" ht="18.75" hidden="1" x14ac:dyDescent="0.4">
      <c r="C70" s="92"/>
      <c r="D70" s="92"/>
      <c r="E70" s="92"/>
      <c r="F70" s="92"/>
      <c r="G70" s="92">
        <f>SUM(G68:G69)</f>
        <v>35598195695</v>
      </c>
      <c r="H70" s="92"/>
      <c r="I70" s="92"/>
      <c r="J70" s="92"/>
      <c r="K70" s="92"/>
      <c r="L70" s="92"/>
      <c r="M70" s="92"/>
      <c r="N70" s="92"/>
      <c r="O70" s="92"/>
      <c r="P70" s="92"/>
      <c r="Q70" s="92">
        <f>Q68+Q69</f>
        <v>-138064078585</v>
      </c>
      <c r="R70" s="92"/>
      <c r="S70" s="92"/>
      <c r="T70" s="92"/>
      <c r="U70" s="92"/>
    </row>
    <row r="71" spans="1:23" ht="18.75" hidden="1" x14ac:dyDescent="0.4">
      <c r="G71" s="92">
        <f>G70-G66</f>
        <v>0</v>
      </c>
      <c r="Q71" s="92">
        <f>Q70-Q66</f>
        <v>0</v>
      </c>
    </row>
    <row r="74" spans="1:23" ht="22.5" x14ac:dyDescent="0.4">
      <c r="A74" s="41"/>
      <c r="B74" s="118"/>
      <c r="C74" s="167"/>
      <c r="D74" s="166"/>
      <c r="E74" s="167"/>
      <c r="F74" s="166"/>
      <c r="G74" s="167"/>
      <c r="H74" s="166"/>
      <c r="I74" s="167"/>
      <c r="J74" s="166"/>
      <c r="K74" s="167"/>
      <c r="L74" s="166"/>
      <c r="M74" s="167"/>
      <c r="N74" s="166"/>
      <c r="O74" s="167"/>
      <c r="P74" s="166"/>
      <c r="Q74" s="168"/>
    </row>
    <row r="75" spans="1:23" ht="22.5" x14ac:dyDescent="0.55000000000000004">
      <c r="A75" s="41"/>
      <c r="B75" s="131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92"/>
    </row>
    <row r="76" spans="1:23" ht="22.5" x14ac:dyDescent="0.55000000000000004">
      <c r="A76" s="41"/>
      <c r="B76" s="131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92"/>
    </row>
    <row r="77" spans="1:23" ht="22.5" x14ac:dyDescent="0.55000000000000004">
      <c r="A77" s="41"/>
      <c r="B77" s="131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92"/>
    </row>
    <row r="78" spans="1:23" ht="22.5" x14ac:dyDescent="0.4">
      <c r="A78" s="41"/>
      <c r="B78" s="118"/>
      <c r="C78" s="92"/>
      <c r="D78" s="92"/>
      <c r="E78" s="92"/>
      <c r="F78" s="166"/>
      <c r="G78" s="167"/>
      <c r="H78" s="166"/>
      <c r="I78" s="167"/>
      <c r="J78" s="166"/>
      <c r="K78" s="167"/>
      <c r="L78" s="166"/>
      <c r="M78" s="167"/>
      <c r="N78" s="166"/>
      <c r="O78" s="167"/>
      <c r="P78" s="166"/>
      <c r="Q78" s="168"/>
    </row>
    <row r="79" spans="1:23" ht="22.5" x14ac:dyDescent="0.55000000000000004">
      <c r="A79" s="41"/>
      <c r="B79" s="131"/>
      <c r="C79" s="92"/>
      <c r="D79" s="92"/>
      <c r="E79" s="92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92"/>
    </row>
    <row r="80" spans="1:23" ht="22.5" x14ac:dyDescent="0.55000000000000004">
      <c r="A80" s="41"/>
      <c r="B80" s="131"/>
      <c r="C80" s="92"/>
      <c r="D80" s="92"/>
      <c r="E80" s="92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92"/>
    </row>
    <row r="81" spans="1:5" ht="22.5" x14ac:dyDescent="0.4">
      <c r="A81" s="41"/>
      <c r="C81" s="92"/>
      <c r="D81" s="92"/>
      <c r="E81" s="92"/>
    </row>
    <row r="82" spans="1:5" ht="22.5" x14ac:dyDescent="0.4">
      <c r="A82" s="41"/>
      <c r="C82" s="92"/>
      <c r="D82" s="92"/>
      <c r="E82" s="92"/>
    </row>
    <row r="83" spans="1:5" ht="22.5" x14ac:dyDescent="0.4">
      <c r="A83" s="41"/>
      <c r="C83" s="92"/>
      <c r="D83" s="92"/>
      <c r="E83" s="92"/>
    </row>
    <row r="84" spans="1:5" ht="22.5" x14ac:dyDescent="0.4">
      <c r="A84" s="41"/>
      <c r="C84" s="92"/>
      <c r="D84" s="92"/>
      <c r="E84" s="92"/>
    </row>
    <row r="85" spans="1:5" ht="22.5" x14ac:dyDescent="0.4">
      <c r="A85" s="41"/>
      <c r="C85" s="92"/>
      <c r="D85" s="92"/>
      <c r="E85" s="92"/>
    </row>
    <row r="86" spans="1:5" ht="22.5" x14ac:dyDescent="0.4">
      <c r="A86" s="41"/>
      <c r="C86" s="92"/>
      <c r="D86" s="92"/>
      <c r="E86" s="92"/>
    </row>
    <row r="87" spans="1:5" ht="22.5" x14ac:dyDescent="0.4">
      <c r="A87" s="41"/>
      <c r="C87" s="92"/>
      <c r="D87" s="92"/>
      <c r="E87" s="92"/>
    </row>
    <row r="88" spans="1:5" ht="22.5" x14ac:dyDescent="0.4">
      <c r="A88" s="41"/>
      <c r="C88" s="92"/>
      <c r="D88" s="92"/>
      <c r="E88" s="92"/>
    </row>
    <row r="89" spans="1:5" ht="22.5" x14ac:dyDescent="0.4">
      <c r="A89" s="41"/>
      <c r="C89" s="92"/>
      <c r="D89" s="92"/>
      <c r="E89" s="92"/>
    </row>
    <row r="90" spans="1:5" ht="22.5" x14ac:dyDescent="0.4">
      <c r="A90" s="41"/>
      <c r="C90" s="92"/>
      <c r="D90" s="92"/>
      <c r="E90" s="92"/>
    </row>
    <row r="91" spans="1:5" ht="22.5" x14ac:dyDescent="0.4">
      <c r="A91" s="41"/>
      <c r="C91" s="92"/>
      <c r="D91" s="92"/>
      <c r="E91" s="92"/>
    </row>
  </sheetData>
  <sortState xmlns:xlrd2="http://schemas.microsoft.com/office/spreadsheetml/2017/richdata2" ref="A10:U65">
    <sortCondition descending="1" ref="S10:S65"/>
  </sortState>
  <mergeCells count="20">
    <mergeCell ref="C40:K40"/>
    <mergeCell ref="M40:U40"/>
    <mergeCell ref="A41:A42"/>
    <mergeCell ref="I41:K41"/>
    <mergeCell ref="S41:U41"/>
    <mergeCell ref="A34:U34"/>
    <mergeCell ref="A35:U35"/>
    <mergeCell ref="A36:U36"/>
    <mergeCell ref="A38:U38"/>
    <mergeCell ref="C39:U39"/>
    <mergeCell ref="A8:A9"/>
    <mergeCell ref="A1:U1"/>
    <mergeCell ref="A2:U2"/>
    <mergeCell ref="A3:U3"/>
    <mergeCell ref="C6:U6"/>
    <mergeCell ref="A5:U5"/>
    <mergeCell ref="C7:K7"/>
    <mergeCell ref="M7:U7"/>
    <mergeCell ref="I8:K8"/>
    <mergeCell ref="S8:U8"/>
  </mergeCells>
  <pageMargins left="0.39" right="0.39" top="0.39" bottom="0.39" header="0" footer="0"/>
  <pageSetup scale="41" fitToHeight="0" orientation="landscape" r:id="rId1"/>
  <rowBreaks count="1" manualBreakCount="1">
    <brk id="32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52"/>
  <sheetViews>
    <sheetView rightToLeft="1" view="pageBreakPreview" topLeftCell="A9" zoomScale="56" zoomScaleNormal="100" zoomScaleSheetLayoutView="56" workbookViewId="0">
      <selection activeCell="U28" sqref="U28"/>
    </sheetView>
  </sheetViews>
  <sheetFormatPr defaultRowHeight="15.75" x14ac:dyDescent="0.4"/>
  <cols>
    <col min="1" max="1" width="36.85546875" style="47" bestFit="1" customWidth="1"/>
    <col min="2" max="2" width="1.28515625" style="47" customWidth="1"/>
    <col min="3" max="3" width="22.7109375" style="47" customWidth="1"/>
    <col min="4" max="4" width="1.28515625" style="47" customWidth="1"/>
    <col min="5" max="5" width="23" style="47" customWidth="1"/>
    <col min="6" max="6" width="1.28515625" style="47" customWidth="1"/>
    <col min="7" max="7" width="22.85546875" style="47" customWidth="1"/>
    <col min="8" max="8" width="1.28515625" style="47" customWidth="1"/>
    <col min="9" max="9" width="24.28515625" style="47" customWidth="1"/>
    <col min="10" max="10" width="1.28515625" style="47" customWidth="1"/>
    <col min="11" max="11" width="24.42578125" style="98" bestFit="1" customWidth="1"/>
    <col min="12" max="12" width="1.28515625" style="47" customWidth="1"/>
    <col min="13" max="13" width="21.85546875" style="47" customWidth="1"/>
    <col min="14" max="14" width="1.28515625" style="47" customWidth="1"/>
    <col min="15" max="15" width="21.5703125" style="47" bestFit="1" customWidth="1"/>
    <col min="16" max="16" width="1.28515625" style="47" customWidth="1"/>
    <col min="17" max="17" width="23.28515625" style="47" customWidth="1"/>
    <col min="18" max="18" width="1.28515625" style="47" customWidth="1"/>
    <col min="19" max="19" width="20.85546875" style="47" customWidth="1"/>
    <col min="20" max="20" width="1.28515625" style="47" customWidth="1"/>
    <col min="21" max="21" width="22.7109375" style="98" customWidth="1"/>
    <col min="22" max="22" width="1.42578125" style="47" customWidth="1"/>
    <col min="23" max="23" width="14.42578125" style="47" bestFit="1" customWidth="1"/>
    <col min="24" max="16384" width="9.140625" style="47"/>
  </cols>
  <sheetData>
    <row r="1" spans="1:21" ht="40.5" customHeight="1" x14ac:dyDescent="0.4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</row>
    <row r="2" spans="1:21" ht="40.5" customHeight="1" x14ac:dyDescent="0.4">
      <c r="A2" s="209" t="s">
        <v>82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</row>
    <row r="3" spans="1:21" ht="40.5" customHeight="1" x14ac:dyDescent="0.4">
      <c r="A3" s="209" t="str">
        <f>درآمد!A3</f>
        <v>دوره یک ماهه منتهی به 30 آذر 1404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</row>
    <row r="4" spans="1:21" ht="40.5" customHeight="1" x14ac:dyDescent="0.4"/>
    <row r="5" spans="1:21" ht="40.5" customHeight="1" x14ac:dyDescent="0.4">
      <c r="A5" s="206" t="s">
        <v>167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</row>
    <row r="6" spans="1:21" ht="40.5" customHeight="1" x14ac:dyDescent="0.4">
      <c r="A6" s="83"/>
      <c r="B6" s="83"/>
      <c r="C6" s="208" t="s">
        <v>151</v>
      </c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</row>
    <row r="7" spans="1:21" ht="40.5" customHeight="1" thickBot="1" x14ac:dyDescent="0.65">
      <c r="A7" s="54"/>
      <c r="B7" s="54"/>
      <c r="C7" s="201" t="s">
        <v>213</v>
      </c>
      <c r="D7" s="201"/>
      <c r="E7" s="201"/>
      <c r="F7" s="201"/>
      <c r="G7" s="201"/>
      <c r="H7" s="201"/>
      <c r="I7" s="201"/>
      <c r="J7" s="201"/>
      <c r="K7" s="201"/>
      <c r="L7" s="54"/>
      <c r="M7" s="201" t="s">
        <v>214</v>
      </c>
      <c r="N7" s="201"/>
      <c r="O7" s="201"/>
      <c r="P7" s="201"/>
      <c r="Q7" s="201"/>
      <c r="R7" s="201"/>
      <c r="S7" s="201"/>
      <c r="T7" s="201"/>
      <c r="U7" s="201"/>
    </row>
    <row r="8" spans="1:21" ht="40.5" customHeight="1" thickBot="1" x14ac:dyDescent="0.65">
      <c r="A8" s="196" t="s">
        <v>55</v>
      </c>
      <c r="B8" s="54"/>
      <c r="C8" s="53" t="s">
        <v>98</v>
      </c>
      <c r="D8" s="97"/>
      <c r="E8" s="53" t="s">
        <v>95</v>
      </c>
      <c r="F8" s="97"/>
      <c r="G8" s="53" t="s">
        <v>96</v>
      </c>
      <c r="H8" s="55"/>
      <c r="I8" s="197" t="s">
        <v>31</v>
      </c>
      <c r="J8" s="197"/>
      <c r="K8" s="197"/>
      <c r="L8" s="54"/>
      <c r="M8" s="53" t="s">
        <v>98</v>
      </c>
      <c r="N8" s="97"/>
      <c r="O8" s="53" t="s">
        <v>95</v>
      </c>
      <c r="P8" s="97"/>
      <c r="Q8" s="53" t="s">
        <v>96</v>
      </c>
      <c r="R8" s="55"/>
      <c r="S8" s="197" t="s">
        <v>31</v>
      </c>
      <c r="T8" s="197"/>
      <c r="U8" s="197"/>
    </row>
    <row r="9" spans="1:21" ht="40.5" customHeight="1" thickBot="1" x14ac:dyDescent="0.65">
      <c r="A9" s="197"/>
      <c r="B9" s="54"/>
      <c r="C9" s="56" t="s">
        <v>168</v>
      </c>
      <c r="D9" s="97"/>
      <c r="E9" s="56" t="s">
        <v>169</v>
      </c>
      <c r="F9" s="97"/>
      <c r="G9" s="56" t="s">
        <v>170</v>
      </c>
      <c r="H9" s="54"/>
      <c r="I9" s="56" t="s">
        <v>79</v>
      </c>
      <c r="J9" s="55"/>
      <c r="K9" s="99" t="s">
        <v>85</v>
      </c>
      <c r="L9" s="54"/>
      <c r="M9" s="56" t="s">
        <v>168</v>
      </c>
      <c r="N9" s="97"/>
      <c r="O9" s="56" t="s">
        <v>169</v>
      </c>
      <c r="P9" s="97"/>
      <c r="Q9" s="56" t="s">
        <v>170</v>
      </c>
      <c r="R9" s="54"/>
      <c r="S9" s="56" t="s">
        <v>79</v>
      </c>
      <c r="T9" s="55"/>
      <c r="U9" s="99" t="s">
        <v>85</v>
      </c>
    </row>
    <row r="10" spans="1:21" ht="40.5" customHeight="1" x14ac:dyDescent="0.4">
      <c r="A10" s="41" t="s">
        <v>58</v>
      </c>
      <c r="C10" s="25">
        <v>0</v>
      </c>
      <c r="D10" s="48"/>
      <c r="E10" s="25">
        <v>-256803482</v>
      </c>
      <c r="F10" s="48"/>
      <c r="G10" s="25">
        <v>14046495202</v>
      </c>
      <c r="H10" s="48"/>
      <c r="I10" s="25">
        <f t="shared" ref="I10:I26" si="0">C10+E10+G10</f>
        <v>13789691720</v>
      </c>
      <c r="J10" s="48"/>
      <c r="K10" s="33">
        <f t="shared" ref="K10:K26" si="1">I10/$I$27*100</f>
        <v>21.766308655600596</v>
      </c>
      <c r="L10" s="48"/>
      <c r="M10" s="25">
        <v>0</v>
      </c>
      <c r="N10" s="48"/>
      <c r="O10" s="25">
        <v>105795489684</v>
      </c>
      <c r="P10" s="48"/>
      <c r="Q10" s="25">
        <v>87715400717</v>
      </c>
      <c r="R10" s="48"/>
      <c r="S10" s="25">
        <f t="shared" ref="S10:S25" si="2">M10+O10+Q10</f>
        <v>193510890401</v>
      </c>
      <c r="T10" s="48"/>
      <c r="U10" s="33">
        <f t="shared" ref="U10:U26" si="3">S10/$S$27*100</f>
        <v>25.653036605320683</v>
      </c>
    </row>
    <row r="11" spans="1:21" ht="40.5" customHeight="1" x14ac:dyDescent="0.4">
      <c r="A11" s="41" t="s">
        <v>60</v>
      </c>
      <c r="C11" s="25">
        <v>0</v>
      </c>
      <c r="D11" s="48"/>
      <c r="E11" s="25">
        <v>-7513247268</v>
      </c>
      <c r="F11" s="48"/>
      <c r="G11" s="25">
        <v>11381253374</v>
      </c>
      <c r="H11" s="48"/>
      <c r="I11" s="25">
        <f t="shared" si="0"/>
        <v>3868006106</v>
      </c>
      <c r="J11" s="48"/>
      <c r="K11" s="33">
        <f t="shared" si="1"/>
        <v>6.1054457557477404</v>
      </c>
      <c r="L11" s="48"/>
      <c r="M11" s="25">
        <v>0</v>
      </c>
      <c r="N11" s="48"/>
      <c r="O11" s="25">
        <v>22967565169</v>
      </c>
      <c r="P11" s="48"/>
      <c r="Q11" s="25">
        <v>138542853211</v>
      </c>
      <c r="R11" s="48"/>
      <c r="S11" s="25">
        <f t="shared" si="2"/>
        <v>161510418380</v>
      </c>
      <c r="T11" s="48"/>
      <c r="U11" s="33">
        <f t="shared" si="3"/>
        <v>21.410850140046627</v>
      </c>
    </row>
    <row r="12" spans="1:21" ht="40.5" customHeight="1" x14ac:dyDescent="0.4">
      <c r="A12" s="41" t="s">
        <v>61</v>
      </c>
      <c r="C12" s="25">
        <v>0</v>
      </c>
      <c r="D12" s="48"/>
      <c r="E12" s="25">
        <v>-35379646231</v>
      </c>
      <c r="F12" s="48"/>
      <c r="G12" s="25">
        <v>49484991948</v>
      </c>
      <c r="H12" s="48"/>
      <c r="I12" s="25">
        <f t="shared" si="0"/>
        <v>14105345717</v>
      </c>
      <c r="J12" s="48"/>
      <c r="K12" s="33">
        <f t="shared" si="1"/>
        <v>22.264552014958017</v>
      </c>
      <c r="L12" s="48"/>
      <c r="M12" s="25">
        <v>0</v>
      </c>
      <c r="N12" s="48"/>
      <c r="O12" s="25">
        <v>24508292195</v>
      </c>
      <c r="P12" s="48"/>
      <c r="Q12" s="25">
        <v>125396371289</v>
      </c>
      <c r="R12" s="48"/>
      <c r="S12" s="25">
        <f t="shared" si="2"/>
        <v>149904663484</v>
      </c>
      <c r="T12" s="48"/>
      <c r="U12" s="33">
        <f t="shared" si="3"/>
        <v>19.872317323818475</v>
      </c>
    </row>
    <row r="13" spans="1:21" ht="40.5" customHeight="1" x14ac:dyDescent="0.4">
      <c r="A13" s="42" t="s">
        <v>59</v>
      </c>
      <c r="C13" s="27">
        <v>0</v>
      </c>
      <c r="D13" s="48"/>
      <c r="E13" s="27">
        <v>10388046215</v>
      </c>
      <c r="F13" s="48"/>
      <c r="G13" s="27">
        <v>19167535095</v>
      </c>
      <c r="H13" s="48"/>
      <c r="I13" s="25">
        <f t="shared" si="0"/>
        <v>29555581310</v>
      </c>
      <c r="J13" s="48"/>
      <c r="K13" s="33">
        <f t="shared" si="1"/>
        <v>46.651942505438413</v>
      </c>
      <c r="L13" s="48"/>
      <c r="M13" s="27">
        <v>0</v>
      </c>
      <c r="N13" s="48"/>
      <c r="O13" s="27">
        <v>57891774019</v>
      </c>
      <c r="P13" s="48"/>
      <c r="Q13" s="27">
        <v>88505765627</v>
      </c>
      <c r="R13" s="48"/>
      <c r="S13" s="25">
        <f t="shared" si="2"/>
        <v>146397539646</v>
      </c>
      <c r="T13" s="48"/>
      <c r="U13" s="33">
        <f t="shared" si="3"/>
        <v>19.407390641867032</v>
      </c>
    </row>
    <row r="14" spans="1:21" ht="40.5" customHeight="1" x14ac:dyDescent="0.4">
      <c r="A14" s="41" t="s">
        <v>100</v>
      </c>
      <c r="C14" s="25">
        <v>0</v>
      </c>
      <c r="D14" s="48"/>
      <c r="E14" s="25">
        <v>0</v>
      </c>
      <c r="F14" s="48"/>
      <c r="G14" s="25">
        <v>0</v>
      </c>
      <c r="H14" s="48"/>
      <c r="I14" s="25">
        <f t="shared" si="0"/>
        <v>0</v>
      </c>
      <c r="J14" s="48"/>
      <c r="K14" s="33">
        <f t="shared" si="1"/>
        <v>0</v>
      </c>
      <c r="L14" s="48"/>
      <c r="M14" s="25">
        <v>0</v>
      </c>
      <c r="N14" s="48"/>
      <c r="O14" s="25">
        <v>0</v>
      </c>
      <c r="P14" s="48"/>
      <c r="Q14" s="25">
        <v>39514756308</v>
      </c>
      <c r="R14" s="48"/>
      <c r="S14" s="25">
        <f t="shared" si="2"/>
        <v>39514756308</v>
      </c>
      <c r="T14" s="48"/>
      <c r="U14" s="33">
        <f t="shared" si="3"/>
        <v>5.238327868363795</v>
      </c>
    </row>
    <row r="15" spans="1:21" ht="40.5" customHeight="1" x14ac:dyDescent="0.4">
      <c r="A15" s="41" t="s">
        <v>62</v>
      </c>
      <c r="C15" s="25">
        <v>218000000</v>
      </c>
      <c r="D15" s="48"/>
      <c r="E15" s="25">
        <v>4999063</v>
      </c>
      <c r="F15" s="48"/>
      <c r="G15" s="25">
        <v>0</v>
      </c>
      <c r="H15" s="48"/>
      <c r="I15" s="25">
        <f t="shared" si="0"/>
        <v>222999063</v>
      </c>
      <c r="J15" s="48"/>
      <c r="K15" s="33">
        <f t="shared" si="1"/>
        <v>0.35199238197093807</v>
      </c>
      <c r="L15" s="48"/>
      <c r="M15" s="25">
        <v>21849478084</v>
      </c>
      <c r="N15" s="48"/>
      <c r="O15" s="25">
        <v>8998313</v>
      </c>
      <c r="P15" s="48"/>
      <c r="Q15" s="25">
        <v>3748988971</v>
      </c>
      <c r="R15" s="48"/>
      <c r="S15" s="25">
        <f t="shared" si="2"/>
        <v>25607465368</v>
      </c>
      <c r="T15" s="48"/>
      <c r="U15" s="33">
        <f t="shared" si="3"/>
        <v>3.3946887696786234</v>
      </c>
    </row>
    <row r="16" spans="1:21" ht="40.5" customHeight="1" x14ac:dyDescent="0.4">
      <c r="A16" s="41" t="s">
        <v>105</v>
      </c>
      <c r="C16" s="25">
        <v>0</v>
      </c>
      <c r="D16" s="48"/>
      <c r="E16" s="25">
        <v>0</v>
      </c>
      <c r="F16" s="48"/>
      <c r="G16" s="25">
        <v>0</v>
      </c>
      <c r="H16" s="48"/>
      <c r="I16" s="25">
        <f t="shared" si="0"/>
        <v>0</v>
      </c>
      <c r="J16" s="48"/>
      <c r="K16" s="33">
        <f t="shared" si="1"/>
        <v>0</v>
      </c>
      <c r="L16" s="48"/>
      <c r="M16" s="25">
        <v>0</v>
      </c>
      <c r="N16" s="48"/>
      <c r="O16" s="25">
        <v>0</v>
      </c>
      <c r="P16" s="48"/>
      <c r="Q16" s="25">
        <v>15303110993</v>
      </c>
      <c r="R16" s="48"/>
      <c r="S16" s="25">
        <f t="shared" si="2"/>
        <v>15303110993</v>
      </c>
      <c r="T16" s="48"/>
      <c r="U16" s="33">
        <f t="shared" si="3"/>
        <v>2.0286778985162774</v>
      </c>
    </row>
    <row r="17" spans="1:21" ht="40.5" customHeight="1" x14ac:dyDescent="0.4">
      <c r="A17" s="41" t="s">
        <v>107</v>
      </c>
      <c r="C17" s="25">
        <v>0</v>
      </c>
      <c r="D17" s="48"/>
      <c r="E17" s="25">
        <v>0</v>
      </c>
      <c r="F17" s="48"/>
      <c r="G17" s="25">
        <v>0</v>
      </c>
      <c r="H17" s="48"/>
      <c r="I17" s="25">
        <f t="shared" si="0"/>
        <v>0</v>
      </c>
      <c r="J17" s="48"/>
      <c r="K17" s="33">
        <f t="shared" si="1"/>
        <v>0</v>
      </c>
      <c r="L17" s="48"/>
      <c r="M17" s="25">
        <v>0</v>
      </c>
      <c r="N17" s="48"/>
      <c r="O17" s="25">
        <v>0</v>
      </c>
      <c r="P17" s="48"/>
      <c r="Q17" s="25">
        <v>14971626172</v>
      </c>
      <c r="R17" s="48"/>
      <c r="S17" s="25">
        <f t="shared" si="2"/>
        <v>14971626172</v>
      </c>
      <c r="T17" s="48"/>
      <c r="U17" s="33">
        <f t="shared" si="3"/>
        <v>1.9847341585562177</v>
      </c>
    </row>
    <row r="18" spans="1:21" ht="40.5" customHeight="1" x14ac:dyDescent="0.4">
      <c r="A18" s="41" t="s">
        <v>106</v>
      </c>
      <c r="C18" s="25">
        <v>0</v>
      </c>
      <c r="D18" s="48"/>
      <c r="E18" s="25">
        <v>0</v>
      </c>
      <c r="F18" s="48"/>
      <c r="G18" s="25">
        <v>0</v>
      </c>
      <c r="H18" s="48"/>
      <c r="I18" s="25">
        <f t="shared" si="0"/>
        <v>0</v>
      </c>
      <c r="J18" s="48"/>
      <c r="K18" s="33">
        <f t="shared" si="1"/>
        <v>0</v>
      </c>
      <c r="L18" s="48"/>
      <c r="M18" s="25">
        <v>0</v>
      </c>
      <c r="N18" s="48"/>
      <c r="O18" s="25">
        <v>0</v>
      </c>
      <c r="P18" s="48"/>
      <c r="Q18" s="25">
        <v>3155013122</v>
      </c>
      <c r="R18" s="48"/>
      <c r="S18" s="25">
        <f t="shared" si="2"/>
        <v>3155013122</v>
      </c>
      <c r="T18" s="48"/>
      <c r="U18" s="33">
        <f t="shared" si="3"/>
        <v>0.41824864193025718</v>
      </c>
    </row>
    <row r="19" spans="1:21" ht="40.5" customHeight="1" x14ac:dyDescent="0.4">
      <c r="A19" s="41" t="s">
        <v>63</v>
      </c>
      <c r="C19" s="27">
        <v>0</v>
      </c>
      <c r="D19" s="48"/>
      <c r="E19" s="27">
        <v>-1186127764</v>
      </c>
      <c r="F19" s="48"/>
      <c r="G19" s="27">
        <v>2385025481</v>
      </c>
      <c r="H19" s="48"/>
      <c r="I19" s="25">
        <f t="shared" si="0"/>
        <v>1198897717</v>
      </c>
      <c r="J19" s="48"/>
      <c r="K19" s="33">
        <f t="shared" si="1"/>
        <v>1.8923974722994674</v>
      </c>
      <c r="L19" s="48"/>
      <c r="M19" s="27">
        <v>0</v>
      </c>
      <c r="N19" s="48"/>
      <c r="O19" s="25">
        <v>0</v>
      </c>
      <c r="P19" s="48"/>
      <c r="Q19" s="27">
        <v>2385025481</v>
      </c>
      <c r="R19" s="48"/>
      <c r="S19" s="25">
        <f t="shared" si="2"/>
        <v>2385025481</v>
      </c>
      <c r="T19" s="48"/>
      <c r="U19" s="33">
        <f t="shared" si="3"/>
        <v>0.31617417418693966</v>
      </c>
    </row>
    <row r="20" spans="1:21" ht="40.5" customHeight="1" x14ac:dyDescent="0.4">
      <c r="A20" s="41" t="s">
        <v>101</v>
      </c>
      <c r="C20" s="25">
        <v>0</v>
      </c>
      <c r="D20" s="48"/>
      <c r="E20" s="25">
        <v>0</v>
      </c>
      <c r="F20" s="48"/>
      <c r="G20" s="25">
        <v>0</v>
      </c>
      <c r="H20" s="48"/>
      <c r="I20" s="25">
        <f t="shared" si="0"/>
        <v>0</v>
      </c>
      <c r="J20" s="48"/>
      <c r="K20" s="33">
        <f t="shared" si="1"/>
        <v>0</v>
      </c>
      <c r="L20" s="48"/>
      <c r="M20" s="25">
        <v>0</v>
      </c>
      <c r="N20" s="48"/>
      <c r="O20" s="25">
        <v>0</v>
      </c>
      <c r="P20" s="48"/>
      <c r="Q20" s="25">
        <v>492584938</v>
      </c>
      <c r="R20" s="48"/>
      <c r="S20" s="25">
        <f t="shared" si="2"/>
        <v>492584938</v>
      </c>
      <c r="T20" s="48"/>
      <c r="U20" s="33">
        <f t="shared" si="3"/>
        <v>6.5300197934897816E-2</v>
      </c>
    </row>
    <row r="21" spans="1:21" ht="40.5" customHeight="1" x14ac:dyDescent="0.4">
      <c r="A21" s="41" t="s">
        <v>109</v>
      </c>
      <c r="C21" s="25">
        <v>0</v>
      </c>
      <c r="D21" s="48"/>
      <c r="E21" s="25">
        <v>0</v>
      </c>
      <c r="F21" s="48"/>
      <c r="G21" s="25">
        <v>0</v>
      </c>
      <c r="H21" s="48"/>
      <c r="I21" s="25">
        <f t="shared" si="0"/>
        <v>0</v>
      </c>
      <c r="J21" s="48"/>
      <c r="K21" s="33">
        <f t="shared" si="1"/>
        <v>0</v>
      </c>
      <c r="L21" s="48"/>
      <c r="M21" s="25">
        <v>0</v>
      </c>
      <c r="N21" s="48"/>
      <c r="O21" s="25">
        <v>0</v>
      </c>
      <c r="P21" s="48"/>
      <c r="Q21" s="25">
        <v>364940263</v>
      </c>
      <c r="R21" s="48"/>
      <c r="S21" s="25">
        <f t="shared" si="2"/>
        <v>364940263</v>
      </c>
      <c r="T21" s="48"/>
      <c r="U21" s="33">
        <f t="shared" si="3"/>
        <v>4.8378806516235114E-2</v>
      </c>
    </row>
    <row r="22" spans="1:21" ht="40.5" customHeight="1" x14ac:dyDescent="0.4">
      <c r="A22" s="41" t="s">
        <v>104</v>
      </c>
      <c r="C22" s="27">
        <v>0</v>
      </c>
      <c r="D22" s="48"/>
      <c r="E22" s="25">
        <v>0</v>
      </c>
      <c r="F22" s="48"/>
      <c r="G22" s="27">
        <v>0</v>
      </c>
      <c r="H22" s="48"/>
      <c r="I22" s="27">
        <f t="shared" si="0"/>
        <v>0</v>
      </c>
      <c r="J22" s="48"/>
      <c r="K22" s="73">
        <f t="shared" si="1"/>
        <v>0</v>
      </c>
      <c r="L22" s="48"/>
      <c r="M22" s="27">
        <v>2871000000</v>
      </c>
      <c r="N22" s="48"/>
      <c r="O22" s="25">
        <v>0</v>
      </c>
      <c r="P22" s="48"/>
      <c r="Q22" s="27">
        <v>-2587402686</v>
      </c>
      <c r="R22" s="48"/>
      <c r="S22" s="27">
        <f t="shared" si="2"/>
        <v>283597314</v>
      </c>
      <c r="T22" s="48"/>
      <c r="U22" s="73">
        <f t="shared" si="3"/>
        <v>3.7595466912155907E-2</v>
      </c>
    </row>
    <row r="23" spans="1:21" ht="40.5" customHeight="1" x14ac:dyDescent="0.4">
      <c r="A23" s="41" t="s">
        <v>108</v>
      </c>
      <c r="C23" s="25">
        <v>0</v>
      </c>
      <c r="D23" s="48"/>
      <c r="E23" s="25">
        <v>0</v>
      </c>
      <c r="F23" s="48"/>
      <c r="G23" s="25">
        <v>0</v>
      </c>
      <c r="H23" s="48"/>
      <c r="I23" s="25">
        <f t="shared" si="0"/>
        <v>0</v>
      </c>
      <c r="J23" s="48"/>
      <c r="K23" s="33">
        <f t="shared" si="1"/>
        <v>0</v>
      </c>
      <c r="L23" s="48"/>
      <c r="M23" s="25">
        <v>0</v>
      </c>
      <c r="N23" s="48"/>
      <c r="O23" s="25">
        <v>0</v>
      </c>
      <c r="P23" s="48"/>
      <c r="Q23" s="25">
        <v>127699532</v>
      </c>
      <c r="R23" s="48"/>
      <c r="S23" s="25">
        <f t="shared" si="2"/>
        <v>127699532</v>
      </c>
      <c r="T23" s="48"/>
      <c r="U23" s="33">
        <f t="shared" si="3"/>
        <v>1.6928663612109509E-2</v>
      </c>
    </row>
    <row r="24" spans="1:21" ht="40.5" customHeight="1" x14ac:dyDescent="0.4">
      <c r="A24" s="41" t="s">
        <v>102</v>
      </c>
      <c r="C24" s="25">
        <v>0</v>
      </c>
      <c r="D24" s="48"/>
      <c r="E24" s="25">
        <v>0</v>
      </c>
      <c r="F24" s="48"/>
      <c r="G24" s="25">
        <v>0</v>
      </c>
      <c r="H24" s="48"/>
      <c r="I24" s="25">
        <f t="shared" si="0"/>
        <v>0</v>
      </c>
      <c r="J24" s="48"/>
      <c r="K24" s="33">
        <f t="shared" si="1"/>
        <v>0</v>
      </c>
      <c r="L24" s="48"/>
      <c r="M24" s="25">
        <v>0</v>
      </c>
      <c r="N24" s="48"/>
      <c r="O24" s="25">
        <v>0</v>
      </c>
      <c r="P24" s="48"/>
      <c r="Q24" s="25">
        <v>80911426</v>
      </c>
      <c r="R24" s="48"/>
      <c r="S24" s="25">
        <f t="shared" si="2"/>
        <v>80911426</v>
      </c>
      <c r="T24" s="48"/>
      <c r="U24" s="33">
        <f t="shared" si="3"/>
        <v>1.0726134165707758E-2</v>
      </c>
    </row>
    <row r="25" spans="1:21" ht="40.5" customHeight="1" x14ac:dyDescent="0.4">
      <c r="A25" s="41" t="s">
        <v>103</v>
      </c>
      <c r="C25" s="25">
        <v>0</v>
      </c>
      <c r="D25" s="48"/>
      <c r="E25" s="25">
        <v>612856003</v>
      </c>
      <c r="F25" s="48"/>
      <c r="G25" s="25">
        <v>0</v>
      </c>
      <c r="H25" s="48"/>
      <c r="I25" s="25">
        <f t="shared" si="0"/>
        <v>612856003</v>
      </c>
      <c r="J25" s="48"/>
      <c r="K25" s="33">
        <f t="shared" si="1"/>
        <v>0.96736121398482455</v>
      </c>
      <c r="L25" s="48"/>
      <c r="M25" s="25">
        <v>0</v>
      </c>
      <c r="N25" s="48"/>
      <c r="O25" s="25">
        <v>612856003</v>
      </c>
      <c r="P25" s="48"/>
      <c r="Q25" s="25">
        <v>66338750</v>
      </c>
      <c r="R25" s="48"/>
      <c r="S25" s="25">
        <f t="shared" si="2"/>
        <v>679194753</v>
      </c>
      <c r="T25" s="48"/>
      <c r="U25" s="33">
        <f t="shared" si="3"/>
        <v>9.003838401417795E-2</v>
      </c>
    </row>
    <row r="26" spans="1:21" ht="40.5" customHeight="1" thickBot="1" x14ac:dyDescent="0.45">
      <c r="A26" s="41" t="s">
        <v>99</v>
      </c>
      <c r="C26" s="28">
        <v>0</v>
      </c>
      <c r="D26" s="48"/>
      <c r="E26" s="28">
        <v>0</v>
      </c>
      <c r="F26" s="48"/>
      <c r="G26" s="28">
        <v>0</v>
      </c>
      <c r="H26" s="48"/>
      <c r="I26" s="28">
        <f t="shared" si="0"/>
        <v>0</v>
      </c>
      <c r="J26" s="48"/>
      <c r="K26" s="100">
        <f t="shared" si="1"/>
        <v>0</v>
      </c>
      <c r="L26" s="48"/>
      <c r="M26" s="28">
        <v>0</v>
      </c>
      <c r="N26" s="48"/>
      <c r="O26" s="28">
        <v>0</v>
      </c>
      <c r="P26" s="48"/>
      <c r="Q26" s="28">
        <v>49681714</v>
      </c>
      <c r="R26" s="48"/>
      <c r="S26" s="28">
        <f>M26+O26+Q26</f>
        <v>49681714</v>
      </c>
      <c r="T26" s="48"/>
      <c r="U26" s="100">
        <f t="shared" si="3"/>
        <v>6.5861245597911159E-3</v>
      </c>
    </row>
    <row r="27" spans="1:21" ht="40.5" customHeight="1" thickBot="1" x14ac:dyDescent="0.45">
      <c r="A27" s="41"/>
      <c r="C27" s="43">
        <f>SUM(C10:C26)</f>
        <v>218000000</v>
      </c>
      <c r="D27" s="50"/>
      <c r="E27" s="43">
        <f>SUM(E10:E26)</f>
        <v>-33329923464</v>
      </c>
      <c r="F27" s="50"/>
      <c r="G27" s="43">
        <f>SUM(G10:G26)</f>
        <v>96465301100</v>
      </c>
      <c r="H27" s="50"/>
      <c r="I27" s="43">
        <f>SUM(I10:I26)</f>
        <v>63353377636</v>
      </c>
      <c r="J27" s="50"/>
      <c r="K27" s="43">
        <f>SUM(K10:K26)</f>
        <v>100</v>
      </c>
      <c r="L27" s="50"/>
      <c r="M27" s="43">
        <f>SUM(M10:M26)</f>
        <v>24720478084</v>
      </c>
      <c r="N27" s="50"/>
      <c r="O27" s="43">
        <f>SUM(O10:O26)</f>
        <v>211784975383</v>
      </c>
      <c r="P27" s="50"/>
      <c r="Q27" s="43">
        <f>SUM(Q10:Q26)</f>
        <v>517833665828</v>
      </c>
      <c r="R27" s="50"/>
      <c r="S27" s="43">
        <f>SUM(S10:S26)</f>
        <v>754339119295</v>
      </c>
      <c r="T27" s="50"/>
      <c r="U27" s="43">
        <f>SUM(U10:U26)</f>
        <v>100.00000000000001</v>
      </c>
    </row>
    <row r="28" spans="1:21" ht="16.5" thickTop="1" x14ac:dyDescent="0.4"/>
    <row r="29" spans="1:21" ht="22.5" hidden="1" x14ac:dyDescent="0.4">
      <c r="C29" s="25">
        <f>'درآمد سود صندوق'!I11</f>
        <v>218000000</v>
      </c>
      <c r="D29" s="25"/>
      <c r="E29" s="25">
        <f>'درآمد ناشی از تغییر قیمت اوراق'!I58</f>
        <v>-33329923464</v>
      </c>
      <c r="F29" s="25"/>
      <c r="G29" s="25">
        <f>'درآمد ناشی از فروش'!I53</f>
        <v>96465301100</v>
      </c>
      <c r="H29" s="25"/>
      <c r="I29" s="25">
        <f>C29+E29+G29</f>
        <v>63353377636</v>
      </c>
      <c r="J29" s="25"/>
      <c r="K29" s="25"/>
      <c r="L29" s="25"/>
      <c r="M29" s="25">
        <f>'درآمد سود صندوق'!K11</f>
        <v>24720478084</v>
      </c>
      <c r="N29" s="25"/>
      <c r="O29" s="25">
        <f>'درآمد ناشی از تغییر قیمت اوراق'!Q58</f>
        <v>211784975383</v>
      </c>
      <c r="P29" s="25"/>
      <c r="Q29" s="25">
        <f>'درآمد ناشی از فروش'!Q53</f>
        <v>517833665828</v>
      </c>
      <c r="R29" s="25"/>
      <c r="S29" s="25">
        <f>M29+O29+Q29</f>
        <v>754339119295</v>
      </c>
      <c r="T29" s="25"/>
      <c r="U29" s="25"/>
    </row>
    <row r="30" spans="1:21" ht="22.5" hidden="1" x14ac:dyDescent="0.4">
      <c r="C30" s="25">
        <f>C29-C27</f>
        <v>0</v>
      </c>
      <c r="D30" s="25"/>
      <c r="E30" s="25">
        <f>E29-E27</f>
        <v>0</v>
      </c>
      <c r="F30" s="25"/>
      <c r="G30" s="25">
        <f>G29-G27</f>
        <v>0</v>
      </c>
      <c r="H30" s="25"/>
      <c r="I30" s="25">
        <f>I29-I27</f>
        <v>0</v>
      </c>
      <c r="J30" s="25"/>
      <c r="K30" s="25"/>
      <c r="L30" s="25"/>
      <c r="M30" s="25">
        <f>M29-M27</f>
        <v>0</v>
      </c>
      <c r="N30" s="25"/>
      <c r="O30" s="25">
        <f>O29-O27</f>
        <v>0</v>
      </c>
      <c r="P30" s="25"/>
      <c r="Q30" s="25">
        <f>Q29-Q27</f>
        <v>0</v>
      </c>
      <c r="R30" s="25"/>
      <c r="S30" s="25">
        <f>S29-S27</f>
        <v>0</v>
      </c>
      <c r="T30" s="25"/>
      <c r="U30" s="25"/>
    </row>
    <row r="35" spans="1:1" ht="22.5" x14ac:dyDescent="0.4">
      <c r="A35" s="41"/>
    </row>
    <row r="36" spans="1:1" ht="22.5" x14ac:dyDescent="0.4">
      <c r="A36" s="41"/>
    </row>
    <row r="37" spans="1:1" ht="22.5" x14ac:dyDescent="0.4">
      <c r="A37" s="41"/>
    </row>
    <row r="38" spans="1:1" ht="22.5" x14ac:dyDescent="0.4">
      <c r="A38" s="41"/>
    </row>
    <row r="39" spans="1:1" ht="22.5" x14ac:dyDescent="0.4">
      <c r="A39" s="41"/>
    </row>
    <row r="40" spans="1:1" ht="22.5" x14ac:dyDescent="0.4">
      <c r="A40" s="41"/>
    </row>
    <row r="41" spans="1:1" ht="22.5" x14ac:dyDescent="0.4">
      <c r="A41" s="41"/>
    </row>
    <row r="42" spans="1:1" ht="22.5" x14ac:dyDescent="0.4">
      <c r="A42" s="41"/>
    </row>
    <row r="43" spans="1:1" ht="22.5" x14ac:dyDescent="0.4">
      <c r="A43" s="41"/>
    </row>
    <row r="44" spans="1:1" ht="22.5" x14ac:dyDescent="0.4">
      <c r="A44" s="41"/>
    </row>
    <row r="45" spans="1:1" ht="22.5" x14ac:dyDescent="0.4">
      <c r="A45" s="41"/>
    </row>
    <row r="46" spans="1:1" ht="22.5" x14ac:dyDescent="0.4">
      <c r="A46" s="41"/>
    </row>
    <row r="47" spans="1:1" ht="22.5" x14ac:dyDescent="0.4">
      <c r="A47" s="41"/>
    </row>
    <row r="48" spans="1:1" ht="22.5" x14ac:dyDescent="0.4">
      <c r="A48" s="41"/>
    </row>
    <row r="49" spans="1:5" ht="22.5" x14ac:dyDescent="0.4">
      <c r="A49" s="41"/>
    </row>
    <row r="50" spans="1:5" ht="22.5" x14ac:dyDescent="0.4">
      <c r="A50" s="41"/>
    </row>
    <row r="51" spans="1:5" ht="22.5" x14ac:dyDescent="0.4">
      <c r="A51" s="41"/>
    </row>
    <row r="52" spans="1:5" ht="24.75" x14ac:dyDescent="0.6">
      <c r="E52" s="54"/>
    </row>
  </sheetData>
  <sortState xmlns:xlrd2="http://schemas.microsoft.com/office/spreadsheetml/2017/richdata2" ref="A10:U26">
    <sortCondition descending="1" ref="S10:S26"/>
  </sortState>
  <mergeCells count="10">
    <mergeCell ref="A1:U1"/>
    <mergeCell ref="A2:U2"/>
    <mergeCell ref="A3:U3"/>
    <mergeCell ref="I8:K8"/>
    <mergeCell ref="S8:U8"/>
    <mergeCell ref="A8:A9"/>
    <mergeCell ref="C6:U6"/>
    <mergeCell ref="A5:U5"/>
    <mergeCell ref="C7:K7"/>
    <mergeCell ref="M7:U7"/>
  </mergeCells>
  <pageMargins left="0.39" right="0.39" top="0.39" bottom="0.39" header="0" footer="0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کاور</vt:lpstr>
      <vt:lpstr>سهام</vt:lpstr>
      <vt:lpstr>اوراق مشتقه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مبالغ تخصیصی اوراق</vt:lpstr>
      <vt:lpstr>درآمد سود سهام</vt:lpstr>
      <vt:lpstr>درآمد سود صندوق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اوراق!Print_Area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Hamid Reza MusaZadeh</cp:lastModifiedBy>
  <cp:lastPrinted>2025-11-23T10:13:10Z</cp:lastPrinted>
  <dcterms:created xsi:type="dcterms:W3CDTF">2025-11-22T11:31:26Z</dcterms:created>
  <dcterms:modified xsi:type="dcterms:W3CDTF">2025-12-30T07:22:41Z</dcterms:modified>
</cp:coreProperties>
</file>