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4\14040730\"/>
    </mc:Choice>
  </mc:AlternateContent>
  <xr:revisionPtr revIDLastSave="0" documentId="13_ncr:1_{377B0929-E816-4AE8-9950-765451E9441C}" xr6:coauthVersionLast="47" xr6:coauthVersionMax="47" xr10:uidLastSave="{00000000-0000-0000-0000-000000000000}"/>
  <bookViews>
    <workbookView xWindow="-120" yWindow="-120" windowWidth="29040" windowHeight="15840" tabRatio="956" xr2:uid="{00000000-000D-0000-FFFF-FFFF00000000}"/>
  </bookViews>
  <sheets>
    <sheet name="صورت وضعیت پرتفوی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تغییر قیمت سهام" sheetId="21" r:id="rId18"/>
    <sheet name="درآمد ناشی از تغییر قیمت صندوق" sheetId="23" r:id="rId19"/>
    <sheet name="درآمد ناشی از تغییر قیمت اوراق" sheetId="24" r:id="rId20"/>
    <sheet name="درآمد ناشی از فروش سهام" sheetId="19" r:id="rId21"/>
    <sheet name="درآمد اعمال اختیار" sheetId="20" r:id="rId22"/>
    <sheet name="درآمد ناشی از فروش صندوق" sheetId="25" r:id="rId23"/>
    <sheet name="درآمد ناشی از فروش اوراق" sheetId="26" r:id="rId24"/>
  </sheets>
  <definedNames>
    <definedName name="_xlnm._FilterDatabase" localSheetId="11" hidden="1">'درآمد سپرده بانکی'!$A$8:$I$11</definedName>
    <definedName name="_xlnm._FilterDatabase" localSheetId="5" hidden="1">سپرده!$A$8:$K$12</definedName>
    <definedName name="_xlnm._FilterDatabase" localSheetId="16" hidden="1">'سود سپرده بانکی'!$A$7:$M$11</definedName>
    <definedName name="_xlnm.Print_Area" localSheetId="4">اوراق!$A$1:$AM$13</definedName>
    <definedName name="_xlnm.Print_Area" localSheetId="2">'اوراق مشتقه'!$A$1:$V$20</definedName>
    <definedName name="_xlnm.Print_Area" localSheetId="6">درآمد!$A$1:$J$14</definedName>
    <definedName name="_xlnm.Print_Area" localSheetId="21">'درآمد اعمال اختیار'!$A$1:$Q$22</definedName>
    <definedName name="_xlnm.Print_Area" localSheetId="11">'درآمد سپرده بانکی'!$A$1:$J$13</definedName>
    <definedName name="_xlnm.Print_Area" localSheetId="9">'درآمد سرمایه گذاری در اوراق به'!$A$1:$V$16</definedName>
    <definedName name="_xlnm.Print_Area" localSheetId="7">'درآمد سرمایه گذاری در سهام'!$A$1:$V$56</definedName>
    <definedName name="_xlnm.Print_Area" localSheetId="8">'درآمد سرمایه گذاری در صندوق'!$A$1:$V$27</definedName>
    <definedName name="_xlnm.Print_Area" localSheetId="13">'درآمد سود سهام'!$A$1:$N$20</definedName>
    <definedName name="_xlnm.Print_Area" localSheetId="14">'درآمد سود صندوق'!$A$1:$L$12</definedName>
    <definedName name="_xlnm.Print_Area" localSheetId="19">'درآمد ناشی از تغییر قیمت اوراق'!$A$1:$R$12</definedName>
    <definedName name="_xlnm.Print_Area" localSheetId="17">'درآمد ناشی از تغییر قیمت سهام'!$A$1:$R$39</definedName>
    <definedName name="_xlnm.Print_Area" localSheetId="18">'درآمد ناشی از تغییر قیمت صندوق'!$A$1:$R$16</definedName>
    <definedName name="_xlnm.Print_Area" localSheetId="23">'درآمد ناشی از فروش اوراق'!$A$1:$R$13</definedName>
    <definedName name="_xlnm.Print_Area" localSheetId="20">'درآمد ناشی از فروش سهام'!$A$1:$R$25</definedName>
    <definedName name="_xlnm.Print_Area" localSheetId="22">'درآمد ناشی از فروش صندوق'!$A$1:$R$26</definedName>
    <definedName name="_xlnm.Print_Area" localSheetId="12">'سایر درآمدها'!$A$1:$F$9</definedName>
    <definedName name="_xlnm.Print_Area" localSheetId="5">سپرده!$A$1:$L$13</definedName>
    <definedName name="_xlnm.Print_Area" localSheetId="1">سهام!$A$1:$Z$30</definedName>
    <definedName name="_xlnm.Print_Area" localSheetId="15">'سود اوراق بهادار'!$A$1:$N$15</definedName>
    <definedName name="_xlnm.Print_Area" localSheetId="16">'سود سپرده بانکی'!$A$1:$N$12</definedName>
    <definedName name="_xlnm.Print_Area" localSheetId="10">'مبالغ تخصیصی اوراق'!$A$1:$T$10</definedName>
    <definedName name="_xlnm.Print_Area" localSheetId="3">'واحدهای صندوق'!$A$1:$Z$17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" l="1"/>
  <c r="E16" i="4"/>
  <c r="C16" i="4"/>
  <c r="Q29" i="2" l="1"/>
  <c r="U29" i="2"/>
  <c r="W29" i="2"/>
  <c r="C29" i="2"/>
  <c r="Q10" i="26" l="1"/>
  <c r="Q11" i="26"/>
  <c r="Q9" i="26"/>
  <c r="E12" i="8"/>
  <c r="I14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9" i="25"/>
  <c r="C28" i="9"/>
  <c r="C39" i="9" s="1"/>
  <c r="C55" i="9" s="1"/>
  <c r="E28" i="9"/>
  <c r="E39" i="9" s="1"/>
  <c r="E55" i="9" s="1"/>
  <c r="G28" i="9"/>
  <c r="M28" i="9"/>
  <c r="M39" i="9" s="1"/>
  <c r="M55" i="9" s="1"/>
  <c r="O28" i="9"/>
  <c r="O39" i="9" s="1"/>
  <c r="O55" i="9" s="1"/>
  <c r="Q28" i="9"/>
  <c r="Q39" i="9" s="1"/>
  <c r="Q55" i="9" s="1"/>
  <c r="G39" i="9"/>
  <c r="G55" i="9" s="1"/>
  <c r="I15" i="19"/>
  <c r="I11" i="19"/>
  <c r="I13" i="19"/>
  <c r="I12" i="19"/>
  <c r="I10" i="19"/>
  <c r="I14" i="19"/>
  <c r="I16" i="19"/>
  <c r="I19" i="19"/>
  <c r="I18" i="19"/>
  <c r="I20" i="19"/>
  <c r="I17" i="19"/>
  <c r="I22" i="19"/>
  <c r="I21" i="19"/>
  <c r="I23" i="19"/>
  <c r="I9" i="19"/>
  <c r="Q10" i="19"/>
  <c r="Q11" i="19"/>
  <c r="Q12" i="19"/>
  <c r="Q13" i="19"/>
  <c r="Q14" i="19"/>
  <c r="Q16" i="19"/>
  <c r="Q15" i="19"/>
  <c r="Q17" i="19"/>
  <c r="Q18" i="19"/>
  <c r="Q19" i="19"/>
  <c r="Q20" i="19"/>
  <c r="Q21" i="19"/>
  <c r="Q22" i="19"/>
  <c r="Q23" i="19"/>
  <c r="Q9" i="19"/>
  <c r="I12" i="9"/>
  <c r="I11" i="9"/>
  <c r="I45" i="9"/>
  <c r="I23" i="9"/>
  <c r="I46" i="9"/>
  <c r="I14" i="9"/>
  <c r="I13" i="9"/>
  <c r="I24" i="9"/>
  <c r="I44" i="9"/>
  <c r="I50" i="9"/>
  <c r="I17" i="9"/>
  <c r="I25" i="9"/>
  <c r="I47" i="9"/>
  <c r="I51" i="9"/>
  <c r="I52" i="9"/>
  <c r="I49" i="9"/>
  <c r="I54" i="9"/>
  <c r="I26" i="9"/>
  <c r="I48" i="9"/>
  <c r="I27" i="9"/>
  <c r="I40" i="9"/>
  <c r="I42" i="9"/>
  <c r="I20" i="9"/>
  <c r="I19" i="9"/>
  <c r="I18" i="9"/>
  <c r="I21" i="9"/>
  <c r="I22" i="9"/>
  <c r="I41" i="9"/>
  <c r="I43" i="9"/>
  <c r="I53" i="9"/>
  <c r="I15" i="9"/>
  <c r="I16" i="9"/>
  <c r="I10" i="9"/>
  <c r="I28" i="9" s="1"/>
  <c r="I39" i="9" s="1"/>
  <c r="I55" i="9" s="1"/>
  <c r="G58" i="9"/>
  <c r="S26" i="9"/>
  <c r="S48" i="9"/>
  <c r="S42" i="9"/>
  <c r="S20" i="9"/>
  <c r="S19" i="9"/>
  <c r="S18" i="9"/>
  <c r="S21" i="9"/>
  <c r="S22" i="9"/>
  <c r="S41" i="9"/>
  <c r="S43" i="9"/>
  <c r="S53" i="9"/>
  <c r="S15" i="9"/>
  <c r="S16" i="9"/>
  <c r="S27" i="9"/>
  <c r="S40" i="9"/>
  <c r="E21" i="20"/>
  <c r="I21" i="20"/>
  <c r="M21" i="20"/>
  <c r="Q25" i="20"/>
  <c r="Q26" i="20" s="1"/>
  <c r="K24" i="20"/>
  <c r="G21" i="20"/>
  <c r="K21" i="20"/>
  <c r="O21" i="20"/>
  <c r="Q21" i="20"/>
  <c r="Q58" i="9" s="1"/>
  <c r="I12" i="23"/>
  <c r="C15" i="23"/>
  <c r="E15" i="23"/>
  <c r="I14" i="23"/>
  <c r="G15" i="23"/>
  <c r="S12" i="9"/>
  <c r="S11" i="9"/>
  <c r="S45" i="9"/>
  <c r="S23" i="9"/>
  <c r="S46" i="9"/>
  <c r="S14" i="9"/>
  <c r="S13" i="9"/>
  <c r="S24" i="9"/>
  <c r="S44" i="9"/>
  <c r="S50" i="9"/>
  <c r="S17" i="9"/>
  <c r="S25" i="9"/>
  <c r="S47" i="9"/>
  <c r="S51" i="9"/>
  <c r="S52" i="9"/>
  <c r="S49" i="9"/>
  <c r="S54" i="9"/>
  <c r="S10" i="9"/>
  <c r="S28" i="9" s="1"/>
  <c r="S39" i="9" s="1"/>
  <c r="S55" i="9" s="1"/>
  <c r="E8" i="8" s="1"/>
  <c r="I27" i="21"/>
  <c r="I42" i="21"/>
  <c r="O38" i="21"/>
  <c r="M38" i="21"/>
  <c r="K38" i="21"/>
  <c r="C38" i="21"/>
  <c r="E38" i="21"/>
  <c r="G38" i="21"/>
  <c r="I37" i="21"/>
  <c r="I35" i="21"/>
  <c r="I34" i="21"/>
  <c r="I33" i="21"/>
  <c r="I32" i="21"/>
  <c r="I31" i="21"/>
  <c r="I26" i="21"/>
  <c r="I36" i="21"/>
  <c r="C17" i="17"/>
  <c r="G10" i="17"/>
  <c r="G11" i="17"/>
  <c r="G12" i="17"/>
  <c r="G13" i="17"/>
  <c r="G9" i="17"/>
  <c r="M10" i="17"/>
  <c r="M11" i="17"/>
  <c r="M12" i="17"/>
  <c r="M13" i="17"/>
  <c r="M9" i="17"/>
  <c r="I17" i="17"/>
  <c r="E11" i="14"/>
  <c r="M17" i="11"/>
  <c r="C17" i="11"/>
  <c r="M21" i="15"/>
  <c r="C14" i="18"/>
  <c r="I14" i="18"/>
  <c r="I24" i="19" l="1"/>
  <c r="U21" i="9"/>
  <c r="G57" i="9"/>
  <c r="G59" i="9" s="1"/>
  <c r="G60" i="9" s="1"/>
  <c r="Q24" i="19"/>
  <c r="O12" i="26"/>
  <c r="M12" i="26"/>
  <c r="K12" i="26"/>
  <c r="I12" i="26"/>
  <c r="G17" i="11" s="1"/>
  <c r="G12" i="26"/>
  <c r="E12" i="26"/>
  <c r="C12" i="26"/>
  <c r="I11" i="26"/>
  <c r="I10" i="26"/>
  <c r="Q12" i="26"/>
  <c r="Q17" i="11" s="1"/>
  <c r="I9" i="26"/>
  <c r="O25" i="25"/>
  <c r="M25" i="25"/>
  <c r="K25" i="25"/>
  <c r="G25" i="25"/>
  <c r="E25" i="25"/>
  <c r="C25" i="25"/>
  <c r="I24" i="25"/>
  <c r="I23" i="25"/>
  <c r="I22" i="25"/>
  <c r="I21" i="25"/>
  <c r="I20" i="25"/>
  <c r="I19" i="25"/>
  <c r="I18" i="25"/>
  <c r="I17" i="25"/>
  <c r="I16" i="25"/>
  <c r="I15" i="25"/>
  <c r="I13" i="25"/>
  <c r="I12" i="25"/>
  <c r="I11" i="25"/>
  <c r="I10" i="25"/>
  <c r="Q25" i="25"/>
  <c r="Q28" i="10" s="1"/>
  <c r="I9" i="25"/>
  <c r="C24" i="19"/>
  <c r="E24" i="19"/>
  <c r="G24" i="19"/>
  <c r="K24" i="19"/>
  <c r="M24" i="19"/>
  <c r="O24" i="19"/>
  <c r="A3" i="19"/>
  <c r="O11" i="24"/>
  <c r="M11" i="24"/>
  <c r="K11" i="24"/>
  <c r="G11" i="24"/>
  <c r="E11" i="24"/>
  <c r="C11" i="24"/>
  <c r="Q10" i="24"/>
  <c r="I10" i="24"/>
  <c r="Q9" i="24"/>
  <c r="I9" i="24"/>
  <c r="I11" i="24" s="1"/>
  <c r="O15" i="23"/>
  <c r="M15" i="23"/>
  <c r="K15" i="23"/>
  <c r="Q13" i="23"/>
  <c r="I13" i="23"/>
  <c r="Q12" i="23"/>
  <c r="Q11" i="23"/>
  <c r="I11" i="23"/>
  <c r="Q10" i="23"/>
  <c r="I10" i="23"/>
  <c r="Q9" i="23"/>
  <c r="I9" i="23"/>
  <c r="I15" i="23" s="1"/>
  <c r="I17" i="21"/>
  <c r="I18" i="21"/>
  <c r="I20" i="21"/>
  <c r="I21" i="21"/>
  <c r="I24" i="21"/>
  <c r="I19" i="21"/>
  <c r="I23" i="21"/>
  <c r="I16" i="21"/>
  <c r="I11" i="21"/>
  <c r="I9" i="21"/>
  <c r="I28" i="21"/>
  <c r="I12" i="21"/>
  <c r="I15" i="21"/>
  <c r="I22" i="21"/>
  <c r="I13" i="21"/>
  <c r="I10" i="21"/>
  <c r="I14" i="21"/>
  <c r="Q17" i="21"/>
  <c r="Q18" i="21"/>
  <c r="Q20" i="21"/>
  <c r="Q21" i="21"/>
  <c r="Q24" i="21"/>
  <c r="Q19" i="21"/>
  <c r="Q23" i="21"/>
  <c r="Q16" i="21"/>
  <c r="Q11" i="21"/>
  <c r="Q9" i="21"/>
  <c r="Q28" i="21"/>
  <c r="Q12" i="21"/>
  <c r="Q15" i="21"/>
  <c r="Q22" i="21"/>
  <c r="Q13" i="21"/>
  <c r="Q10" i="21"/>
  <c r="Q14" i="21"/>
  <c r="A3" i="21"/>
  <c r="A3" i="18"/>
  <c r="A3" i="17"/>
  <c r="I11" i="16"/>
  <c r="K11" i="16"/>
  <c r="A3" i="16"/>
  <c r="M10" i="15"/>
  <c r="M11" i="15"/>
  <c r="M12" i="15"/>
  <c r="M13" i="15"/>
  <c r="M14" i="15"/>
  <c r="M15" i="15"/>
  <c r="M16" i="15"/>
  <c r="M17" i="15"/>
  <c r="M18" i="15"/>
  <c r="M9" i="15"/>
  <c r="G19" i="15"/>
  <c r="C19" i="15"/>
  <c r="E19" i="15"/>
  <c r="I19" i="15"/>
  <c r="K19" i="15"/>
  <c r="K22" i="15" s="1"/>
  <c r="A3" i="15"/>
  <c r="I14" i="24" l="1"/>
  <c r="E17" i="11"/>
  <c r="Q11" i="24"/>
  <c r="M28" i="10"/>
  <c r="K14" i="16"/>
  <c r="I14" i="16"/>
  <c r="C28" i="10"/>
  <c r="Q38" i="21"/>
  <c r="I25" i="25"/>
  <c r="G28" i="10" s="1"/>
  <c r="I22" i="15"/>
  <c r="M57" i="9"/>
  <c r="U48" i="9"/>
  <c r="U22" i="9"/>
  <c r="U43" i="9"/>
  <c r="U16" i="9"/>
  <c r="U41" i="9"/>
  <c r="U53" i="9"/>
  <c r="U15" i="9"/>
  <c r="K40" i="9"/>
  <c r="K22" i="9"/>
  <c r="K41" i="9"/>
  <c r="K16" i="9"/>
  <c r="K21" i="9"/>
  <c r="K43" i="9"/>
  <c r="K53" i="9"/>
  <c r="K15" i="9"/>
  <c r="K42" i="9"/>
  <c r="K18" i="9"/>
  <c r="K20" i="9"/>
  <c r="K26" i="9"/>
  <c r="K19" i="9"/>
  <c r="K48" i="9"/>
  <c r="K27" i="9"/>
  <c r="U20" i="9"/>
  <c r="U19" i="9"/>
  <c r="U40" i="9"/>
  <c r="U26" i="9"/>
  <c r="U18" i="9"/>
  <c r="U27" i="9"/>
  <c r="U42" i="9"/>
  <c r="E28" i="10"/>
  <c r="I18" i="23"/>
  <c r="I38" i="21"/>
  <c r="I43" i="21" s="1"/>
  <c r="Q15" i="23"/>
  <c r="O28" i="10" s="1"/>
  <c r="Q57" i="9"/>
  <c r="Q59" i="9" s="1"/>
  <c r="M19" i="15"/>
  <c r="M22" i="15" s="1"/>
  <c r="Q14" i="24" l="1"/>
  <c r="O17" i="11"/>
  <c r="I28" i="10"/>
  <c r="E57" i="9"/>
  <c r="Q42" i="21"/>
  <c r="Q43" i="21" s="1"/>
  <c r="O57" i="9"/>
  <c r="S57" i="9" s="1"/>
  <c r="S58" i="9" s="1"/>
  <c r="Q18" i="23"/>
  <c r="S28" i="10"/>
  <c r="E58" i="9" l="1"/>
  <c r="I57" i="9"/>
  <c r="I58" i="9" s="1"/>
  <c r="A3" i="14" l="1"/>
  <c r="G12" i="13"/>
  <c r="C12" i="13"/>
  <c r="E10" i="13" s="1"/>
  <c r="A3" i="13"/>
  <c r="Q9" i="12"/>
  <c r="K9" i="12"/>
  <c r="E11" i="13" l="1"/>
  <c r="E12" i="13" s="1"/>
  <c r="E11" i="8"/>
  <c r="G15" i="13"/>
  <c r="I10" i="13"/>
  <c r="I11" i="13"/>
  <c r="I12" i="13"/>
  <c r="A3" i="12"/>
  <c r="S11" i="11"/>
  <c r="S12" i="11"/>
  <c r="S13" i="11"/>
  <c r="S14" i="11"/>
  <c r="S10" i="11"/>
  <c r="C15" i="11"/>
  <c r="C18" i="11" s="1"/>
  <c r="E15" i="11"/>
  <c r="E18" i="11" s="1"/>
  <c r="G15" i="11"/>
  <c r="M15" i="11"/>
  <c r="M18" i="11" s="1"/>
  <c r="O15" i="11"/>
  <c r="O18" i="11" s="1"/>
  <c r="Q15" i="11"/>
  <c r="Q18" i="11" s="1"/>
  <c r="I11" i="11"/>
  <c r="I12" i="11"/>
  <c r="I13" i="11"/>
  <c r="I14" i="11"/>
  <c r="I10" i="11"/>
  <c r="A3" i="11"/>
  <c r="C26" i="10"/>
  <c r="C29" i="10" s="1"/>
  <c r="E26" i="10"/>
  <c r="E29" i="10" s="1"/>
  <c r="G26" i="10"/>
  <c r="G29" i="10" s="1"/>
  <c r="M26" i="10"/>
  <c r="M29" i="10" s="1"/>
  <c r="O26" i="10"/>
  <c r="O29" i="10" s="1"/>
  <c r="Q26" i="10"/>
  <c r="Q29" i="10" s="1"/>
  <c r="I10" i="10"/>
  <c r="I11" i="10"/>
  <c r="I13" i="10"/>
  <c r="I14" i="10"/>
  <c r="I17" i="10"/>
  <c r="I15" i="10"/>
  <c r="I16" i="10"/>
  <c r="I18" i="10"/>
  <c r="I19" i="10"/>
  <c r="I20" i="10"/>
  <c r="I21" i="10"/>
  <c r="I22" i="10"/>
  <c r="I23" i="10"/>
  <c r="I24" i="10"/>
  <c r="I25" i="10"/>
  <c r="I12" i="10"/>
  <c r="S10" i="10"/>
  <c r="S11" i="10"/>
  <c r="S13" i="10"/>
  <c r="S14" i="10"/>
  <c r="S17" i="10"/>
  <c r="S15" i="10"/>
  <c r="S16" i="10"/>
  <c r="S18" i="10"/>
  <c r="S19" i="10"/>
  <c r="S20" i="10"/>
  <c r="S21" i="10"/>
  <c r="S22" i="10"/>
  <c r="S23" i="10"/>
  <c r="S24" i="10"/>
  <c r="S25" i="10"/>
  <c r="S12" i="10"/>
  <c r="A3" i="10"/>
  <c r="K24" i="9"/>
  <c r="M58" i="9"/>
  <c r="O58" i="9"/>
  <c r="Q60" i="9"/>
  <c r="U11" i="9"/>
  <c r="A3" i="9"/>
  <c r="I11" i="8"/>
  <c r="I12" i="8"/>
  <c r="I8" i="8"/>
  <c r="A3" i="7"/>
  <c r="I19" i="4"/>
  <c r="O32" i="2"/>
  <c r="M19" i="4"/>
  <c r="K32" i="2"/>
  <c r="S15" i="5"/>
  <c r="S16" i="5" s="1"/>
  <c r="Q15" i="5"/>
  <c r="E19" i="4"/>
  <c r="G19" i="4"/>
  <c r="G20" i="4" s="1"/>
  <c r="G32" i="2"/>
  <c r="U32" i="2"/>
  <c r="W32" i="2"/>
  <c r="W19" i="4"/>
  <c r="AG15" i="5"/>
  <c r="AI15" i="5"/>
  <c r="AI16" i="5" s="1"/>
  <c r="I14" i="7"/>
  <c r="G12" i="7"/>
  <c r="G15" i="7" s="1"/>
  <c r="I10" i="7"/>
  <c r="K10" i="7" s="1"/>
  <c r="I11" i="7"/>
  <c r="K11" i="7" s="1"/>
  <c r="I9" i="7"/>
  <c r="E12" i="7"/>
  <c r="E15" i="7" s="1"/>
  <c r="AC15" i="5"/>
  <c r="AC14" i="5"/>
  <c r="O12" i="5"/>
  <c r="Q12" i="5"/>
  <c r="S12" i="5"/>
  <c r="U12" i="5"/>
  <c r="U15" i="5" s="1"/>
  <c r="W12" i="5"/>
  <c r="W15" i="5" s="1"/>
  <c r="Y12" i="5"/>
  <c r="AA12" i="5"/>
  <c r="AC12" i="5"/>
  <c r="AG12" i="5"/>
  <c r="AI12" i="5"/>
  <c r="AK12" i="5"/>
  <c r="AK11" i="5"/>
  <c r="AK10" i="5"/>
  <c r="A3" i="5"/>
  <c r="Y15" i="4"/>
  <c r="Y14" i="4"/>
  <c r="Y13" i="4"/>
  <c r="Y12" i="4"/>
  <c r="Y11" i="4"/>
  <c r="Y10" i="4"/>
  <c r="I16" i="4"/>
  <c r="Q18" i="4" s="1"/>
  <c r="Q19" i="4" s="1"/>
  <c r="K16" i="4"/>
  <c r="K19" i="4" s="1"/>
  <c r="M16" i="4"/>
  <c r="O16" i="4"/>
  <c r="O19" i="4" s="1"/>
  <c r="Q16" i="4"/>
  <c r="U16" i="4"/>
  <c r="U19" i="4" s="1"/>
  <c r="W16" i="4"/>
  <c r="A3" i="4"/>
  <c r="A3" i="3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11" i="2"/>
  <c r="E29" i="2"/>
  <c r="G29" i="2"/>
  <c r="G33" i="2" s="1"/>
  <c r="I29" i="2"/>
  <c r="I32" i="2" s="1"/>
  <c r="K29" i="2"/>
  <c r="M29" i="2"/>
  <c r="M32" i="2" s="1"/>
  <c r="O29" i="2"/>
  <c r="W33" i="2"/>
  <c r="Q31" i="2" l="1"/>
  <c r="Q32" i="2" s="1"/>
  <c r="W20" i="4"/>
  <c r="S15" i="11"/>
  <c r="U11" i="11"/>
  <c r="E10" i="8"/>
  <c r="S26" i="10"/>
  <c r="U18" i="10" s="1"/>
  <c r="I15" i="11"/>
  <c r="K10" i="11" s="1"/>
  <c r="K11" i="11"/>
  <c r="I26" i="10"/>
  <c r="I29" i="10" s="1"/>
  <c r="K15" i="10"/>
  <c r="U17" i="9"/>
  <c r="U50" i="9"/>
  <c r="K10" i="9"/>
  <c r="U44" i="9"/>
  <c r="U12" i="9"/>
  <c r="K13" i="9"/>
  <c r="K14" i="9"/>
  <c r="U47" i="9"/>
  <c r="U25" i="9"/>
  <c r="K46" i="9"/>
  <c r="K49" i="9"/>
  <c r="K23" i="9"/>
  <c r="K45" i="9"/>
  <c r="K54" i="9"/>
  <c r="K52" i="9"/>
  <c r="U24" i="9"/>
  <c r="K51" i="9"/>
  <c r="K11" i="9"/>
  <c r="U13" i="9"/>
  <c r="K47" i="9"/>
  <c r="K12" i="9"/>
  <c r="U10" i="9"/>
  <c r="U14" i="9"/>
  <c r="K25" i="9"/>
  <c r="U54" i="9"/>
  <c r="U46" i="9"/>
  <c r="K17" i="9"/>
  <c r="U49" i="9"/>
  <c r="U23" i="9"/>
  <c r="K50" i="9"/>
  <c r="U52" i="9"/>
  <c r="U45" i="9"/>
  <c r="K44" i="9"/>
  <c r="U51" i="9"/>
  <c r="U16" i="10"/>
  <c r="U13" i="10"/>
  <c r="U12" i="10"/>
  <c r="U23" i="10"/>
  <c r="U20" i="10"/>
  <c r="U19" i="10"/>
  <c r="U10" i="11"/>
  <c r="U14" i="11"/>
  <c r="U13" i="11"/>
  <c r="U12" i="11"/>
  <c r="U11" i="10"/>
  <c r="U22" i="10"/>
  <c r="Y29" i="2"/>
  <c r="Y32" i="2" s="1"/>
  <c r="I12" i="7"/>
  <c r="I15" i="7" s="1"/>
  <c r="Y16" i="4"/>
  <c r="Y19" i="4" s="1"/>
  <c r="K9" i="7"/>
  <c r="C12" i="7"/>
  <c r="C15" i="7" s="1"/>
  <c r="K14" i="11" l="1"/>
  <c r="K12" i="7"/>
  <c r="K15" i="7" s="1"/>
  <c r="K12" i="11"/>
  <c r="K15" i="11" s="1"/>
  <c r="U21" i="10"/>
  <c r="U14" i="10"/>
  <c r="K13" i="11"/>
  <c r="U17" i="10"/>
  <c r="U24" i="10"/>
  <c r="U15" i="10"/>
  <c r="K12" i="10"/>
  <c r="U25" i="10"/>
  <c r="E9" i="8"/>
  <c r="I9" i="8" s="1"/>
  <c r="U28" i="9"/>
  <c r="S29" i="10"/>
  <c r="U10" i="10"/>
  <c r="U26" i="10" s="1"/>
  <c r="E13" i="8"/>
  <c r="E16" i="8" s="1"/>
  <c r="I10" i="8"/>
  <c r="I13" i="8" s="1"/>
  <c r="K25" i="10"/>
  <c r="K17" i="10"/>
  <c r="K22" i="10"/>
  <c r="K20" i="10"/>
  <c r="K13" i="10"/>
  <c r="K10" i="10"/>
  <c r="K28" i="9"/>
  <c r="K39" i="9" s="1"/>
  <c r="K55" i="9" s="1"/>
  <c r="K24" i="10"/>
  <c r="K23" i="10"/>
  <c r="K14" i="10"/>
  <c r="K11" i="10"/>
  <c r="K21" i="10"/>
  <c r="K18" i="10"/>
  <c r="K16" i="10"/>
  <c r="K19" i="10"/>
  <c r="U15" i="11"/>
  <c r="G8" i="8" l="1"/>
  <c r="G11" i="8"/>
  <c r="G10" i="8"/>
  <c r="G9" i="8"/>
  <c r="G12" i="8"/>
  <c r="K26" i="10"/>
  <c r="U39" i="9"/>
  <c r="U55" i="9" s="1"/>
  <c r="G13" i="8" l="1"/>
</calcChain>
</file>

<file path=xl/sharedStrings.xml><?xml version="1.0" encoding="utf-8"?>
<sst xmlns="http://schemas.openxmlformats.org/spreadsheetml/2006/main" count="717" uniqueCount="232">
  <si>
    <t>صندوق سرمایه‌گذاری اختصاصی بازارگردانی لاجورد دماوند</t>
  </si>
  <si>
    <t>صورت وضعیت پرتفوی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</si>
  <si>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</si>
  <si>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</si>
  <si>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</si>
  <si>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</si>
  <si>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</si>
  <si>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</si>
  <si>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</si>
  <si>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</si>
  <si>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</si>
  <si>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</si>
  <si>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</si>
  <si>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</si>
  <si>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</si>
  <si>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</si>
  <si>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</si>
  <si>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</si>
  <si>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</si>
  <si>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</si>
  <si>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</si>
  <si>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</si>
  <si>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</si>
  <si>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</si>
  <si>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</si>
  <si>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</si>
  <si>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</si>
  <si>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داروسازی‌ کوثر</t>
  </si>
  <si>
    <t>سرمایه‌گذاری‌غدیر(هلدینگ‌</t>
  </si>
  <si>
    <t>بیمه اتکایی امین</t>
  </si>
  <si>
    <t>فولاد سیرجان ایرانیان</t>
  </si>
  <si>
    <t>لیزینگ اقتصاد نوین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</si>
  <si>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</si>
  <si>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</si>
  <si>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</si>
  <si>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</si>
  <si>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</si>
  <si>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</si>
  <si>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</si>
  <si>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</si>
  <si>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</si>
  <si>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فصبا-2200-14040706</t>
  </si>
  <si>
    <t>اختیار خرید</t>
  </si>
  <si>
    <t>موقعیت فروش</t>
  </si>
  <si>
    <t>-</t>
  </si>
  <si>
    <t>1404/07/06</t>
  </si>
  <si>
    <t>اختیارخ فصبا-2600-14040706</t>
  </si>
  <si>
    <t>اختیارخ فصبا-2400-14040706</t>
  </si>
  <si>
    <t>اختیارخ فصبا-3000-14040706</t>
  </si>
  <si>
    <t>اختیارخ فصبا-3400-14040706</t>
  </si>
  <si>
    <t>اختیارخ فصبا-2800-14040706</t>
  </si>
  <si>
    <t>اختیارخ فصبا-2000-14040706</t>
  </si>
  <si>
    <t>اختیارخ فصبا-1900-14040706</t>
  </si>
  <si>
    <t>اختیارخ فصبا-2600-14040909</t>
  </si>
  <si>
    <t>1404/09/09</t>
  </si>
  <si>
    <t>اختیارخ فصبا-3200-14040909</t>
  </si>
  <si>
    <t>اختیارخ فصبا-2400-14040909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</si>
  <si>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</si>
  <si>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</si>
  <si>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</si>
  <si>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</si>
  <si>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</si>
  <si>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</si>
  <si>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سپید دماوند-د</t>
  </si>
  <si>
    <t>صندوق اندیشه ورزان صباتامین -د</t>
  </si>
  <si>
    <t>صندوق س.اعتماد داریک-د</t>
  </si>
  <si>
    <t>صندوق س.درآمدثابت شمیم تابان-د</t>
  </si>
  <si>
    <t>صندوق س. نوع دوم نیلی دماوند-د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</si>
  <si>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</si>
  <si>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</si>
  <si>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</si>
  <si>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</si>
  <si>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</si>
  <si>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</si>
  <si>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</si>
  <si>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پدیده شیمی غرب 14060704</t>
  </si>
  <si>
    <t>بله</t>
  </si>
  <si>
    <t>1401/07/04</t>
  </si>
  <si>
    <t>1406/07/04</t>
  </si>
  <si>
    <t>صکوک اجاره گل گهر504-3ماهه23%</t>
  </si>
  <si>
    <t>1403/04/18</t>
  </si>
  <si>
    <t>1405/04/18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</si>
  <si>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</si>
  <si>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</si>
  <si>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</si>
  <si>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</si>
  <si>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</si>
  <si>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</si>
  <si>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</si>
  <si>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</si>
  <si>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</si>
  <si>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</si>
  <si>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</si>
  <si>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</si>
  <si>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سایر درآمدها</t>
  </si>
  <si>
    <t>سهام</t>
  </si>
  <si>
    <t>درآمد سود سهام</t>
  </si>
  <si>
    <t>درآمد تغییر ارزش</t>
  </si>
  <si>
    <t>درآمد فروش</t>
  </si>
  <si>
    <t>درآمد سود صندوق</t>
  </si>
  <si>
    <t>صندوق س. آریا-د</t>
  </si>
  <si>
    <t>صندوق سرمایه گذاری آرامش-ثابت</t>
  </si>
  <si>
    <t>صندوق س.درآمد ثابت پاسارگاد-د</t>
  </si>
  <si>
    <t>صندوق س اعتماد هامرز-ثابت</t>
  </si>
  <si>
    <t>صندوق ص.س.درآمد ثابت اطمینان هیوا-د</t>
  </si>
  <si>
    <t>صندوق س.مشترک گنجینه مهر-د</t>
  </si>
  <si>
    <t>صندوق س یاقوت آگاه-ثابت</t>
  </si>
  <si>
    <t>صندوق تداوم اطمینان تمدن-ثابت</t>
  </si>
  <si>
    <t>صندوق س.درآمد ثابت کیهان-د</t>
  </si>
  <si>
    <t>صندوق س.ثروت افزون فاخر-د</t>
  </si>
  <si>
    <t>عنوان</t>
  </si>
  <si>
    <t>درآمد سود اوراق</t>
  </si>
  <si>
    <t>صکوک اجاره وکغدیر707-بدون ضامن</t>
  </si>
  <si>
    <t>مشارکت ش شیراز0602-3ماهه20.5%</t>
  </si>
  <si>
    <t>مشارکت ش تبریز52-3ماهه18%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</si>
  <si>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</si>
  <si>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</si>
  <si>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</si>
  <si>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</si>
  <si>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</si>
  <si>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</si>
  <si>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</si>
  <si>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</si>
  <si>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</si>
  <si>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</si>
  <si>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</si>
  <si>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</si>
  <si>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</si>
  <si>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</si>
  <si>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</si>
  <si>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</si>
  <si>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</si>
  <si>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</si>
  <si>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</si>
  <si>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</si>
  <si>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1404/07/16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</si>
  <si>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</si>
  <si>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</si>
  <si>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</si>
  <si>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</si>
  <si>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</si>
  <si>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</si>
  <si>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</si>
  <si>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</si>
  <si>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</si>
  <si>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سود و زیان ناشی از تغییر قیمت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</si>
  <si>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</si>
  <si>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</si>
  <si>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</si>
  <si>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دوره یک ماهه منتهی به 30 مهر 1404</t>
  </si>
  <si>
    <t>(مبالغ به ریال)</t>
  </si>
  <si>
    <t>1- سرمایه گذاری ها</t>
  </si>
  <si>
    <t>1-1- سرمایه گذاری در سهام و حق تقدم سهام</t>
  </si>
  <si>
    <t>1-2- سرمایه‌گذاری در واحدهای صندوق های سرمایه گذاری</t>
  </si>
  <si>
    <t>1-3- سرمایه‌گذاری در اوراق بهادار با درآمد ثابت یا علی‌الحساب</t>
  </si>
  <si>
    <t>بانک تجارت</t>
  </si>
  <si>
    <t>بانک سینا</t>
  </si>
  <si>
    <t xml:space="preserve">بانک قرض الحسنه رسالت </t>
  </si>
  <si>
    <t>1-4- سرمایه‌گذاری در  سپرده‌ بانکی</t>
  </si>
  <si>
    <t>به تاریخ 30 مهر 1404</t>
  </si>
  <si>
    <t>2- درآمد حاصل از سرمایه گذاری ها</t>
  </si>
  <si>
    <t>2-1</t>
  </si>
  <si>
    <t>2-4</t>
  </si>
  <si>
    <t>2-3</t>
  </si>
  <si>
    <t>2-5</t>
  </si>
  <si>
    <t>طی مهر ماه</t>
  </si>
  <si>
    <t>از ابتدای سال مالی تا پایان مهر ماه</t>
  </si>
  <si>
    <t xml:space="preserve">2-1- درآمد حاصل از سرمایه گذاری در سهام </t>
  </si>
  <si>
    <t>درآمد حاصل از سرمایه گذاری در سهام</t>
  </si>
  <si>
    <t>یادداشت 1-1-2</t>
  </si>
  <si>
    <t>یادداشت 2-1-2</t>
  </si>
  <si>
    <t>یادداشت 3-1-2</t>
  </si>
  <si>
    <t>2-2- درآمد حاصل از سرمایه گذاری در واحدهای صندوق</t>
  </si>
  <si>
    <t>یادداشت 1-2-2</t>
  </si>
  <si>
    <t>یادداشت 2-2-2</t>
  </si>
  <si>
    <t>یادداشت 3-2-2</t>
  </si>
  <si>
    <t>2-3- درآمد حاصل از سرمایه گذاری در اوراق بهادار با درآمد ثابت:</t>
  </si>
  <si>
    <t>یادداشت 1-3-2</t>
  </si>
  <si>
    <t>یادداشت 2-3-2</t>
  </si>
  <si>
    <t>یادداشت 3-3-2</t>
  </si>
  <si>
    <t>شرکت تامین سرمایه دماوند</t>
  </si>
  <si>
    <t>نماد</t>
  </si>
  <si>
    <t>درصد</t>
  </si>
  <si>
    <t>غرب06</t>
  </si>
  <si>
    <t xml:space="preserve"> مرابحه پدیده شیمی غرب 14040704</t>
  </si>
  <si>
    <t>درآمد حاصل از سرمایه گذاری در سپرده بانکی</t>
  </si>
  <si>
    <t>2-4- درآمد حاصل از سرمایه گذاری در سپرده بانکی</t>
  </si>
  <si>
    <t>یادداشت 1-4-2</t>
  </si>
  <si>
    <t>2-5- سایر درآمدها</t>
  </si>
  <si>
    <t>درآمد حاصل از تنزیل سود سهام دریافتنی</t>
  </si>
  <si>
    <t>2-1-1- درآمد سود سهام</t>
  </si>
  <si>
    <t>صندوق سرمایه‌گذاری نوع دوم نیلی دماوند</t>
  </si>
  <si>
    <t>صندوق سرمایه گذاری گنجینه مهر آسان</t>
  </si>
  <si>
    <t>2-2-1- درآمد سود صندوق</t>
  </si>
  <si>
    <t>2-3-1- سود اوراق بهادار با درآمد ثابت</t>
  </si>
  <si>
    <t>2-4-1- سود سپرده بانکی</t>
  </si>
  <si>
    <t>2-1-2- درآمد ناشی از تغییر قیمت سهام و اختیار معامله سهام</t>
  </si>
  <si>
    <t>2-2-2- درآمد ناشی از تغییر قیمت واحد صندوق</t>
  </si>
  <si>
    <t>2-2-3- درآمد ناشی از تغییر قیمت اوراق بهادار با درآمد ثابت</t>
  </si>
  <si>
    <t>2-1-3- سود(زیان) حاصل از فروش سهام</t>
  </si>
  <si>
    <t>2-2-3- سود(زیان) حاصل از فروش واحد صندوق</t>
  </si>
  <si>
    <t>2-3-3- سود(زیان) حاصل از فروش اوراق بهادار با درآمد ثابت</t>
  </si>
  <si>
    <t>2-3-1- سود (زیان) ناشی از اعمال اختیار معامله سهام</t>
  </si>
  <si>
    <t>اختیارخ فصبا-2600-14040505(ضفصبا513)</t>
  </si>
  <si>
    <t>1404/05/05</t>
  </si>
  <si>
    <t>اختیارخ فصبا-2400-14040505(ضفصبا512)</t>
  </si>
  <si>
    <t>اختیارخ فصبا-2800-14040706(ضفصبا714)</t>
  </si>
  <si>
    <t>1404/05/06</t>
  </si>
  <si>
    <t>اختیارخ فصبا-2400-14040706(ضفصبا712)</t>
  </si>
  <si>
    <t>اختیارخ فصبا-2600-14040706(ضفصبا713)</t>
  </si>
  <si>
    <t>اختیارخ فصبا-2200-14040505(ضفصبا511)</t>
  </si>
  <si>
    <t>اختیارخ فصبا-2200-14040706(ضفصبا711)</t>
  </si>
  <si>
    <t>اختیارخ وکغدیر-14000-03/05/10</t>
  </si>
  <si>
    <t>1403/05/10</t>
  </si>
  <si>
    <t>اختیارخ فصبا-2600-14040909	(ضفصبا9231)</t>
  </si>
  <si>
    <t xml:space="preserve">اختیارخ فصبا-3200-14040909(ضفصبا9261)	</t>
  </si>
  <si>
    <t xml:space="preserve">اختیارخ فصبا-2400-14040909(ضفصبا9221)		</t>
  </si>
  <si>
    <t xml:space="preserve"> اختیارخ فصبا-2400-14040706(ضفصبا712)</t>
  </si>
  <si>
    <t xml:space="preserve"> اختیارخ فصبا-2200-14040706(ضفصبا711)</t>
  </si>
  <si>
    <t xml:space="preserve"> اختیارخ فصبا-2800-14040706(ضفصبا714)</t>
  </si>
  <si>
    <t xml:space="preserve"> اختیارخ فصبا-3000-14040706(ضفصبا715)</t>
  </si>
  <si>
    <t xml:space="preserve"> اختیارخ فصبا-3400-14040706(ضفصبا717)</t>
  </si>
  <si>
    <t xml:space="preserve"> اختیارخ فصبا-1900-14040706(ضفصبا723)</t>
  </si>
  <si>
    <t xml:space="preserve"> اختیارخ فصبا-2000-14040706(ضفصبا724)</t>
  </si>
  <si>
    <t>دارو سازی کوثر</t>
  </si>
  <si>
    <t>صندوق س. اعتماد داریک-د</t>
  </si>
  <si>
    <t>اختیارخ فصبا-3000-14040706(ضفصبا7151)</t>
  </si>
  <si>
    <t>اختیارخ فصبا-3400-14040706(ضفصبا7171)</t>
  </si>
  <si>
    <t>اختیارخ فصبا-1900-14040706(ضفصبا7231)</t>
  </si>
  <si>
    <t>اختیارخ فصبا-2000-14040706(ضفصبا7241)</t>
  </si>
  <si>
    <t>جمع نقل به صفحه بعد</t>
  </si>
  <si>
    <t>جمع نقل از صفحه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</si>
</sst>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_);[Red]\(0\)"/>
  </numFmts>
  <fonts count="2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b/>
      <u/>
      <sz val="16"/>
      <name val="B Nazanin"/>
      <charset val="178"/>
    </font>
    <font>
      <sz val="16"/>
      <color indexed="8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18"/>
      <color theme="1"/>
      <name val="B Nazanin"/>
      <charset val="178"/>
    </font>
    <font>
      <b/>
      <sz val="20"/>
      <color theme="1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4"/>
      <color rgb="FF000000"/>
      <name val="B Nazanin"/>
      <charset val="178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sz val="18"/>
      <color rgb="FF000000"/>
      <name val="B Nazanin"/>
      <charset val="178"/>
    </font>
    <font>
      <b/>
      <u/>
      <sz val="20"/>
      <color theme="1"/>
      <name val="B Nazanin"/>
      <charset val="178"/>
    </font>
    <font>
      <b/>
      <sz val="10"/>
      <color rgb="FF000000"/>
      <name val="B Nazanin"/>
      <charset val="178"/>
    </font>
    <font>
      <sz val="18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23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4" fillId="0" borderId="0" xfId="1" applyFont="1"/>
    <xf numFmtId="0" fontId="6" fillId="0" borderId="0" xfId="1" applyFont="1"/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3" fontId="1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16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 readingOrder="2"/>
    </xf>
    <xf numFmtId="38" fontId="17" fillId="0" borderId="0" xfId="0" applyNumberFormat="1" applyFont="1" applyFill="1" applyAlignment="1">
      <alignment horizontal="center" vertical="center"/>
    </xf>
    <xf numFmtId="38" fontId="17" fillId="0" borderId="0" xfId="0" applyNumberFormat="1" applyFont="1" applyAlignment="1">
      <alignment horizontal="center" vertical="center"/>
    </xf>
    <xf numFmtId="38" fontId="17" fillId="0" borderId="0" xfId="0" applyNumberFormat="1" applyFont="1" applyFill="1" applyBorder="1" applyAlignment="1">
      <alignment horizontal="center" vertical="center"/>
    </xf>
    <xf numFmtId="38" fontId="17" fillId="0" borderId="3" xfId="0" applyNumberFormat="1" applyFont="1" applyFill="1" applyBorder="1" applyAlignment="1">
      <alignment horizontal="center" vertical="center"/>
    </xf>
    <xf numFmtId="38" fontId="17" fillId="0" borderId="5" xfId="0" applyNumberFormat="1" applyFont="1" applyFill="1" applyBorder="1" applyAlignment="1">
      <alignment horizontal="center" vertical="center"/>
    </xf>
    <xf numFmtId="38" fontId="14" fillId="0" borderId="0" xfId="0" applyNumberFormat="1" applyFont="1" applyAlignment="1">
      <alignment horizontal="center" vertical="center"/>
    </xf>
    <xf numFmtId="38" fontId="14" fillId="0" borderId="4" xfId="0" applyNumberFormat="1" applyFont="1" applyFill="1" applyBorder="1" applyAlignment="1">
      <alignment horizontal="center" vertical="center"/>
    </xf>
    <xf numFmtId="38" fontId="14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left"/>
    </xf>
    <xf numFmtId="0" fontId="14" fillId="0" borderId="0" xfId="0" applyFont="1" applyFill="1" applyBorder="1" applyAlignment="1">
      <alignment horizontal="right" vertical="center"/>
    </xf>
    <xf numFmtId="38" fontId="14" fillId="0" borderId="5" xfId="0" applyNumberFormat="1" applyFont="1" applyFill="1" applyBorder="1" applyAlignment="1">
      <alignment horizontal="center" vertical="center"/>
    </xf>
    <xf numFmtId="38" fontId="18" fillId="0" borderId="0" xfId="0" applyNumberFormat="1" applyFont="1" applyAlignment="1">
      <alignment horizontal="left"/>
    </xf>
    <xf numFmtId="0" fontId="4" fillId="0" borderId="0" xfId="0" applyFont="1" applyFill="1" applyAlignment="1">
      <alignment vertical="top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3" fontId="17" fillId="0" borderId="0" xfId="0" applyNumberFormat="1" applyFont="1" applyFill="1" applyAlignment="1">
      <alignment vertical="top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20" fillId="0" borderId="0" xfId="0" applyFont="1" applyAlignment="1">
      <alignment horizontal="left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8" fontId="15" fillId="0" borderId="0" xfId="0" applyNumberFormat="1" applyFont="1" applyAlignment="1">
      <alignment horizontal="center" vertical="center"/>
    </xf>
    <xf numFmtId="38" fontId="0" fillId="0" borderId="0" xfId="0" applyNumberFormat="1" applyAlignment="1">
      <alignment horizontal="left"/>
    </xf>
    <xf numFmtId="38" fontId="17" fillId="0" borderId="0" xfId="0" applyNumberFormat="1" applyFont="1" applyAlignment="1">
      <alignment horizontal="left" vertical="center"/>
    </xf>
    <xf numFmtId="38" fontId="17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38" fontId="14" fillId="0" borderId="0" xfId="0" applyNumberFormat="1" applyFont="1" applyAlignment="1">
      <alignment horizontal="left" vertical="center"/>
    </xf>
    <xf numFmtId="38" fontId="14" fillId="0" borderId="0" xfId="0" applyNumberFormat="1" applyFont="1" applyAlignment="1">
      <alignment horizontal="left"/>
    </xf>
    <xf numFmtId="38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2" fillId="0" borderId="0" xfId="0" applyNumberFormat="1" applyFont="1" applyFill="1" applyAlignment="1">
      <alignment horizontal="right" vertical="center"/>
    </xf>
    <xf numFmtId="38" fontId="17" fillId="0" borderId="1" xfId="0" applyNumberFormat="1" applyFont="1" applyFill="1" applyBorder="1" applyAlignment="1">
      <alignment horizontal="right" vertical="center"/>
    </xf>
    <xf numFmtId="38" fontId="17" fillId="0" borderId="1" xfId="0" applyNumberFormat="1" applyFont="1" applyFill="1" applyBorder="1" applyAlignment="1">
      <alignment horizontal="center" vertical="center"/>
    </xf>
    <xf numFmtId="38" fontId="17" fillId="0" borderId="0" xfId="0" applyNumberFormat="1" applyFont="1" applyFill="1" applyAlignment="1">
      <alignment horizontal="right" vertical="center"/>
    </xf>
    <xf numFmtId="38" fontId="17" fillId="0" borderId="0" xfId="0" applyNumberFormat="1" applyFont="1" applyFill="1" applyBorder="1" applyAlignment="1">
      <alignment horizontal="right" vertical="center"/>
    </xf>
    <xf numFmtId="38" fontId="0" fillId="0" borderId="0" xfId="0" applyNumberFormat="1" applyBorder="1" applyAlignment="1">
      <alignment horizontal="left"/>
    </xf>
    <xf numFmtId="38" fontId="1" fillId="0" borderId="0" xfId="0" applyNumberFormat="1" applyFont="1" applyFill="1" applyAlignment="1">
      <alignment vertical="center"/>
    </xf>
    <xf numFmtId="38" fontId="13" fillId="0" borderId="0" xfId="0" applyNumberFormat="1" applyFont="1" applyFill="1" applyAlignment="1">
      <alignment horizontal="right" vertical="center"/>
    </xf>
    <xf numFmtId="38" fontId="18" fillId="0" borderId="0" xfId="0" applyNumberFormat="1" applyFont="1" applyBorder="1" applyAlignment="1">
      <alignment horizontal="left"/>
    </xf>
    <xf numFmtId="38" fontId="3" fillId="0" borderId="0" xfId="0" applyNumberFormat="1" applyFont="1" applyFill="1" applyBorder="1" applyAlignment="1">
      <alignment vertical="center"/>
    </xf>
    <xf numFmtId="38" fontId="10" fillId="0" borderId="3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vertical="center"/>
    </xf>
    <xf numFmtId="38" fontId="20" fillId="0" borderId="0" xfId="0" applyNumberFormat="1" applyFont="1" applyAlignment="1">
      <alignment horizontal="left"/>
    </xf>
    <xf numFmtId="38" fontId="9" fillId="0" borderId="0" xfId="0" applyNumberFormat="1" applyFont="1" applyFill="1" applyBorder="1" applyAlignment="1">
      <alignment horizontal="center" vertical="center"/>
    </xf>
    <xf numFmtId="38" fontId="19" fillId="0" borderId="0" xfId="0" applyNumberFormat="1" applyFont="1" applyBorder="1" applyAlignment="1">
      <alignment horizontal="left"/>
    </xf>
    <xf numFmtId="38" fontId="19" fillId="0" borderId="0" xfId="0" applyNumberFormat="1" applyFont="1" applyAlignment="1">
      <alignment horizontal="left"/>
    </xf>
    <xf numFmtId="38" fontId="9" fillId="0" borderId="3" xfId="0" applyNumberFormat="1" applyFont="1" applyFill="1" applyBorder="1" applyAlignment="1">
      <alignment horizontal="center" vertical="center" wrapText="1"/>
    </xf>
    <xf numFmtId="38" fontId="19" fillId="0" borderId="0" xfId="0" applyNumberFormat="1" applyFont="1" applyAlignment="1">
      <alignment horizontal="left" wrapText="1"/>
    </xf>
    <xf numFmtId="38" fontId="9" fillId="0" borderId="3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Border="1" applyAlignment="1">
      <alignment horizontal="center" vertical="center"/>
    </xf>
    <xf numFmtId="38" fontId="4" fillId="0" borderId="3" xfId="0" applyNumberFormat="1" applyFont="1" applyFill="1" applyBorder="1" applyAlignment="1">
      <alignment horizontal="center" vertical="center"/>
    </xf>
    <xf numFmtId="38" fontId="14" fillId="0" borderId="0" xfId="0" applyNumberFormat="1" applyFont="1" applyFill="1" applyBorder="1" applyAlignment="1">
      <alignment horizontal="right" vertical="center"/>
    </xf>
    <xf numFmtId="38" fontId="17" fillId="0" borderId="0" xfId="0" applyNumberFormat="1" applyFont="1" applyBorder="1" applyAlignment="1">
      <alignment horizontal="left"/>
    </xf>
    <xf numFmtId="38" fontId="17" fillId="0" borderId="0" xfId="0" applyNumberFormat="1" applyFont="1" applyFill="1" applyBorder="1" applyAlignment="1">
      <alignment horizontal="right" vertical="top"/>
    </xf>
    <xf numFmtId="38" fontId="14" fillId="0" borderId="3" xfId="0" applyNumberFormat="1" applyFont="1" applyFill="1" applyBorder="1" applyAlignment="1">
      <alignment horizontal="center" vertical="center"/>
    </xf>
    <xf numFmtId="38" fontId="16" fillId="0" borderId="0" xfId="0" applyNumberFormat="1" applyFont="1" applyAlignment="1">
      <alignment horizontal="left"/>
    </xf>
    <xf numFmtId="38" fontId="23" fillId="0" borderId="0" xfId="0" applyNumberFormat="1" applyFont="1" applyAlignment="1">
      <alignment horizontal="left"/>
    </xf>
    <xf numFmtId="38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Fill="1" applyAlignment="1">
      <alignment horizontal="right"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" fontId="17" fillId="0" borderId="0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quotePrefix="1" applyFont="1" applyFill="1" applyBorder="1" applyAlignment="1">
      <alignment horizontal="center" vertical="center"/>
    </xf>
    <xf numFmtId="0" fontId="17" fillId="0" borderId="0" xfId="0" quotePrefix="1" applyFont="1" applyFill="1" applyAlignment="1">
      <alignment horizontal="center" vertical="center"/>
    </xf>
    <xf numFmtId="0" fontId="17" fillId="0" borderId="0" xfId="0" applyFont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vertical="center"/>
    </xf>
    <xf numFmtId="38" fontId="9" fillId="0" borderId="0" xfId="0" applyNumberFormat="1" applyFont="1" applyAlignment="1">
      <alignment horizontal="left"/>
    </xf>
    <xf numFmtId="38" fontId="9" fillId="0" borderId="0" xfId="0" applyNumberFormat="1" applyFont="1" applyBorder="1" applyAlignment="1">
      <alignment horizontal="left"/>
    </xf>
    <xf numFmtId="38" fontId="17" fillId="0" borderId="0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center"/>
    </xf>
    <xf numFmtId="38" fontId="1" fillId="0" borderId="0" xfId="0" applyNumberFormat="1" applyFont="1" applyFill="1" applyAlignment="1">
      <alignment horizontal="center" vertical="center"/>
    </xf>
    <xf numFmtId="38" fontId="17" fillId="0" borderId="4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165" fontId="18" fillId="0" borderId="0" xfId="0" applyNumberFormat="1" applyFont="1" applyAlignment="1">
      <alignment horizontal="left"/>
    </xf>
    <xf numFmtId="165" fontId="9" fillId="0" borderId="3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/>
    </xf>
    <xf numFmtId="165" fontId="19" fillId="0" borderId="0" xfId="0" applyNumberFormat="1" applyFont="1" applyAlignment="1">
      <alignment horizontal="center"/>
    </xf>
    <xf numFmtId="165" fontId="17" fillId="0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17" fillId="0" borderId="3" xfId="0" applyNumberFormat="1" applyFont="1" applyFill="1" applyBorder="1" applyAlignment="1">
      <alignment horizontal="center" vertical="center"/>
    </xf>
    <xf numFmtId="165" fontId="14" fillId="0" borderId="4" xfId="0" applyNumberFormat="1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4" fillId="0" borderId="4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left"/>
    </xf>
    <xf numFmtId="165" fontId="17" fillId="0" borderId="1" xfId="0" applyNumberFormat="1" applyFont="1" applyFill="1" applyBorder="1" applyAlignment="1">
      <alignment horizontal="center" vertical="center"/>
    </xf>
    <xf numFmtId="165" fontId="17" fillId="0" borderId="7" xfId="0" applyNumberFormat="1" applyFont="1" applyFill="1" applyBorder="1" applyAlignment="1">
      <alignment horizontal="center" vertical="center"/>
    </xf>
    <xf numFmtId="165" fontId="0" fillId="0" borderId="0" xfId="0" applyNumberFormat="1" applyBorder="1" applyAlignment="1">
      <alignment horizontal="left"/>
    </xf>
    <xf numFmtId="165" fontId="1" fillId="0" borderId="0" xfId="0" applyNumberFormat="1" applyFont="1" applyFill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38" fontId="16" fillId="0" borderId="0" xfId="0" applyNumberFormat="1" applyFont="1" applyBorder="1" applyAlignment="1">
      <alignment horizontal="left"/>
    </xf>
    <xf numFmtId="38" fontId="24" fillId="0" borderId="0" xfId="0" applyNumberFormat="1" applyFont="1" applyAlignment="1">
      <alignment horizontal="center" vertical="center"/>
    </xf>
    <xf numFmtId="38" fontId="16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center" vertical="center"/>
    </xf>
    <xf numFmtId="165" fontId="17" fillId="0" borderId="0" xfId="0" applyNumberFormat="1" applyFont="1" applyBorder="1" applyAlignment="1">
      <alignment horizontal="center" vertical="center"/>
    </xf>
    <xf numFmtId="166" fontId="14" fillId="0" borderId="5" xfId="0" applyNumberFormat="1" applyFont="1" applyBorder="1" applyAlignment="1">
      <alignment horizontal="center" vertical="center"/>
    </xf>
    <xf numFmtId="166" fontId="17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Border="1" applyAlignment="1">
      <alignment horizontal="left"/>
    </xf>
    <xf numFmtId="38" fontId="16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4" fillId="0" borderId="5" xfId="0" applyNumberFormat="1" applyFont="1" applyBorder="1" applyAlignment="1">
      <alignment horizontal="center" vertical="center"/>
    </xf>
    <xf numFmtId="38" fontId="13" fillId="0" borderId="0" xfId="0" applyNumberFormat="1" applyFont="1" applyFill="1" applyAlignment="1">
      <alignment horizontal="right" vertical="center" readingOrder="2"/>
    </xf>
    <xf numFmtId="38" fontId="2" fillId="0" borderId="0" xfId="0" applyNumberFormat="1" applyFont="1" applyFill="1" applyAlignment="1">
      <alignment vertical="center"/>
    </xf>
    <xf numFmtId="38" fontId="3" fillId="0" borderId="0" xfId="0" applyNumberFormat="1" applyFont="1" applyFill="1" applyBorder="1" applyAlignment="1">
      <alignment vertical="center" wrapText="1"/>
    </xf>
    <xf numFmtId="38" fontId="4" fillId="0" borderId="0" xfId="0" applyNumberFormat="1" applyFont="1" applyFill="1" applyBorder="1" applyAlignment="1">
      <alignment vertical="top"/>
    </xf>
    <xf numFmtId="38" fontId="4" fillId="0" borderId="0" xfId="0" applyNumberFormat="1" applyFont="1" applyFill="1" applyAlignment="1">
      <alignment vertical="top"/>
    </xf>
    <xf numFmtId="38" fontId="3" fillId="0" borderId="0" xfId="0" applyNumberFormat="1" applyFont="1" applyFill="1" applyBorder="1" applyAlignment="1">
      <alignment horizontal="center" vertical="center"/>
    </xf>
    <xf numFmtId="38" fontId="11" fillId="0" borderId="0" xfId="0" applyNumberFormat="1" applyFont="1" applyFill="1" applyAlignment="1">
      <alignment horizontal="center" vertical="center"/>
    </xf>
    <xf numFmtId="38" fontId="4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Alignment="1">
      <alignment vertical="center"/>
    </xf>
    <xf numFmtId="38" fontId="0" fillId="0" borderId="0" xfId="0" applyNumberFormat="1" applyAlignment="1">
      <alignment horizontal="left" vertical="center"/>
    </xf>
    <xf numFmtId="38" fontId="19" fillId="0" borderId="0" xfId="0" applyNumberFormat="1" applyFont="1" applyAlignment="1">
      <alignment horizontal="left" vertical="center"/>
    </xf>
    <xf numFmtId="38" fontId="9" fillId="0" borderId="3" xfId="0" applyNumberFormat="1" applyFont="1" applyBorder="1" applyAlignment="1">
      <alignment horizontal="center" vertical="center" wrapText="1"/>
    </xf>
    <xf numFmtId="38" fontId="9" fillId="0" borderId="0" xfId="0" applyNumberFormat="1" applyFont="1" applyAlignment="1">
      <alignment horizontal="center" vertical="center" wrapText="1"/>
    </xf>
    <xf numFmtId="38" fontId="14" fillId="0" borderId="0" xfId="0" applyNumberFormat="1" applyFont="1" applyAlignment="1">
      <alignment vertical="center"/>
    </xf>
    <xf numFmtId="38" fontId="17" fillId="0" borderId="0" xfId="0" applyNumberFormat="1" applyFont="1" applyAlignment="1">
      <alignment horizontal="right" vertical="top"/>
    </xf>
    <xf numFmtId="38" fontId="14" fillId="0" borderId="4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17" fillId="0" borderId="0" xfId="0" applyNumberFormat="1" applyFont="1" applyAlignment="1">
      <alignment horizontal="center" vertical="center"/>
    </xf>
    <xf numFmtId="38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5" fontId="14" fillId="0" borderId="3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165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3" fontId="17" fillId="0" borderId="0" xfId="0" applyNumberFormat="1" applyFont="1" applyAlignment="1">
      <alignment horizontal="left"/>
    </xf>
    <xf numFmtId="37" fontId="7" fillId="0" borderId="0" xfId="1" applyNumberFormat="1" applyFont="1" applyAlignment="1">
      <alignment horizontal="center" vertical="center"/>
    </xf>
    <xf numFmtId="0" fontId="8" fillId="0" borderId="0" xfId="1" applyFont="1"/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 readingOrder="2"/>
    </xf>
    <xf numFmtId="38" fontId="9" fillId="0" borderId="0" xfId="0" applyNumberFormat="1" applyFont="1" applyFill="1" applyBorder="1" applyAlignment="1">
      <alignment horizontal="center" vertical="center"/>
    </xf>
    <xf numFmtId="38" fontId="9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38" fontId="10" fillId="0" borderId="3" xfId="0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38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38" fontId="9" fillId="0" borderId="0" xfId="0" applyNumberFormat="1" applyFont="1" applyFill="1" applyBorder="1" applyAlignment="1">
      <alignment horizontal="center" vertical="center" wrapText="1"/>
    </xf>
    <xf numFmtId="38" fontId="9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165" fontId="9" fillId="0" borderId="0" xfId="0" applyNumberFormat="1" applyFont="1" applyFill="1" applyBorder="1" applyAlignment="1">
      <alignment horizontal="center" vertical="center"/>
    </xf>
    <xf numFmtId="165" fontId="9" fillId="0" borderId="3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38" fontId="9" fillId="0" borderId="6" xfId="0" applyNumberFormat="1" applyFont="1" applyFill="1" applyBorder="1" applyAlignment="1">
      <alignment horizontal="center" vertical="center"/>
    </xf>
    <xf numFmtId="38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38" fontId="12" fillId="0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 readingOrder="2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8" fontId="11" fillId="0" borderId="0" xfId="0" applyNumberFormat="1" applyFont="1" applyFill="1" applyAlignment="1">
      <alignment horizontal="center" vertical="center"/>
    </xf>
    <xf numFmtId="38" fontId="13" fillId="0" borderId="0" xfId="0" applyNumberFormat="1" applyFont="1" applyFill="1" applyAlignment="1">
      <alignment horizontal="right" vertical="center" readingOrder="2"/>
    </xf>
    <xf numFmtId="38" fontId="9" fillId="0" borderId="2" xfId="0" applyNumberFormat="1" applyFont="1" applyFill="1" applyBorder="1" applyAlignment="1">
      <alignment horizontal="center" vertical="center"/>
    </xf>
    <xf numFmtId="38" fontId="13" fillId="0" borderId="0" xfId="0" applyNumberFormat="1" applyFont="1" applyFill="1" applyAlignment="1">
      <alignment horizontal="left" vertical="center" readingOrder="2"/>
    </xf>
    <xf numFmtId="0" fontId="9" fillId="0" borderId="2" xfId="0" applyFont="1" applyFill="1" applyBorder="1" applyAlignment="1">
      <alignment horizontal="center" vertical="center"/>
    </xf>
    <xf numFmtId="38" fontId="13" fillId="0" borderId="0" xfId="0" applyNumberFormat="1" applyFont="1" applyAlignment="1">
      <alignment horizontal="right" vertical="center" readingOrder="2"/>
    </xf>
    <xf numFmtId="38" fontId="9" fillId="0" borderId="3" xfId="0" applyNumberFormat="1" applyFont="1" applyBorder="1" applyAlignment="1">
      <alignment horizontal="center" vertical="center"/>
    </xf>
    <xf numFmtId="38" fontId="10" fillId="0" borderId="0" xfId="0" applyNumberFormat="1" applyFont="1" applyAlignment="1">
      <alignment horizontal="left" vertical="center"/>
    </xf>
  </cellXfs>
  <cellStyles count="2">
    <cellStyle name="Normal" xfId="0" builtinId="0"/>
    <cellStyle name="Normal 2 2" xfId="1" xr:uid="{A9394D3E-E655-4F13-B111-5AFC445A41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4" name="Picture 3" descr="Picture">
          <a:extLst>
            <a:ext uri="{FF2B5EF4-FFF2-40B4-BE49-F238E27FC236}">
              <a16:creationId xmlns:a16="http://schemas.microsoft.com/office/drawing/2014/main" id="{A32FDC24-1ED6-4347-96C6-9914805DA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71750" y="1190625"/>
          <a:ext cx="12668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0</xdr:row>
      <xdr:rowOff>190500</xdr:rowOff>
    </xdr:from>
    <xdr:to>
      <xdr:col>7</xdr:col>
      <xdr:colOff>190500</xdr:colOff>
      <xdr:row>15</xdr:row>
      <xdr:rowOff>111125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9AF104-A3D9-4CE4-BAD9-D7CC515ABFE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234750" y="190500"/>
          <a:ext cx="3889375" cy="3603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6325-5F1B-4057-8093-F759AEC3CD4A}">
  <sheetPr codeName="Sheet1">
    <pageSetUpPr fitToPage="1"/>
  </sheetPr>
  <dimension ref="A14:Q21"/>
  <sheetViews>
    <sheetView rightToLeft="1" tabSelected="1" view="pageBreakPreview" zoomScale="60" zoomScaleNormal="100" workbookViewId="0">
      <selection activeCell="B27" sqref="B27"/>
    </sheetView>
  </sheetViews>
  <sheetFormatPr defaultColWidth="9.140625" defaultRowHeight="18.75" x14ac:dyDescent="0.45"/>
  <cols>
    <col min="1" max="1" width="11.28515625" style="3" customWidth="1"/>
    <col min="2" max="2" width="10.42578125" style="3" customWidth="1"/>
    <col min="3" max="3" width="9.140625" style="3"/>
    <col min="4" max="4" width="10.140625" style="3" customWidth="1"/>
    <col min="5" max="5" width="9.140625" style="3"/>
    <col min="6" max="6" width="9.7109375" style="3" customWidth="1"/>
    <col min="7" max="7" width="10.28515625" style="3" customWidth="1"/>
    <col min="8" max="16384" width="9.140625" style="3"/>
  </cols>
  <sheetData>
    <row r="14" spans="17:17" x14ac:dyDescent="0.45">
      <c r="Q14" s="2"/>
    </row>
    <row r="15" spans="17:17" ht="27.75" customHeight="1" x14ac:dyDescent="0.45"/>
    <row r="16" spans="17:17" ht="27.75" customHeight="1" x14ac:dyDescent="0.45"/>
    <row r="17" spans="1:9" ht="30" customHeight="1" x14ac:dyDescent="0.45"/>
    <row r="18" spans="1:9" ht="43.5" customHeight="1" x14ac:dyDescent="0.6">
      <c r="A18" s="185" t="s">
        <v>146</v>
      </c>
      <c r="B18" s="186"/>
      <c r="C18" s="186"/>
      <c r="D18" s="186"/>
      <c r="E18" s="186"/>
      <c r="F18" s="186"/>
      <c r="G18" s="186"/>
      <c r="H18" s="186"/>
      <c r="I18" s="186"/>
    </row>
    <row r="19" spans="1:9" ht="43.5" customHeight="1" x14ac:dyDescent="0.6">
      <c r="A19" s="185" t="s">
        <v>147</v>
      </c>
      <c r="B19" s="186"/>
      <c r="C19" s="186"/>
      <c r="D19" s="186"/>
      <c r="E19" s="186"/>
      <c r="F19" s="186"/>
      <c r="G19" s="186"/>
      <c r="H19" s="186"/>
      <c r="I19" s="186"/>
    </row>
    <row r="20" spans="1:9" ht="43.5" customHeight="1" x14ac:dyDescent="0.6">
      <c r="A20" s="185" t="s">
        <v>148</v>
      </c>
      <c r="B20" s="186"/>
      <c r="C20" s="186"/>
      <c r="D20" s="186"/>
      <c r="E20" s="186"/>
      <c r="F20" s="186"/>
      <c r="G20" s="186"/>
      <c r="H20" s="186"/>
      <c r="I20" s="186"/>
    </row>
    <row r="21" spans="1:9" ht="43.5" customHeight="1" x14ac:dyDescent="0.6">
      <c r="A21" s="185" t="s">
        <v>149</v>
      </c>
      <c r="B21" s="186"/>
      <c r="C21" s="186"/>
      <c r="D21" s="186"/>
      <c r="E21" s="186"/>
      <c r="F21" s="186"/>
      <c r="G21" s="186"/>
      <c r="H21" s="186"/>
      <c r="I21" s="186"/>
    </row>
  </sheetData>
  <mergeCells count="4">
    <mergeCell ref="A18:I18"/>
    <mergeCell ref="A19:I19"/>
    <mergeCell ref="A20:I20"/>
    <mergeCell ref="A21:I21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U19"/>
  <sheetViews>
    <sheetView rightToLeft="1" view="pageBreakPreview" zoomScale="60" zoomScaleNormal="100" workbookViewId="0">
      <selection activeCell="A17" sqref="A17:XFD18"/>
    </sheetView>
  </sheetViews>
  <sheetFormatPr defaultRowHeight="15.75" x14ac:dyDescent="0.4"/>
  <cols>
    <col min="1" max="1" width="33" style="23" customWidth="1"/>
    <col min="2" max="2" width="1.42578125" style="23" customWidth="1"/>
    <col min="3" max="3" width="20.140625" style="45" bestFit="1" customWidth="1"/>
    <col min="4" max="4" width="1.42578125" style="45" customWidth="1"/>
    <col min="5" max="5" width="21.5703125" style="45" bestFit="1" customWidth="1"/>
    <col min="6" max="6" width="1.42578125" style="45" customWidth="1"/>
    <col min="7" max="7" width="19.42578125" style="45" bestFit="1" customWidth="1"/>
    <col min="8" max="8" width="1.42578125" style="45" customWidth="1"/>
    <col min="9" max="9" width="19.42578125" style="45" customWidth="1"/>
    <col min="10" max="10" width="1.42578125" style="23" customWidth="1"/>
    <col min="11" max="11" width="25.28515625" style="23" customWidth="1"/>
    <col min="12" max="12" width="1.42578125" style="23" customWidth="1"/>
    <col min="13" max="13" width="20.140625" style="45" bestFit="1" customWidth="1"/>
    <col min="14" max="14" width="1.42578125" style="45" customWidth="1"/>
    <col min="15" max="15" width="21.5703125" style="45" customWidth="1"/>
    <col min="16" max="16" width="1.42578125" style="45" customWidth="1"/>
    <col min="17" max="17" width="20.140625" style="45" bestFit="1" customWidth="1"/>
    <col min="18" max="18" width="1.42578125" style="45" customWidth="1"/>
    <col min="19" max="19" width="22.28515625" style="45" customWidth="1"/>
    <col min="20" max="20" width="1.42578125" style="23" customWidth="1"/>
    <col min="21" max="21" width="24.42578125" style="23" bestFit="1" customWidth="1"/>
    <col min="22" max="22" width="1.42578125" style="23" customWidth="1"/>
    <col min="23" max="16384" width="9.140625" style="23"/>
  </cols>
  <sheetData>
    <row r="1" spans="1:21" ht="39" customHeight="1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ht="39" customHeight="1" x14ac:dyDescent="0.4">
      <c r="A2" s="187" t="s">
        <v>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1:21" ht="39" customHeight="1" x14ac:dyDescent="0.4">
      <c r="A3" s="187" t="str">
        <f>درآمد!A3</f>
        <v>دوره یک ماهه منتهی به 30 مهر 1404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</row>
    <row r="4" spans="1:21" ht="39" customHeight="1" x14ac:dyDescent="0.4"/>
    <row r="5" spans="1:21" ht="39" customHeight="1" x14ac:dyDescent="0.4">
      <c r="A5" s="188" t="s">
        <v>176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</row>
    <row r="6" spans="1:21" ht="39" customHeight="1" x14ac:dyDescent="0.4">
      <c r="A6" s="9"/>
      <c r="B6" s="9"/>
      <c r="C6" s="194" t="s">
        <v>150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</row>
    <row r="7" spans="1:21" ht="39" customHeight="1" thickBot="1" x14ac:dyDescent="0.7">
      <c r="C7" s="196" t="s">
        <v>165</v>
      </c>
      <c r="D7" s="196"/>
      <c r="E7" s="196"/>
      <c r="F7" s="196"/>
      <c r="G7" s="196"/>
      <c r="H7" s="196"/>
      <c r="I7" s="196"/>
      <c r="J7" s="196"/>
      <c r="K7" s="196"/>
      <c r="L7" s="57"/>
      <c r="M7" s="196" t="s">
        <v>166</v>
      </c>
      <c r="N7" s="196"/>
      <c r="O7" s="196"/>
      <c r="P7" s="196"/>
      <c r="Q7" s="196"/>
      <c r="R7" s="196"/>
      <c r="S7" s="196"/>
      <c r="T7" s="196"/>
      <c r="U7" s="196"/>
    </row>
    <row r="8" spans="1:21" ht="39" customHeight="1" thickBot="1" x14ac:dyDescent="0.65">
      <c r="A8" s="191" t="s">
        <v>110</v>
      </c>
      <c r="B8" s="25"/>
      <c r="C8" s="83" t="s">
        <v>111</v>
      </c>
      <c r="D8" s="85"/>
      <c r="E8" s="83" t="s">
        <v>97</v>
      </c>
      <c r="F8" s="85"/>
      <c r="G8" s="83" t="s">
        <v>98</v>
      </c>
      <c r="H8" s="84"/>
      <c r="I8" s="192" t="s">
        <v>32</v>
      </c>
      <c r="J8" s="192"/>
      <c r="K8" s="192"/>
      <c r="L8" s="25"/>
      <c r="M8" s="83" t="s">
        <v>111</v>
      </c>
      <c r="N8" s="85"/>
      <c r="O8" s="83" t="s">
        <v>97</v>
      </c>
      <c r="P8" s="85"/>
      <c r="Q8" s="83" t="s">
        <v>98</v>
      </c>
      <c r="R8" s="84"/>
      <c r="S8" s="192" t="s">
        <v>32</v>
      </c>
      <c r="T8" s="192"/>
      <c r="U8" s="192"/>
    </row>
    <row r="9" spans="1:21" ht="39" customHeight="1" thickBot="1" x14ac:dyDescent="0.65">
      <c r="A9" s="192"/>
      <c r="B9" s="25"/>
      <c r="C9" s="121" t="s">
        <v>177</v>
      </c>
      <c r="D9" s="146"/>
      <c r="E9" s="121" t="s">
        <v>178</v>
      </c>
      <c r="F9" s="146"/>
      <c r="G9" s="121" t="s">
        <v>179</v>
      </c>
      <c r="H9" s="145"/>
      <c r="I9" s="88" t="s">
        <v>83</v>
      </c>
      <c r="J9" s="26"/>
      <c r="K9" s="123" t="s">
        <v>89</v>
      </c>
      <c r="L9" s="147"/>
      <c r="M9" s="121" t="s">
        <v>177</v>
      </c>
      <c r="N9" s="146"/>
      <c r="O9" s="121" t="s">
        <v>178</v>
      </c>
      <c r="P9" s="146"/>
      <c r="Q9" s="121" t="s">
        <v>179</v>
      </c>
      <c r="R9" s="145"/>
      <c r="S9" s="88" t="s">
        <v>83</v>
      </c>
      <c r="T9" s="26"/>
      <c r="U9" s="123" t="s">
        <v>89</v>
      </c>
    </row>
    <row r="10" spans="1:21" ht="39" customHeight="1" x14ac:dyDescent="0.4">
      <c r="A10" s="55" t="s">
        <v>75</v>
      </c>
      <c r="C10" s="36">
        <v>12266582952</v>
      </c>
      <c r="D10" s="35"/>
      <c r="E10" s="36">
        <v>-210250000</v>
      </c>
      <c r="F10" s="35"/>
      <c r="G10" s="36">
        <v>0</v>
      </c>
      <c r="H10" s="35"/>
      <c r="I10" s="72">
        <f>C10+E10+G10</f>
        <v>12056332952</v>
      </c>
      <c r="J10" s="27"/>
      <c r="K10" s="150">
        <f>I10/$I$15*100</f>
        <v>99.970748443098373</v>
      </c>
      <c r="L10" s="27"/>
      <c r="M10" s="36">
        <v>17705852943</v>
      </c>
      <c r="N10" s="35"/>
      <c r="O10" s="36">
        <v>-742360000</v>
      </c>
      <c r="P10" s="35"/>
      <c r="Q10" s="36">
        <v>0</v>
      </c>
      <c r="R10" s="35"/>
      <c r="S10" s="72">
        <f>M10+O10+Q10</f>
        <v>16963492943</v>
      </c>
      <c r="U10" s="152">
        <f>S10/$S$15*100</f>
        <v>100.00081614164236</v>
      </c>
    </row>
    <row r="11" spans="1:21" ht="39" customHeight="1" x14ac:dyDescent="0.4">
      <c r="A11" s="55" t="s">
        <v>79</v>
      </c>
      <c r="C11" s="34">
        <v>1905473</v>
      </c>
      <c r="D11" s="35"/>
      <c r="E11" s="34">
        <v>1622224</v>
      </c>
      <c r="F11" s="35"/>
      <c r="G11" s="34">
        <v>0</v>
      </c>
      <c r="H11" s="35"/>
      <c r="I11" s="36">
        <f t="shared" ref="I11:I14" si="0">C11+E11+G11</f>
        <v>3527697</v>
      </c>
      <c r="J11" s="27"/>
      <c r="K11" s="150">
        <f t="shared" ref="K11:K14" si="1">I11/$I$15*100</f>
        <v>2.9251556901633981E-2</v>
      </c>
      <c r="L11" s="27"/>
      <c r="M11" s="34">
        <v>5436446</v>
      </c>
      <c r="N11" s="35"/>
      <c r="O11" s="34">
        <v>4858625</v>
      </c>
      <c r="P11" s="35"/>
      <c r="Q11" s="34">
        <v>0</v>
      </c>
      <c r="R11" s="35"/>
      <c r="S11" s="36">
        <f t="shared" ref="S11:S14" si="2">M11+O11+Q11</f>
        <v>10295071</v>
      </c>
      <c r="U11" s="150">
        <f t="shared" ref="U11:U14" si="3">S11/$S$15*100</f>
        <v>6.06900657603648E-2</v>
      </c>
    </row>
    <row r="12" spans="1:21" ht="39" customHeight="1" x14ac:dyDescent="0.4">
      <c r="A12" s="55" t="s">
        <v>114</v>
      </c>
      <c r="C12" s="34">
        <v>0</v>
      </c>
      <c r="D12" s="35"/>
      <c r="E12" s="34">
        <v>0</v>
      </c>
      <c r="F12" s="35"/>
      <c r="G12" s="34">
        <v>0</v>
      </c>
      <c r="H12" s="35"/>
      <c r="I12" s="36">
        <f t="shared" si="0"/>
        <v>0</v>
      </c>
      <c r="J12" s="27"/>
      <c r="K12" s="150">
        <f t="shared" si="1"/>
        <v>0</v>
      </c>
      <c r="L12" s="27"/>
      <c r="M12" s="34">
        <v>48524</v>
      </c>
      <c r="N12" s="35"/>
      <c r="O12" s="34">
        <v>0</v>
      </c>
      <c r="P12" s="35"/>
      <c r="Q12" s="34">
        <v>4533007</v>
      </c>
      <c r="R12" s="35"/>
      <c r="S12" s="36">
        <f t="shared" si="2"/>
        <v>4581531</v>
      </c>
      <c r="U12" s="150">
        <f t="shared" si="3"/>
        <v>2.7008402144399965E-2</v>
      </c>
    </row>
    <row r="13" spans="1:21" ht="39" customHeight="1" x14ac:dyDescent="0.4">
      <c r="A13" s="12" t="s">
        <v>112</v>
      </c>
      <c r="C13" s="36">
        <v>0</v>
      </c>
      <c r="D13" s="116"/>
      <c r="E13" s="36">
        <v>0</v>
      </c>
      <c r="F13" s="116"/>
      <c r="G13" s="36">
        <v>0</v>
      </c>
      <c r="H13" s="35"/>
      <c r="I13" s="36">
        <f t="shared" si="0"/>
        <v>0</v>
      </c>
      <c r="J13" s="27"/>
      <c r="K13" s="150">
        <f t="shared" si="1"/>
        <v>0</v>
      </c>
      <c r="L13" s="27"/>
      <c r="M13" s="36">
        <v>832258</v>
      </c>
      <c r="N13" s="116"/>
      <c r="O13" s="36">
        <v>0</v>
      </c>
      <c r="P13" s="116"/>
      <c r="Q13" s="36">
        <v>1931125</v>
      </c>
      <c r="R13" s="35"/>
      <c r="S13" s="36">
        <f t="shared" si="2"/>
        <v>2763383</v>
      </c>
      <c r="U13" s="150">
        <f t="shared" si="3"/>
        <v>1.6290309798842006E-2</v>
      </c>
    </row>
    <row r="14" spans="1:21" ht="39" customHeight="1" thickBot="1" x14ac:dyDescent="0.45">
      <c r="A14" s="55" t="s">
        <v>113</v>
      </c>
      <c r="C14" s="37">
        <v>0</v>
      </c>
      <c r="D14" s="35"/>
      <c r="E14" s="37">
        <v>0</v>
      </c>
      <c r="F14" s="35"/>
      <c r="G14" s="37">
        <v>0</v>
      </c>
      <c r="H14" s="35"/>
      <c r="I14" s="36">
        <f t="shared" si="0"/>
        <v>0</v>
      </c>
      <c r="J14" s="27"/>
      <c r="K14" s="150">
        <f t="shared" si="1"/>
        <v>0</v>
      </c>
      <c r="L14" s="27"/>
      <c r="M14" s="37">
        <v>396445</v>
      </c>
      <c r="N14" s="35"/>
      <c r="O14" s="37">
        <v>0</v>
      </c>
      <c r="P14" s="35"/>
      <c r="Q14" s="37">
        <v>-18174875</v>
      </c>
      <c r="R14" s="35"/>
      <c r="S14" s="36">
        <f t="shared" si="2"/>
        <v>-17778430</v>
      </c>
      <c r="U14" s="150">
        <f t="shared" si="3"/>
        <v>-0.10480491934597073</v>
      </c>
    </row>
    <row r="15" spans="1:21" ht="39" customHeight="1" thickBot="1" x14ac:dyDescent="0.45">
      <c r="A15" s="55" t="s">
        <v>32</v>
      </c>
      <c r="C15" s="44">
        <f>SUM(C10:C14)</f>
        <v>12268488425</v>
      </c>
      <c r="D15" s="39"/>
      <c r="E15" s="44">
        <f>SUM(E10:E14)</f>
        <v>-208627776</v>
      </c>
      <c r="F15" s="39"/>
      <c r="G15" s="44">
        <f>SUM(G10:G14)</f>
        <v>0</v>
      </c>
      <c r="H15" s="39"/>
      <c r="I15" s="44">
        <f>SUM(I10:I14)</f>
        <v>12059860649</v>
      </c>
      <c r="J15" s="28"/>
      <c r="K15" s="151">
        <f>SUM(K10:K14)</f>
        <v>100</v>
      </c>
      <c r="L15" s="28"/>
      <c r="M15" s="44">
        <f>SUM(M10:M14)</f>
        <v>17712566616</v>
      </c>
      <c r="N15" s="39"/>
      <c r="O15" s="44">
        <f>SUM(O10:O14)</f>
        <v>-737501375</v>
      </c>
      <c r="P15" s="39"/>
      <c r="Q15" s="44">
        <f>SUM(Q10:Q14)</f>
        <v>-11710743</v>
      </c>
      <c r="R15" s="39"/>
      <c r="S15" s="44">
        <f>SUM(S10:S14)</f>
        <v>16963354498</v>
      </c>
      <c r="U15" s="151">
        <f>SUM(U10:U14)</f>
        <v>100.00000000000001</v>
      </c>
    </row>
    <row r="16" spans="1:21" ht="16.5" thickTop="1" x14ac:dyDescent="0.4">
      <c r="U16" s="122"/>
    </row>
    <row r="17" spans="3:21" ht="22.5" hidden="1" x14ac:dyDescent="0.4">
      <c r="C17" s="34">
        <f>'سود اوراق بهادار'!C14</f>
        <v>12268488425</v>
      </c>
      <c r="D17" s="34"/>
      <c r="E17" s="34">
        <f>'درآمد ناشی از تغییر قیمت اوراق'!I11</f>
        <v>-208627776</v>
      </c>
      <c r="F17" s="34"/>
      <c r="G17" s="34">
        <f>'درآمد ناشی از فروش اوراق'!I12</f>
        <v>0</v>
      </c>
      <c r="H17" s="34"/>
      <c r="I17" s="34"/>
      <c r="J17" s="34"/>
      <c r="K17" s="34"/>
      <c r="L17" s="34"/>
      <c r="M17" s="34">
        <f>'سود اوراق بهادار'!I14</f>
        <v>17712566616</v>
      </c>
      <c r="N17" s="34"/>
      <c r="O17" s="34">
        <f>'درآمد ناشی از تغییر قیمت اوراق'!Q11</f>
        <v>-737501375</v>
      </c>
      <c r="P17" s="34"/>
      <c r="Q17" s="34">
        <f>'درآمد ناشی از فروش اوراق'!Q12</f>
        <v>-11710743</v>
      </c>
      <c r="R17" s="34"/>
      <c r="S17" s="34"/>
      <c r="T17" s="34"/>
      <c r="U17" s="34"/>
    </row>
    <row r="18" spans="3:21" ht="22.5" hidden="1" x14ac:dyDescent="0.4">
      <c r="C18" s="34">
        <f>C17-C15</f>
        <v>0</v>
      </c>
      <c r="D18" s="34"/>
      <c r="E18" s="34">
        <f>E17-E15</f>
        <v>0</v>
      </c>
      <c r="F18" s="34"/>
      <c r="G18" s="34"/>
      <c r="H18" s="34"/>
      <c r="I18" s="34"/>
      <c r="J18" s="34"/>
      <c r="K18" s="34"/>
      <c r="L18" s="34"/>
      <c r="M18" s="34">
        <f>M17-M15</f>
        <v>0</v>
      </c>
      <c r="N18" s="34"/>
      <c r="O18" s="34">
        <f>O17-O15</f>
        <v>0</v>
      </c>
      <c r="P18" s="34"/>
      <c r="Q18" s="34">
        <f>Q17-Q15</f>
        <v>0</v>
      </c>
      <c r="R18" s="34"/>
      <c r="S18" s="34"/>
      <c r="T18" s="34"/>
      <c r="U18" s="34"/>
    </row>
    <row r="19" spans="3:21" ht="22.5" x14ac:dyDescent="0.4"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</sheetData>
  <sortState xmlns:xlrd2="http://schemas.microsoft.com/office/spreadsheetml/2017/richdata2" ref="A10:U14">
    <sortCondition descending="1" ref="S10:S14"/>
  </sortState>
  <mergeCells count="10">
    <mergeCell ref="I8:K8"/>
    <mergeCell ref="S8:U8"/>
    <mergeCell ref="M7:U7"/>
    <mergeCell ref="C7:K7"/>
    <mergeCell ref="A1:U1"/>
    <mergeCell ref="A2:U2"/>
    <mergeCell ref="A3:U3"/>
    <mergeCell ref="A5:U5"/>
    <mergeCell ref="C6:U6"/>
    <mergeCell ref="A8:A9"/>
  </mergeCells>
  <pageMargins left="0.39" right="0.39" top="0.39" bottom="0.39" header="0" footer="0"/>
  <pageSetup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S36"/>
  <sheetViews>
    <sheetView rightToLeft="1" view="pageBreakPreview" zoomScale="60" zoomScaleNormal="100" workbookViewId="0">
      <selection activeCell="S44" sqref="S44"/>
    </sheetView>
  </sheetViews>
  <sheetFormatPr defaultRowHeight="15.75" x14ac:dyDescent="0.4"/>
  <cols>
    <col min="1" max="1" width="28" style="23" customWidth="1"/>
    <col min="2" max="2" width="1.42578125" style="23" customWidth="1"/>
    <col min="3" max="3" width="15.85546875" style="23" bestFit="1" customWidth="1"/>
    <col min="4" max="4" width="1.42578125" style="23" customWidth="1"/>
    <col min="5" max="5" width="34.85546875" style="23" bestFit="1" customWidth="1"/>
    <col min="6" max="6" width="1.42578125" style="23" customWidth="1"/>
    <col min="7" max="7" width="11.42578125" style="23" customWidth="1"/>
    <col min="8" max="8" width="1.42578125" style="23" customWidth="1"/>
    <col min="9" max="9" width="14" style="23" bestFit="1" customWidth="1"/>
    <col min="10" max="10" width="1.42578125" style="23" customWidth="1"/>
    <col min="11" max="11" width="25.5703125" style="23" customWidth="1"/>
    <col min="12" max="12" width="1.42578125" style="23" customWidth="1"/>
    <col min="13" max="13" width="37.140625" style="23" customWidth="1"/>
    <col min="14" max="14" width="1.42578125" style="23" customWidth="1"/>
    <col min="15" max="15" width="14.28515625" style="23" customWidth="1"/>
    <col min="16" max="16" width="1.42578125" style="23" customWidth="1"/>
    <col min="17" max="17" width="17.42578125" style="23" customWidth="1"/>
    <col min="18" max="18" width="1.42578125" style="23" customWidth="1"/>
    <col min="19" max="19" width="40.42578125" style="23" customWidth="1"/>
    <col min="20" max="20" width="1.42578125" style="23" customWidth="1"/>
    <col min="21" max="16384" width="9.140625" style="23"/>
  </cols>
  <sheetData>
    <row r="1" spans="1:19" ht="39.75" customHeight="1" x14ac:dyDescent="0.4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39.75" customHeight="1" x14ac:dyDescent="0.4">
      <c r="A2" s="205" t="s">
        <v>86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</row>
    <row r="3" spans="1:19" ht="39.75" customHeight="1" x14ac:dyDescent="0.4">
      <c r="A3" s="205" t="str">
        <f>درآمد!A3</f>
        <v>دوره یک ماهه منتهی به 30 مهر 1404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1:19" ht="39.75" customHeight="1" x14ac:dyDescent="0.4"/>
    <row r="5" spans="1:19" ht="39.75" customHeight="1" x14ac:dyDescent="0.4">
      <c r="A5" s="201" t="s">
        <v>115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</row>
    <row r="6" spans="1:19" ht="39.75" customHeight="1" x14ac:dyDescent="0.4">
      <c r="A6" s="194" t="s">
        <v>150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</row>
    <row r="7" spans="1:19" ht="33.75" customHeight="1" x14ac:dyDescent="0.6">
      <c r="A7" s="191" t="s">
        <v>118</v>
      </c>
      <c r="B7" s="25"/>
      <c r="C7" s="191" t="s">
        <v>119</v>
      </c>
      <c r="D7" s="25"/>
      <c r="E7" s="191" t="s">
        <v>120</v>
      </c>
      <c r="F7" s="25"/>
      <c r="G7" s="191" t="s">
        <v>181</v>
      </c>
      <c r="H7" s="25"/>
      <c r="I7" s="191" t="s">
        <v>40</v>
      </c>
      <c r="J7" s="25"/>
      <c r="K7" s="191" t="s">
        <v>121</v>
      </c>
      <c r="L7" s="25"/>
      <c r="M7" s="212" t="s">
        <v>116</v>
      </c>
      <c r="N7" s="25"/>
      <c r="O7" s="191" t="s">
        <v>122</v>
      </c>
      <c r="P7" s="25"/>
      <c r="Q7" s="16" t="s">
        <v>122</v>
      </c>
      <c r="R7" s="25"/>
      <c r="S7" s="212" t="s">
        <v>117</v>
      </c>
    </row>
    <row r="8" spans="1:19" ht="39.75" customHeight="1" thickBot="1" x14ac:dyDescent="0.65">
      <c r="A8" s="192"/>
      <c r="B8" s="25"/>
      <c r="C8" s="192"/>
      <c r="D8" s="25"/>
      <c r="E8" s="192"/>
      <c r="F8" s="25"/>
      <c r="G8" s="192"/>
      <c r="H8" s="25"/>
      <c r="I8" s="192"/>
      <c r="J8" s="25"/>
      <c r="K8" s="192"/>
      <c r="L8" s="25"/>
      <c r="M8" s="213"/>
      <c r="N8" s="25"/>
      <c r="O8" s="192"/>
      <c r="P8" s="25"/>
      <c r="Q8" s="29" t="s">
        <v>182</v>
      </c>
      <c r="R8" s="25"/>
      <c r="S8" s="213"/>
    </row>
    <row r="9" spans="1:19" ht="39" customHeight="1" x14ac:dyDescent="0.55000000000000004">
      <c r="A9" s="109" t="s">
        <v>180</v>
      </c>
      <c r="B9" s="100"/>
      <c r="C9" s="109" t="s">
        <v>123</v>
      </c>
      <c r="D9" s="100"/>
      <c r="E9" s="113" t="s">
        <v>184</v>
      </c>
      <c r="F9" s="35"/>
      <c r="G9" s="35" t="s">
        <v>183</v>
      </c>
      <c r="H9" s="35"/>
      <c r="I9" s="116">
        <v>766800</v>
      </c>
      <c r="J9" s="35"/>
      <c r="K9" s="116">
        <f>O9*I9</f>
        <v>766800000000</v>
      </c>
      <c r="L9" s="35"/>
      <c r="M9" s="116">
        <v>2250025177</v>
      </c>
      <c r="N9" s="35"/>
      <c r="O9" s="116">
        <v>1000000</v>
      </c>
      <c r="P9" s="27"/>
      <c r="Q9" s="35">
        <f>اوراق!K10</f>
        <v>18</v>
      </c>
      <c r="R9" s="27"/>
      <c r="S9" s="113">
        <v>23.5</v>
      </c>
    </row>
    <row r="10" spans="1:19" ht="14.45" customHeight="1" x14ac:dyDescent="0.4">
      <c r="A10" s="6"/>
      <c r="B10" s="24"/>
      <c r="C10" s="6"/>
      <c r="D10" s="24"/>
      <c r="E10" s="105"/>
      <c r="F10" s="24"/>
      <c r="G10" s="24"/>
      <c r="H10" s="24"/>
    </row>
    <row r="11" spans="1:19" ht="14.45" customHeight="1" x14ac:dyDescent="0.4">
      <c r="A11" s="6"/>
      <c r="B11" s="24"/>
      <c r="C11" s="6"/>
      <c r="D11" s="24"/>
      <c r="E11" s="105"/>
      <c r="F11" s="24"/>
      <c r="G11" s="24"/>
      <c r="H11" s="24"/>
    </row>
    <row r="12" spans="1:19" ht="14.45" customHeight="1" x14ac:dyDescent="0.4">
      <c r="A12" s="6"/>
      <c r="C12" s="6"/>
      <c r="E12" s="105"/>
    </row>
    <row r="13" spans="1:19" ht="14.45" customHeight="1" x14ac:dyDescent="0.4">
      <c r="A13" s="6"/>
      <c r="B13" s="24"/>
      <c r="C13" s="6"/>
      <c r="D13" s="24"/>
      <c r="E13" s="105"/>
    </row>
    <row r="14" spans="1:19" ht="14.45" customHeight="1" x14ac:dyDescent="0.4">
      <c r="A14" s="6"/>
      <c r="B14" s="24"/>
      <c r="C14" s="6"/>
      <c r="D14" s="24"/>
      <c r="E14" s="105"/>
    </row>
    <row r="15" spans="1:19" ht="14.45" customHeight="1" x14ac:dyDescent="0.4">
      <c r="A15" s="6"/>
      <c r="B15" s="24"/>
      <c r="C15" s="6"/>
      <c r="D15" s="24"/>
      <c r="E15" s="105"/>
    </row>
    <row r="16" spans="1:19" ht="14.45" customHeight="1" x14ac:dyDescent="0.4">
      <c r="A16" s="153"/>
      <c r="C16" s="153"/>
      <c r="E16" s="105"/>
    </row>
    <row r="17" spans="1:11" ht="14.45" customHeight="1" x14ac:dyDescent="0.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14.45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14.45" customHeight="1" x14ac:dyDescent="0.4">
      <c r="A19" s="24"/>
      <c r="B19" s="24"/>
      <c r="C19" s="24"/>
      <c r="D19" s="24"/>
      <c r="E19" s="24"/>
      <c r="F19" s="155">
        <v>3573846268</v>
      </c>
      <c r="G19" s="155"/>
      <c r="H19" s="155">
        <v>2250025177</v>
      </c>
      <c r="I19" s="24"/>
      <c r="J19" s="24"/>
      <c r="K19" s="24"/>
    </row>
    <row r="20" spans="1:11" ht="14.45" customHeight="1" x14ac:dyDescent="0.4"/>
    <row r="21" spans="1:11" ht="14.45" customHeight="1" x14ac:dyDescent="0.4"/>
    <row r="22" spans="1:11" ht="14.45" customHeight="1" x14ac:dyDescent="0.4"/>
    <row r="23" spans="1:11" ht="14.45" customHeight="1" x14ac:dyDescent="0.4"/>
    <row r="24" spans="1:11" ht="14.45" customHeight="1" x14ac:dyDescent="0.4"/>
    <row r="25" spans="1:11" ht="14.45" customHeight="1" x14ac:dyDescent="0.4"/>
    <row r="26" spans="1:11" ht="14.45" customHeight="1" x14ac:dyDescent="0.4"/>
    <row r="27" spans="1:11" ht="14.45" customHeight="1" x14ac:dyDescent="0.4"/>
    <row r="28" spans="1:11" ht="14.45" customHeight="1" x14ac:dyDescent="0.4"/>
    <row r="29" spans="1:11" ht="14.45" customHeight="1" x14ac:dyDescent="0.4"/>
    <row r="30" spans="1:11" ht="14.45" customHeight="1" x14ac:dyDescent="0.4"/>
    <row r="31" spans="1:11" ht="14.45" customHeight="1" x14ac:dyDescent="0.4"/>
    <row r="32" spans="1:11" ht="14.45" customHeight="1" x14ac:dyDescent="0.4"/>
    <row r="33" ht="14.45" customHeight="1" x14ac:dyDescent="0.4"/>
    <row r="34" ht="14.45" customHeight="1" x14ac:dyDescent="0.4"/>
    <row r="35" ht="14.45" customHeight="1" x14ac:dyDescent="0.4"/>
    <row r="36" ht="14.45" customHeight="1" x14ac:dyDescent="0.4"/>
  </sheetData>
  <mergeCells count="14">
    <mergeCell ref="G7:G8"/>
    <mergeCell ref="A1:S1"/>
    <mergeCell ref="A2:S2"/>
    <mergeCell ref="A3:S3"/>
    <mergeCell ref="M7:M8"/>
    <mergeCell ref="S7:S8"/>
    <mergeCell ref="A5:S5"/>
    <mergeCell ref="O7:O8"/>
    <mergeCell ref="K7:K8"/>
    <mergeCell ref="I7:I8"/>
    <mergeCell ref="E7:E8"/>
    <mergeCell ref="C7:C8"/>
    <mergeCell ref="A7:A8"/>
    <mergeCell ref="A6:S6"/>
  </mergeCells>
  <pageMargins left="0.39" right="0.39" top="0.39" bottom="0.39" header="0" footer="0"/>
  <pageSetup scale="5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I15"/>
  <sheetViews>
    <sheetView rightToLeft="1" view="pageBreakPreview" zoomScale="60" zoomScaleNormal="100" workbookViewId="0">
      <selection activeCell="A14" sqref="A14:XFD15"/>
    </sheetView>
  </sheetViews>
  <sheetFormatPr defaultRowHeight="15.75" x14ac:dyDescent="0.4"/>
  <cols>
    <col min="1" max="1" width="29.5703125" style="23" customWidth="1"/>
    <col min="2" max="2" width="1.42578125" style="23" customWidth="1"/>
    <col min="3" max="3" width="39.7109375" style="23" customWidth="1"/>
    <col min="4" max="4" width="1.42578125" style="23" customWidth="1"/>
    <col min="5" max="5" width="33.28515625" style="23" bestFit="1" customWidth="1"/>
    <col min="6" max="6" width="1.42578125" style="23" customWidth="1"/>
    <col min="7" max="7" width="40.85546875" style="23" customWidth="1"/>
    <col min="8" max="8" width="1.42578125" style="23" customWidth="1"/>
    <col min="9" max="9" width="33.28515625" style="23" bestFit="1" customWidth="1"/>
    <col min="10" max="10" width="1.42578125" style="23" customWidth="1"/>
    <col min="11" max="11" width="10" style="23" bestFit="1" customWidth="1"/>
    <col min="12" max="16384" width="9.140625" style="23"/>
  </cols>
  <sheetData>
    <row r="1" spans="1:9" ht="40.5" customHeight="1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</row>
    <row r="2" spans="1:9" ht="40.5" customHeight="1" x14ac:dyDescent="0.4">
      <c r="A2" s="187" t="s">
        <v>86</v>
      </c>
      <c r="B2" s="187"/>
      <c r="C2" s="187"/>
      <c r="D2" s="187"/>
      <c r="E2" s="187"/>
      <c r="F2" s="187"/>
      <c r="G2" s="187"/>
      <c r="H2" s="187"/>
      <c r="I2" s="187"/>
    </row>
    <row r="3" spans="1:9" ht="40.5" customHeight="1" x14ac:dyDescent="0.4">
      <c r="A3" s="187" t="str">
        <f>درآمد!A3</f>
        <v>دوره یک ماهه منتهی به 30 مهر 1404</v>
      </c>
      <c r="B3" s="187"/>
      <c r="C3" s="187"/>
      <c r="D3" s="187"/>
      <c r="E3" s="187"/>
      <c r="F3" s="187"/>
      <c r="G3" s="187"/>
      <c r="H3" s="187"/>
      <c r="I3" s="187"/>
    </row>
    <row r="4" spans="1:9" ht="40.5" customHeight="1" x14ac:dyDescent="0.4"/>
    <row r="5" spans="1:9" ht="40.5" customHeight="1" x14ac:dyDescent="0.4">
      <c r="A5" s="188" t="s">
        <v>186</v>
      </c>
      <c r="B5" s="188"/>
      <c r="C5" s="188"/>
      <c r="D5" s="188"/>
      <c r="E5" s="188"/>
      <c r="F5" s="188"/>
      <c r="G5" s="188"/>
      <c r="H5" s="188"/>
      <c r="I5" s="188"/>
    </row>
    <row r="6" spans="1:9" ht="40.5" customHeight="1" x14ac:dyDescent="0.4">
      <c r="A6" s="9"/>
      <c r="B6" s="9"/>
      <c r="C6" s="194" t="s">
        <v>150</v>
      </c>
      <c r="D6" s="194"/>
      <c r="E6" s="194"/>
      <c r="F6" s="194"/>
      <c r="G6" s="194"/>
      <c r="H6" s="194"/>
      <c r="I6" s="194"/>
    </row>
    <row r="7" spans="1:9" ht="40.5" customHeight="1" thickBot="1" x14ac:dyDescent="0.7">
      <c r="C7" s="196" t="s">
        <v>165</v>
      </c>
      <c r="D7" s="196"/>
      <c r="E7" s="196"/>
      <c r="F7" s="57"/>
      <c r="G7" s="196" t="s">
        <v>166</v>
      </c>
      <c r="H7" s="196"/>
      <c r="I7" s="196"/>
    </row>
    <row r="8" spans="1:9" ht="44.25" customHeight="1" x14ac:dyDescent="0.6">
      <c r="A8" s="191" t="s">
        <v>124</v>
      </c>
      <c r="B8" s="25"/>
      <c r="C8" s="30" t="s">
        <v>125</v>
      </c>
      <c r="D8" s="26"/>
      <c r="E8" s="214" t="s">
        <v>126</v>
      </c>
      <c r="F8" s="25"/>
      <c r="G8" s="30" t="s">
        <v>125</v>
      </c>
      <c r="H8" s="26"/>
      <c r="I8" s="214" t="s">
        <v>126</v>
      </c>
    </row>
    <row r="9" spans="1:9" ht="31.5" customHeight="1" thickBot="1" x14ac:dyDescent="0.65">
      <c r="A9" s="192"/>
      <c r="B9" s="25"/>
      <c r="C9" s="31" t="s">
        <v>187</v>
      </c>
      <c r="D9" s="26"/>
      <c r="E9" s="213"/>
      <c r="F9" s="25"/>
      <c r="G9" s="31" t="s">
        <v>187</v>
      </c>
      <c r="H9" s="26"/>
      <c r="I9" s="213"/>
    </row>
    <row r="10" spans="1:9" ht="40.5" customHeight="1" x14ac:dyDescent="0.4">
      <c r="A10" s="12" t="s">
        <v>156</v>
      </c>
      <c r="C10" s="15">
        <v>2480425</v>
      </c>
      <c r="D10" s="113"/>
      <c r="E10" s="102">
        <f>C10/$C$12*100</f>
        <v>18.962328309483116</v>
      </c>
      <c r="F10" s="113"/>
      <c r="G10" s="15">
        <v>830774822</v>
      </c>
      <c r="H10" s="113"/>
      <c r="I10" s="102">
        <f>G10/$G$12*100</f>
        <v>95.595989430169169</v>
      </c>
    </row>
    <row r="11" spans="1:9" ht="40.5" customHeight="1" thickBot="1" x14ac:dyDescent="0.45">
      <c r="A11" s="55" t="s">
        <v>155</v>
      </c>
      <c r="C11" s="104">
        <v>10600379</v>
      </c>
      <c r="D11" s="27"/>
      <c r="E11" s="32">
        <f>C11/$C$12*100</f>
        <v>81.037671690516888</v>
      </c>
      <c r="F11" s="27"/>
      <c r="G11" s="104">
        <v>38272956</v>
      </c>
      <c r="H11" s="27"/>
      <c r="I11" s="32">
        <f>G11/$G$12*100</f>
        <v>4.4040105698308336</v>
      </c>
    </row>
    <row r="12" spans="1:9" ht="40.5" customHeight="1" thickBot="1" x14ac:dyDescent="0.45">
      <c r="A12" s="43"/>
      <c r="C12" s="103">
        <f>SUM(C10:C11)</f>
        <v>13080804</v>
      </c>
      <c r="D12" s="28"/>
      <c r="E12" s="103">
        <f>SUM(E10:E11)</f>
        <v>100</v>
      </c>
      <c r="F12" s="28"/>
      <c r="G12" s="103">
        <f>SUM(G10:G11)</f>
        <v>869047778</v>
      </c>
      <c r="H12" s="28"/>
      <c r="I12" s="103">
        <f>SUM(I10:I11)</f>
        <v>100</v>
      </c>
    </row>
    <row r="13" spans="1:9" ht="16.5" thickTop="1" x14ac:dyDescent="0.4"/>
    <row r="14" spans="1:9" ht="40.5" hidden="1" customHeight="1" x14ac:dyDescent="0.4">
      <c r="C14" s="27"/>
      <c r="D14" s="27"/>
      <c r="E14" s="27"/>
      <c r="F14" s="27"/>
      <c r="G14" s="176">
        <v>869047778</v>
      </c>
      <c r="H14" s="27"/>
      <c r="I14" s="27"/>
    </row>
    <row r="15" spans="1:9" ht="40.5" hidden="1" customHeight="1" x14ac:dyDescent="0.4">
      <c r="C15" s="27"/>
      <c r="D15" s="27"/>
      <c r="E15" s="27"/>
      <c r="F15" s="27"/>
      <c r="G15" s="176">
        <f>G14-G12</f>
        <v>0</v>
      </c>
      <c r="H15" s="27"/>
      <c r="I15" s="27"/>
    </row>
  </sheetData>
  <mergeCells count="10">
    <mergeCell ref="E8:E9"/>
    <mergeCell ref="I8:I9"/>
    <mergeCell ref="A1:I1"/>
    <mergeCell ref="A2:I2"/>
    <mergeCell ref="A3:I3"/>
    <mergeCell ref="C6:I6"/>
    <mergeCell ref="A8:A9"/>
    <mergeCell ref="A5:I5"/>
    <mergeCell ref="C7:E7"/>
    <mergeCell ref="G7:I7"/>
  </mergeCells>
  <pageMargins left="0.39" right="0.39" top="0.39" bottom="0.39" header="0" footer="0"/>
  <pageSetup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A1:E11"/>
  <sheetViews>
    <sheetView rightToLeft="1" view="pageBreakPreview" zoomScale="96" zoomScaleNormal="100" zoomScaleSheetLayoutView="96" workbookViewId="0">
      <selection activeCell="A10" sqref="A10:XFD11"/>
    </sheetView>
  </sheetViews>
  <sheetFormatPr defaultRowHeight="15.75" x14ac:dyDescent="0.4"/>
  <cols>
    <col min="1" max="1" width="39.85546875" style="23" customWidth="1"/>
    <col min="2" max="2" width="1.42578125" style="23" customWidth="1"/>
    <col min="3" max="3" width="39.85546875" style="23" customWidth="1"/>
    <col min="4" max="4" width="1.42578125" style="23" customWidth="1"/>
    <col min="5" max="5" width="47.42578125" style="23" customWidth="1"/>
    <col min="6" max="6" width="1.42578125" style="23" customWidth="1"/>
    <col min="7" max="16384" width="9.140625" style="23"/>
  </cols>
  <sheetData>
    <row r="1" spans="1:5" ht="38.25" customHeight="1" x14ac:dyDescent="0.4">
      <c r="A1" s="187" t="s">
        <v>0</v>
      </c>
      <c r="B1" s="187"/>
      <c r="C1" s="187"/>
      <c r="D1" s="187"/>
      <c r="E1" s="187"/>
    </row>
    <row r="2" spans="1:5" ht="38.25" customHeight="1" x14ac:dyDescent="0.4">
      <c r="A2" s="187" t="s">
        <v>86</v>
      </c>
      <c r="B2" s="187"/>
      <c r="C2" s="187"/>
      <c r="D2" s="187"/>
      <c r="E2" s="187"/>
    </row>
    <row r="3" spans="1:5" ht="38.25" customHeight="1" x14ac:dyDescent="0.4">
      <c r="A3" s="187" t="str">
        <f>درآمد!A3</f>
        <v>دوره یک ماهه منتهی به 30 مهر 1404</v>
      </c>
      <c r="B3" s="187"/>
      <c r="C3" s="187"/>
      <c r="D3" s="187"/>
      <c r="E3" s="187"/>
    </row>
    <row r="4" spans="1:5" ht="38.25" customHeight="1" x14ac:dyDescent="0.4"/>
    <row r="5" spans="1:5" ht="38.25" customHeight="1" x14ac:dyDescent="0.4">
      <c r="A5" s="188" t="s">
        <v>188</v>
      </c>
      <c r="B5" s="188"/>
      <c r="C5" s="188"/>
      <c r="D5" s="188"/>
      <c r="E5" s="188"/>
    </row>
    <row r="6" spans="1:5" ht="38.25" customHeight="1" x14ac:dyDescent="0.4">
      <c r="A6" s="33"/>
      <c r="B6" s="33"/>
      <c r="C6" s="211" t="s">
        <v>150</v>
      </c>
      <c r="D6" s="211"/>
      <c r="E6" s="211"/>
    </row>
    <row r="7" spans="1:5" ht="38.25" customHeight="1" thickBot="1" x14ac:dyDescent="0.45">
      <c r="A7" s="148" t="s">
        <v>110</v>
      </c>
      <c r="B7" s="147"/>
      <c r="C7" s="29" t="s">
        <v>165</v>
      </c>
      <c r="D7" s="147"/>
      <c r="E7" s="29" t="s">
        <v>166</v>
      </c>
    </row>
    <row r="8" spans="1:5" ht="38.25" customHeight="1" thickBot="1" x14ac:dyDescent="0.45">
      <c r="A8" s="12" t="s">
        <v>189</v>
      </c>
      <c r="C8" s="120">
        <v>0</v>
      </c>
      <c r="D8" s="27"/>
      <c r="E8" s="120">
        <v>82488767011</v>
      </c>
    </row>
    <row r="9" spans="1:5" ht="16.5" thickTop="1" x14ac:dyDescent="0.4"/>
    <row r="10" spans="1:5" ht="22.5" hidden="1" x14ac:dyDescent="0.4">
      <c r="E10" s="176">
        <v>82488767011</v>
      </c>
    </row>
    <row r="11" spans="1:5" ht="22.5" hidden="1" x14ac:dyDescent="0.4">
      <c r="E11" s="176">
        <f>E10-E8</f>
        <v>0</v>
      </c>
    </row>
  </sheetData>
  <mergeCells count="5">
    <mergeCell ref="A5:E5"/>
    <mergeCell ref="A1:E1"/>
    <mergeCell ref="A2:E2"/>
    <mergeCell ref="A3:E3"/>
    <mergeCell ref="C6:E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fitToPage="1"/>
  </sheetPr>
  <dimension ref="A1:M37"/>
  <sheetViews>
    <sheetView rightToLeft="1" view="pageBreakPreview" topLeftCell="A3" zoomScale="60" zoomScaleNormal="100" workbookViewId="0">
      <selection activeCell="A21" sqref="A21:XFD22"/>
    </sheetView>
  </sheetViews>
  <sheetFormatPr defaultRowHeight="12.75" x14ac:dyDescent="0.2"/>
  <cols>
    <col min="1" max="1" width="39" style="62" customWidth="1"/>
    <col min="2" max="2" width="1.42578125" style="62" customWidth="1"/>
    <col min="3" max="3" width="28.140625" style="62" customWidth="1"/>
    <col min="4" max="4" width="1.42578125" style="62" customWidth="1"/>
    <col min="5" max="5" width="27.140625" style="62" customWidth="1"/>
    <col min="6" max="6" width="1.42578125" style="62" customWidth="1"/>
    <col min="7" max="7" width="27.5703125" style="62" bestFit="1" customWidth="1"/>
    <col min="8" max="8" width="1.42578125" style="62" customWidth="1"/>
    <col min="9" max="9" width="27.28515625" style="62" customWidth="1"/>
    <col min="10" max="10" width="1.42578125" style="62" customWidth="1"/>
    <col min="11" max="11" width="27.7109375" style="62" customWidth="1"/>
    <col min="12" max="12" width="1.42578125" style="62" customWidth="1"/>
    <col min="13" max="13" width="27.5703125" style="62" bestFit="1" customWidth="1"/>
    <col min="14" max="14" width="1.42578125" style="62" customWidth="1"/>
    <col min="15" max="16384" width="9.140625" style="62"/>
  </cols>
  <sheetData>
    <row r="1" spans="1:13" ht="39" customHeight="1" x14ac:dyDescent="0.2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ht="39" customHeight="1" x14ac:dyDescent="0.2">
      <c r="A2" s="215" t="s">
        <v>86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3" ht="39" customHeight="1" x14ac:dyDescent="0.2">
      <c r="A3" s="215" t="str">
        <f>درآمد!A3</f>
        <v>دوره یک ماهه منتهی به 30 مهر 1404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 ht="39" customHeight="1" x14ac:dyDescent="0.2"/>
    <row r="5" spans="1:13" ht="39" customHeight="1" x14ac:dyDescent="0.2">
      <c r="A5" s="216" t="s">
        <v>190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</row>
    <row r="6" spans="1:13" ht="39" customHeight="1" x14ac:dyDescent="0.2">
      <c r="A6" s="159"/>
      <c r="B6" s="159"/>
      <c r="C6" s="218" t="s">
        <v>150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13" ht="39" customHeight="1" thickBot="1" x14ac:dyDescent="0.35">
      <c r="A7" s="217" t="s">
        <v>33</v>
      </c>
      <c r="B7" s="95"/>
      <c r="C7" s="190" t="s">
        <v>165</v>
      </c>
      <c r="D7" s="190"/>
      <c r="E7" s="190"/>
      <c r="F7" s="190"/>
      <c r="G7" s="190"/>
      <c r="H7" s="95"/>
      <c r="I7" s="190" t="s">
        <v>166</v>
      </c>
      <c r="J7" s="190"/>
      <c r="K7" s="190"/>
      <c r="L7" s="190"/>
      <c r="M7" s="190"/>
    </row>
    <row r="8" spans="1:13" ht="39.75" customHeight="1" thickBot="1" x14ac:dyDescent="0.35">
      <c r="A8" s="190"/>
      <c r="B8" s="95"/>
      <c r="C8" s="88" t="s">
        <v>127</v>
      </c>
      <c r="D8" s="156"/>
      <c r="E8" s="88" t="s">
        <v>128</v>
      </c>
      <c r="F8" s="156"/>
      <c r="G8" s="88" t="s">
        <v>129</v>
      </c>
      <c r="H8" s="144"/>
      <c r="I8" s="88" t="s">
        <v>127</v>
      </c>
      <c r="J8" s="156"/>
      <c r="K8" s="88" t="s">
        <v>128</v>
      </c>
      <c r="L8" s="156"/>
      <c r="M8" s="88" t="s">
        <v>129</v>
      </c>
    </row>
    <row r="9" spans="1:13" ht="39" customHeight="1" x14ac:dyDescent="0.2">
      <c r="A9" s="74" t="s">
        <v>28</v>
      </c>
      <c r="C9" s="36">
        <v>0</v>
      </c>
      <c r="D9" s="61"/>
      <c r="E9" s="36">
        <v>0</v>
      </c>
      <c r="F9" s="61"/>
      <c r="G9" s="36">
        <v>0</v>
      </c>
      <c r="H9" s="61"/>
      <c r="I9" s="36">
        <v>60451632540</v>
      </c>
      <c r="J9" s="61"/>
      <c r="K9" s="36">
        <v>0</v>
      </c>
      <c r="L9" s="61"/>
      <c r="M9" s="36">
        <f>I9+K9</f>
        <v>60451632540</v>
      </c>
    </row>
    <row r="10" spans="1:13" ht="39" customHeight="1" x14ac:dyDescent="0.2">
      <c r="A10" s="73" t="s">
        <v>27</v>
      </c>
      <c r="C10" s="34">
        <v>0</v>
      </c>
      <c r="D10" s="61"/>
      <c r="E10" s="34">
        <v>0</v>
      </c>
      <c r="F10" s="61"/>
      <c r="G10" s="34">
        <v>0</v>
      </c>
      <c r="H10" s="61"/>
      <c r="I10" s="34">
        <v>25128788</v>
      </c>
      <c r="J10" s="61"/>
      <c r="K10" s="34">
        <v>0</v>
      </c>
      <c r="L10" s="61"/>
      <c r="M10" s="36">
        <f t="shared" ref="M10:M18" si="0">I10+K10</f>
        <v>25128788</v>
      </c>
    </row>
    <row r="11" spans="1:13" ht="39" customHeight="1" x14ac:dyDescent="0.2">
      <c r="A11" s="73" t="s">
        <v>25</v>
      </c>
      <c r="C11" s="34">
        <v>0</v>
      </c>
      <c r="D11" s="61"/>
      <c r="E11" s="34">
        <v>0</v>
      </c>
      <c r="F11" s="61"/>
      <c r="G11" s="34">
        <v>0</v>
      </c>
      <c r="H11" s="61"/>
      <c r="I11" s="34">
        <v>37217151720</v>
      </c>
      <c r="J11" s="61"/>
      <c r="K11" s="34">
        <v>-378479509</v>
      </c>
      <c r="L11" s="61"/>
      <c r="M11" s="36">
        <f t="shared" si="0"/>
        <v>36838672211</v>
      </c>
    </row>
    <row r="12" spans="1:13" ht="39" customHeight="1" x14ac:dyDescent="0.2">
      <c r="A12" s="73" t="s">
        <v>24</v>
      </c>
      <c r="C12" s="34">
        <v>0</v>
      </c>
      <c r="D12" s="61"/>
      <c r="E12" s="34">
        <v>0</v>
      </c>
      <c r="F12" s="61"/>
      <c r="G12" s="34">
        <v>0</v>
      </c>
      <c r="H12" s="61"/>
      <c r="I12" s="34">
        <v>23264485500</v>
      </c>
      <c r="J12" s="61"/>
      <c r="K12" s="34">
        <v>0</v>
      </c>
      <c r="L12" s="61"/>
      <c r="M12" s="36">
        <f t="shared" si="0"/>
        <v>23264485500</v>
      </c>
    </row>
    <row r="13" spans="1:13" ht="39" customHeight="1" x14ac:dyDescent="0.2">
      <c r="A13" s="73" t="s">
        <v>21</v>
      </c>
      <c r="C13" s="34">
        <v>0</v>
      </c>
      <c r="D13" s="61"/>
      <c r="E13" s="34">
        <v>0</v>
      </c>
      <c r="F13" s="61"/>
      <c r="G13" s="34">
        <v>0</v>
      </c>
      <c r="H13" s="61"/>
      <c r="I13" s="34">
        <v>10751410600</v>
      </c>
      <c r="J13" s="61"/>
      <c r="K13" s="34">
        <v>0</v>
      </c>
      <c r="L13" s="61"/>
      <c r="M13" s="36">
        <f t="shared" si="0"/>
        <v>10751410600</v>
      </c>
    </row>
    <row r="14" spans="1:13" ht="39" customHeight="1" x14ac:dyDescent="0.2">
      <c r="A14" s="73" t="s">
        <v>31</v>
      </c>
      <c r="C14" s="34">
        <v>0</v>
      </c>
      <c r="D14" s="61"/>
      <c r="E14" s="34">
        <v>0</v>
      </c>
      <c r="F14" s="61"/>
      <c r="G14" s="34">
        <v>0</v>
      </c>
      <c r="H14" s="61"/>
      <c r="I14" s="34">
        <v>50587500000</v>
      </c>
      <c r="J14" s="61"/>
      <c r="K14" s="34">
        <v>0</v>
      </c>
      <c r="L14" s="61"/>
      <c r="M14" s="36">
        <f t="shared" si="0"/>
        <v>50587500000</v>
      </c>
    </row>
    <row r="15" spans="1:13" ht="39" customHeight="1" x14ac:dyDescent="0.2">
      <c r="A15" s="73" t="s">
        <v>19</v>
      </c>
      <c r="C15" s="34">
        <v>0</v>
      </c>
      <c r="D15" s="61"/>
      <c r="E15" s="34">
        <v>0</v>
      </c>
      <c r="F15" s="61"/>
      <c r="G15" s="34">
        <v>0</v>
      </c>
      <c r="H15" s="61"/>
      <c r="I15" s="34">
        <v>1732386651960</v>
      </c>
      <c r="J15" s="61"/>
      <c r="K15" s="34">
        <v>0</v>
      </c>
      <c r="L15" s="61"/>
      <c r="M15" s="36">
        <f t="shared" si="0"/>
        <v>1732386651960</v>
      </c>
    </row>
    <row r="16" spans="1:13" ht="39" customHeight="1" x14ac:dyDescent="0.2">
      <c r="A16" s="73" t="s">
        <v>15</v>
      </c>
      <c r="C16" s="34">
        <v>0</v>
      </c>
      <c r="D16" s="61"/>
      <c r="E16" s="34">
        <v>0</v>
      </c>
      <c r="F16" s="61"/>
      <c r="G16" s="34">
        <v>0</v>
      </c>
      <c r="H16" s="61"/>
      <c r="I16" s="34">
        <v>105363890904</v>
      </c>
      <c r="J16" s="61"/>
      <c r="K16" s="34">
        <v>0</v>
      </c>
      <c r="L16" s="61"/>
      <c r="M16" s="36">
        <f t="shared" si="0"/>
        <v>105363890904</v>
      </c>
    </row>
    <row r="17" spans="1:13" ht="39" customHeight="1" x14ac:dyDescent="0.2">
      <c r="A17" s="73" t="s">
        <v>26</v>
      </c>
      <c r="C17" s="34">
        <v>0</v>
      </c>
      <c r="D17" s="61"/>
      <c r="E17" s="34">
        <v>0</v>
      </c>
      <c r="F17" s="61"/>
      <c r="G17" s="34">
        <v>0</v>
      </c>
      <c r="H17" s="61"/>
      <c r="I17" s="34">
        <v>666554783440</v>
      </c>
      <c r="J17" s="61"/>
      <c r="K17" s="34">
        <v>0</v>
      </c>
      <c r="L17" s="61"/>
      <c r="M17" s="36">
        <f t="shared" si="0"/>
        <v>666554783440</v>
      </c>
    </row>
    <row r="18" spans="1:13" ht="39" customHeight="1" thickBot="1" x14ac:dyDescent="0.25">
      <c r="A18" s="74" t="s">
        <v>30</v>
      </c>
      <c r="C18" s="37">
        <v>0</v>
      </c>
      <c r="D18" s="61"/>
      <c r="E18" s="37">
        <v>0</v>
      </c>
      <c r="F18" s="61"/>
      <c r="G18" s="37">
        <v>0</v>
      </c>
      <c r="H18" s="61"/>
      <c r="I18" s="37">
        <v>234280231650</v>
      </c>
      <c r="J18" s="61"/>
      <c r="K18" s="37">
        <v>0</v>
      </c>
      <c r="L18" s="61"/>
      <c r="M18" s="37">
        <f t="shared" si="0"/>
        <v>234280231650</v>
      </c>
    </row>
    <row r="19" spans="1:13" ht="39" customHeight="1" thickBot="1" x14ac:dyDescent="0.25">
      <c r="A19" s="91"/>
      <c r="B19" s="75"/>
      <c r="C19" s="40">
        <f>SUM(C9:C18)</f>
        <v>0</v>
      </c>
      <c r="D19" s="143"/>
      <c r="E19" s="40">
        <f>SUM(E9:E18)</f>
        <v>0</v>
      </c>
      <c r="F19" s="143"/>
      <c r="G19" s="40">
        <f>SUM(G9:G18)</f>
        <v>0</v>
      </c>
      <c r="H19" s="143"/>
      <c r="I19" s="40">
        <f>SUM(I9:I18)</f>
        <v>2920882867102</v>
      </c>
      <c r="J19" s="143"/>
      <c r="K19" s="40">
        <f>SUM(K9:K18)</f>
        <v>-378479509</v>
      </c>
      <c r="L19" s="143"/>
      <c r="M19" s="40">
        <f>SUM(M9:M18)</f>
        <v>2920504387593</v>
      </c>
    </row>
    <row r="20" spans="1:13" ht="13.5" thickTop="1" x14ac:dyDescent="0.2"/>
    <row r="21" spans="1:13" ht="22.5" hidden="1" x14ac:dyDescent="0.2">
      <c r="C21" s="34"/>
      <c r="D21" s="34"/>
      <c r="E21" s="34"/>
      <c r="F21" s="34"/>
      <c r="G21" s="34"/>
      <c r="H21" s="34"/>
      <c r="I21" s="34">
        <v>2920882867102</v>
      </c>
      <c r="J21" s="34"/>
      <c r="K21" s="34">
        <v>-378479509</v>
      </c>
      <c r="L21" s="34"/>
      <c r="M21" s="34">
        <f>I21+K21</f>
        <v>2920504387593</v>
      </c>
    </row>
    <row r="22" spans="1:13" ht="22.5" hidden="1" x14ac:dyDescent="0.2">
      <c r="C22" s="34"/>
      <c r="D22" s="34"/>
      <c r="E22" s="34"/>
      <c r="F22" s="34"/>
      <c r="G22" s="34"/>
      <c r="H22" s="34"/>
      <c r="I22" s="34">
        <f>I21-I19</f>
        <v>0</v>
      </c>
      <c r="J22" s="34"/>
      <c r="K22" s="34">
        <f>K21-K19</f>
        <v>0</v>
      </c>
      <c r="L22" s="34"/>
      <c r="M22" s="34">
        <f>M21-M19</f>
        <v>0</v>
      </c>
    </row>
    <row r="23" spans="1:13" ht="22.5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22.5" x14ac:dyDescent="0.2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ht="22.5" x14ac:dyDescent="0.2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 ht="22.5" x14ac:dyDescent="0.2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3" ht="22.5" x14ac:dyDescent="0.2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13" ht="22.5" x14ac:dyDescent="0.2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3" ht="22.5" x14ac:dyDescent="0.2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 ht="22.5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ht="22.5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13" ht="22.5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3:13" ht="22.5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3:13" ht="22.5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3:13" ht="22.5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3:13" ht="22.5" x14ac:dyDescent="0.2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3:13" ht="22.5" x14ac:dyDescent="0.2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paperSize="9" scale="6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pageSetUpPr fitToPage="1"/>
  </sheetPr>
  <dimension ref="A1:K16"/>
  <sheetViews>
    <sheetView rightToLeft="1" view="pageBreakPreview" zoomScale="60" zoomScaleNormal="100" workbookViewId="0">
      <selection activeCell="A13" sqref="A13:XFD14"/>
    </sheetView>
  </sheetViews>
  <sheetFormatPr defaultRowHeight="15.75" x14ac:dyDescent="0.4"/>
  <cols>
    <col min="1" max="1" width="41.140625" style="23" bestFit="1" customWidth="1"/>
    <col min="2" max="2" width="1.42578125" style="23" customWidth="1"/>
    <col min="3" max="3" width="20.42578125" style="23" customWidth="1"/>
    <col min="4" max="4" width="1.42578125" style="23" customWidth="1"/>
    <col min="5" max="5" width="34.5703125" style="23" customWidth="1"/>
    <col min="6" max="6" width="1.42578125" style="23" customWidth="1"/>
    <col min="7" max="7" width="23.85546875" style="23" customWidth="1"/>
    <col min="8" max="8" width="1.42578125" style="23" customWidth="1"/>
    <col min="9" max="9" width="34.7109375" style="23" customWidth="1"/>
    <col min="10" max="10" width="1.42578125" style="23" customWidth="1"/>
    <col min="11" max="11" width="40.140625" style="23" bestFit="1" customWidth="1"/>
    <col min="12" max="12" width="1.42578125" style="23" customWidth="1"/>
    <col min="13" max="16384" width="9.140625" style="23"/>
  </cols>
  <sheetData>
    <row r="1" spans="1:11" ht="39" customHeight="1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39" customHeight="1" x14ac:dyDescent="0.4">
      <c r="A2" s="187" t="s">
        <v>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1" ht="39" customHeight="1" x14ac:dyDescent="0.4">
      <c r="A3" s="187" t="str">
        <f>درآمد!A3</f>
        <v>دوره یک ماهه منتهی به 30 مهر 1404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ht="39" customHeight="1" x14ac:dyDescent="0.4"/>
    <row r="5" spans="1:11" ht="39" customHeight="1" x14ac:dyDescent="0.4">
      <c r="A5" s="188" t="s">
        <v>193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39" customHeight="1" x14ac:dyDescent="0.4">
      <c r="A6" s="9"/>
      <c r="B6" s="9"/>
      <c r="C6" s="9"/>
      <c r="D6" s="9"/>
      <c r="E6" s="9"/>
      <c r="F6" s="9"/>
      <c r="G6" s="9"/>
      <c r="H6" s="9"/>
      <c r="I6" s="194" t="s">
        <v>150</v>
      </c>
      <c r="J6" s="194"/>
      <c r="K6" s="194"/>
    </row>
    <row r="7" spans="1:11" ht="39" customHeight="1" thickBot="1" x14ac:dyDescent="0.45">
      <c r="I7" s="29" t="s">
        <v>165</v>
      </c>
      <c r="J7" s="16"/>
      <c r="K7" s="29" t="s">
        <v>166</v>
      </c>
    </row>
    <row r="8" spans="1:11" ht="45.75" customHeight="1" thickBot="1" x14ac:dyDescent="0.45">
      <c r="A8" s="29" t="s">
        <v>130</v>
      </c>
      <c r="C8" s="31" t="s">
        <v>131</v>
      </c>
      <c r="E8" s="31" t="s">
        <v>132</v>
      </c>
      <c r="G8" s="31" t="s">
        <v>133</v>
      </c>
      <c r="I8" s="31" t="s">
        <v>134</v>
      </c>
      <c r="K8" s="31" t="s">
        <v>134</v>
      </c>
    </row>
    <row r="9" spans="1:11" ht="39" customHeight="1" x14ac:dyDescent="0.4">
      <c r="A9" s="12" t="s">
        <v>191</v>
      </c>
      <c r="C9" s="47" t="s">
        <v>135</v>
      </c>
      <c r="D9" s="27"/>
      <c r="E9" s="15">
        <v>1000000</v>
      </c>
      <c r="F9" s="27"/>
      <c r="G9" s="15">
        <v>225</v>
      </c>
      <c r="H9" s="27"/>
      <c r="I9" s="15">
        <v>225000000</v>
      </c>
      <c r="J9" s="27"/>
      <c r="K9" s="15">
        <v>21413478084</v>
      </c>
    </row>
    <row r="10" spans="1:11" ht="39" customHeight="1" thickBot="1" x14ac:dyDescent="0.45">
      <c r="A10" s="157" t="s">
        <v>192</v>
      </c>
      <c r="C10" s="15" t="s">
        <v>44</v>
      </c>
      <c r="D10" s="113"/>
      <c r="E10" s="15">
        <v>0</v>
      </c>
      <c r="F10" s="113"/>
      <c r="G10" s="15">
        <v>0</v>
      </c>
      <c r="H10" s="27"/>
      <c r="I10" s="104">
        <v>0</v>
      </c>
      <c r="J10" s="113"/>
      <c r="K10" s="104">
        <v>2871000000</v>
      </c>
    </row>
    <row r="11" spans="1:11" ht="39" customHeight="1" thickBot="1" x14ac:dyDescent="0.45">
      <c r="I11" s="158">
        <f>SUM(I9:I10)</f>
        <v>225000000</v>
      </c>
      <c r="J11" s="28"/>
      <c r="K11" s="158">
        <f>SUM(K9:K10)</f>
        <v>24284478084</v>
      </c>
    </row>
    <row r="12" spans="1:11" ht="16.5" thickTop="1" x14ac:dyDescent="0.4"/>
    <row r="13" spans="1:11" ht="22.5" hidden="1" x14ac:dyDescent="0.4">
      <c r="I13" s="15">
        <v>225000000</v>
      </c>
      <c r="J13" s="15"/>
      <c r="K13" s="15">
        <v>24284478084</v>
      </c>
    </row>
    <row r="14" spans="1:11" ht="22.5" hidden="1" x14ac:dyDescent="0.4">
      <c r="I14" s="15">
        <f>I13-I11</f>
        <v>0</v>
      </c>
      <c r="J14" s="15"/>
      <c r="K14" s="15">
        <f>K13-K11</f>
        <v>0</v>
      </c>
    </row>
    <row r="15" spans="1:11" ht="22.5" x14ac:dyDescent="0.4">
      <c r="I15" s="15"/>
      <c r="J15" s="15"/>
      <c r="K15" s="15"/>
    </row>
    <row r="16" spans="1:11" x14ac:dyDescent="0.4">
      <c r="I16" s="42"/>
    </row>
  </sheetData>
  <mergeCells count="5">
    <mergeCell ref="A1:K1"/>
    <mergeCell ref="A2:K2"/>
    <mergeCell ref="A3:K3"/>
    <mergeCell ref="A5:K5"/>
    <mergeCell ref="I6:K6"/>
  </mergeCells>
  <pageMargins left="0.39" right="0.39" top="0.39" bottom="0.39" header="0" footer="0"/>
  <pageSetup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fitToPage="1"/>
  </sheetPr>
  <dimension ref="A1:M20"/>
  <sheetViews>
    <sheetView rightToLeft="1" view="pageBreakPreview" zoomScale="60" zoomScaleNormal="100" workbookViewId="0">
      <selection activeCell="A16" sqref="A16:XFD17"/>
    </sheetView>
  </sheetViews>
  <sheetFormatPr defaultRowHeight="12.75" x14ac:dyDescent="0.2"/>
  <cols>
    <col min="1" max="1" width="39" customWidth="1"/>
    <col min="2" max="2" width="1.42578125" customWidth="1"/>
    <col min="3" max="3" width="20.140625" customWidth="1"/>
    <col min="4" max="4" width="1.42578125" customWidth="1"/>
    <col min="5" max="5" width="18.140625" customWidth="1"/>
    <col min="6" max="6" width="1.42578125" customWidth="1"/>
    <col min="7" max="7" width="19.42578125" customWidth="1"/>
    <col min="8" max="8" width="1.42578125" customWidth="1"/>
    <col min="9" max="9" width="21.140625" customWidth="1"/>
    <col min="10" max="10" width="1.42578125" customWidth="1"/>
    <col min="11" max="11" width="16.7109375" customWidth="1"/>
    <col min="12" max="12" width="1.42578125" customWidth="1"/>
    <col min="13" max="13" width="17.28515625" bestFit="1" customWidth="1"/>
    <col min="14" max="14" width="1.42578125" customWidth="1"/>
  </cols>
  <sheetData>
    <row r="1" spans="1:13" ht="39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39" customHeight="1" x14ac:dyDescent="0.2">
      <c r="A2" s="187" t="s">
        <v>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39" customHeight="1" x14ac:dyDescent="0.2">
      <c r="A3" s="187" t="str">
        <f>درآمد!A3</f>
        <v>دوره یک ماهه منتهی به 30 مهر 1404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ht="39" customHeight="1" x14ac:dyDescent="0.2"/>
    <row r="5" spans="1:13" ht="39" customHeight="1" x14ac:dyDescent="0.2">
      <c r="A5" s="188" t="s">
        <v>194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 ht="39" customHeight="1" x14ac:dyDescent="0.2">
      <c r="A6" s="9"/>
      <c r="B6" s="9"/>
      <c r="C6" s="194" t="s">
        <v>150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</row>
    <row r="7" spans="1:13" ht="39" customHeight="1" thickBot="1" x14ac:dyDescent="0.35">
      <c r="A7" s="219" t="s">
        <v>87</v>
      </c>
      <c r="C7" s="192" t="s">
        <v>165</v>
      </c>
      <c r="D7" s="192"/>
      <c r="E7" s="192"/>
      <c r="F7" s="192"/>
      <c r="G7" s="192"/>
      <c r="H7" s="11"/>
      <c r="I7" s="192" t="s">
        <v>166</v>
      </c>
      <c r="J7" s="192"/>
      <c r="K7" s="192"/>
      <c r="L7" s="192"/>
      <c r="M7" s="192"/>
    </row>
    <row r="8" spans="1:13" ht="39.75" customHeight="1" thickBot="1" x14ac:dyDescent="0.35">
      <c r="A8" s="192"/>
      <c r="C8" s="29" t="s">
        <v>136</v>
      </c>
      <c r="D8" s="22"/>
      <c r="E8" s="29" t="s">
        <v>128</v>
      </c>
      <c r="F8" s="22"/>
      <c r="G8" s="29" t="s">
        <v>137</v>
      </c>
      <c r="H8" s="11"/>
      <c r="I8" s="29" t="s">
        <v>136</v>
      </c>
      <c r="J8" s="22"/>
      <c r="K8" s="29" t="s">
        <v>128</v>
      </c>
      <c r="L8" s="22"/>
      <c r="M8" s="29" t="s">
        <v>137</v>
      </c>
    </row>
    <row r="9" spans="1:13" ht="39.75" customHeight="1" x14ac:dyDescent="0.2">
      <c r="A9" s="12" t="s">
        <v>113</v>
      </c>
      <c r="C9" s="15">
        <v>0</v>
      </c>
      <c r="D9" s="13"/>
      <c r="E9" s="15">
        <v>0</v>
      </c>
      <c r="F9" s="13"/>
      <c r="G9" s="15">
        <f>C9+E9</f>
        <v>0</v>
      </c>
      <c r="H9" s="13"/>
      <c r="I9" s="15">
        <v>396445</v>
      </c>
      <c r="J9" s="13"/>
      <c r="K9" s="15">
        <v>0</v>
      </c>
      <c r="L9" s="13"/>
      <c r="M9" s="15">
        <f>I9+K9</f>
        <v>396445</v>
      </c>
    </row>
    <row r="10" spans="1:13" ht="39.75" customHeight="1" x14ac:dyDescent="0.2">
      <c r="A10" s="55" t="s">
        <v>112</v>
      </c>
      <c r="C10" s="14">
        <v>0</v>
      </c>
      <c r="D10" s="13"/>
      <c r="E10" s="14">
        <v>0</v>
      </c>
      <c r="F10" s="13"/>
      <c r="G10" s="15">
        <f t="shared" ref="G10:G13" si="0">C10+E10</f>
        <v>0</v>
      </c>
      <c r="H10" s="13"/>
      <c r="I10" s="14">
        <v>832258</v>
      </c>
      <c r="J10" s="13"/>
      <c r="K10" s="14">
        <v>0</v>
      </c>
      <c r="L10" s="13"/>
      <c r="M10" s="15">
        <f t="shared" ref="M10:M13" si="1">I10+K10</f>
        <v>832258</v>
      </c>
    </row>
    <row r="11" spans="1:13" ht="39.75" customHeight="1" x14ac:dyDescent="0.2">
      <c r="A11" s="55" t="s">
        <v>79</v>
      </c>
      <c r="C11" s="14">
        <v>1905473</v>
      </c>
      <c r="D11" s="13"/>
      <c r="E11" s="14">
        <v>0</v>
      </c>
      <c r="F11" s="13"/>
      <c r="G11" s="15">
        <f t="shared" si="0"/>
        <v>1905473</v>
      </c>
      <c r="H11" s="13"/>
      <c r="I11" s="14">
        <v>5436446</v>
      </c>
      <c r="J11" s="13"/>
      <c r="K11" s="14">
        <v>0</v>
      </c>
      <c r="L11" s="13"/>
      <c r="M11" s="15">
        <f t="shared" si="1"/>
        <v>5436446</v>
      </c>
    </row>
    <row r="12" spans="1:13" ht="39.75" customHeight="1" x14ac:dyDescent="0.2">
      <c r="A12" s="55" t="s">
        <v>114</v>
      </c>
      <c r="C12" s="14">
        <v>0</v>
      </c>
      <c r="D12" s="13"/>
      <c r="E12" s="14">
        <v>0</v>
      </c>
      <c r="F12" s="13"/>
      <c r="G12" s="15">
        <f t="shared" si="0"/>
        <v>0</v>
      </c>
      <c r="H12" s="13"/>
      <c r="I12" s="14">
        <v>48524</v>
      </c>
      <c r="J12" s="13"/>
      <c r="K12" s="14">
        <v>0</v>
      </c>
      <c r="L12" s="13"/>
      <c r="M12" s="15">
        <f t="shared" si="1"/>
        <v>48524</v>
      </c>
    </row>
    <row r="13" spans="1:13" ht="39.75" customHeight="1" thickBot="1" x14ac:dyDescent="0.25">
      <c r="A13" s="12" t="s">
        <v>75</v>
      </c>
      <c r="C13" s="104">
        <v>12266582952</v>
      </c>
      <c r="D13" s="13"/>
      <c r="E13" s="104">
        <v>0</v>
      </c>
      <c r="F13" s="13"/>
      <c r="G13" s="104">
        <f t="shared" si="0"/>
        <v>12266582952</v>
      </c>
      <c r="H13" s="13"/>
      <c r="I13" s="104">
        <v>17705852943</v>
      </c>
      <c r="J13" s="13"/>
      <c r="K13" s="104">
        <v>0</v>
      </c>
      <c r="L13" s="13"/>
      <c r="M13" s="104">
        <f t="shared" si="1"/>
        <v>17705852943</v>
      </c>
    </row>
    <row r="14" spans="1:13" ht="39.75" customHeight="1" thickBot="1" x14ac:dyDescent="0.25">
      <c r="A14" s="109"/>
      <c r="C14" s="103">
        <v>12268488425</v>
      </c>
      <c r="D14" s="141"/>
      <c r="E14" s="103">
        <v>0</v>
      </c>
      <c r="F14" s="141"/>
      <c r="G14" s="103">
        <v>12268488425</v>
      </c>
      <c r="H14" s="141"/>
      <c r="I14" s="103">
        <v>17712566616</v>
      </c>
      <c r="J14" s="141"/>
      <c r="K14" s="103">
        <v>0</v>
      </c>
      <c r="L14" s="141"/>
      <c r="M14" s="103">
        <v>17712566616</v>
      </c>
    </row>
    <row r="15" spans="1:13" ht="13.5" thickTop="1" x14ac:dyDescent="0.2"/>
    <row r="16" spans="1:13" ht="22.5" hidden="1" x14ac:dyDescent="0.2">
      <c r="C16" s="14">
        <v>12268488425</v>
      </c>
      <c r="D16" s="14"/>
      <c r="E16" s="14"/>
      <c r="F16" s="14"/>
      <c r="G16" s="14"/>
      <c r="H16" s="14"/>
      <c r="I16" s="14">
        <v>17712566616</v>
      </c>
      <c r="J16" s="14"/>
      <c r="K16" s="14"/>
      <c r="L16" s="14"/>
      <c r="M16" s="14"/>
    </row>
    <row r="17" spans="3:13" ht="22.5" hidden="1" x14ac:dyDescent="0.2">
      <c r="C17" s="14">
        <f>C16-C14</f>
        <v>0</v>
      </c>
      <c r="D17" s="14"/>
      <c r="E17" s="14"/>
      <c r="F17" s="14"/>
      <c r="G17" s="14"/>
      <c r="H17" s="14"/>
      <c r="I17" s="14">
        <f>I16-I14</f>
        <v>0</v>
      </c>
      <c r="J17" s="14"/>
      <c r="K17" s="14"/>
      <c r="L17" s="14"/>
      <c r="M17" s="14"/>
    </row>
    <row r="18" spans="3:13" ht="22.5" x14ac:dyDescent="0.2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3:13" ht="22.5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3:13" ht="22.5" x14ac:dyDescent="0.2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M17"/>
  <sheetViews>
    <sheetView rightToLeft="1" view="pageBreakPreview" zoomScale="60" zoomScaleNormal="100" workbookViewId="0">
      <selection activeCell="A13" sqref="A13:XFD14"/>
    </sheetView>
  </sheetViews>
  <sheetFormatPr defaultRowHeight="12.75" x14ac:dyDescent="0.2"/>
  <cols>
    <col min="1" max="1" width="24.140625" customWidth="1"/>
    <col min="2" max="2" width="1.28515625" customWidth="1"/>
    <col min="3" max="3" width="17.7109375" customWidth="1"/>
    <col min="4" max="4" width="1.28515625" customWidth="1"/>
    <col min="5" max="5" width="19.42578125" customWidth="1"/>
    <col min="6" max="6" width="1.28515625" customWidth="1"/>
    <col min="7" max="7" width="19.140625" customWidth="1"/>
    <col min="8" max="8" width="1.42578125" customWidth="1"/>
    <col min="9" max="9" width="20.5703125" customWidth="1"/>
    <col min="10" max="10" width="1.42578125" customWidth="1"/>
    <col min="11" max="11" width="20.5703125" customWidth="1"/>
    <col min="12" max="12" width="1.42578125" customWidth="1"/>
    <col min="13" max="13" width="19.85546875" customWidth="1"/>
    <col min="14" max="14" width="1.42578125" customWidth="1"/>
    <col min="15" max="15" width="10" bestFit="1" customWidth="1"/>
  </cols>
  <sheetData>
    <row r="1" spans="1:13" ht="39.75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39.75" customHeight="1" x14ac:dyDescent="0.2">
      <c r="A2" s="187" t="s">
        <v>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39.75" customHeight="1" x14ac:dyDescent="0.2">
      <c r="A3" s="187" t="str">
        <f>درآمد!A3</f>
        <v>دوره یک ماهه منتهی به 30 مهر 1404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ht="39.75" customHeight="1" x14ac:dyDescent="0.2"/>
    <row r="5" spans="1:13" ht="39.75" customHeight="1" x14ac:dyDescent="0.2">
      <c r="A5" s="188" t="s">
        <v>195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 ht="39.75" customHeight="1" x14ac:dyDescent="0.2">
      <c r="A6" s="33"/>
      <c r="B6" s="33"/>
      <c r="C6" s="211" t="s">
        <v>150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</row>
    <row r="7" spans="1:13" ht="39.75" customHeight="1" thickBot="1" x14ac:dyDescent="0.35">
      <c r="A7" s="219" t="s">
        <v>87</v>
      </c>
      <c r="C7" s="192" t="s">
        <v>165</v>
      </c>
      <c r="D7" s="192"/>
      <c r="E7" s="192"/>
      <c r="F7" s="192"/>
      <c r="G7" s="192"/>
      <c r="H7" s="11"/>
      <c r="I7" s="192" t="s">
        <v>166</v>
      </c>
      <c r="J7" s="192"/>
      <c r="K7" s="192"/>
      <c r="L7" s="192"/>
      <c r="M7" s="192"/>
    </row>
    <row r="8" spans="1:13" ht="39.75" customHeight="1" thickBot="1" x14ac:dyDescent="0.35">
      <c r="A8" s="192"/>
      <c r="C8" s="29" t="s">
        <v>136</v>
      </c>
      <c r="D8" s="22"/>
      <c r="E8" s="29" t="s">
        <v>128</v>
      </c>
      <c r="F8" s="22"/>
      <c r="G8" s="29" t="s">
        <v>137</v>
      </c>
      <c r="H8" s="11"/>
      <c r="I8" s="29" t="s">
        <v>136</v>
      </c>
      <c r="J8" s="22"/>
      <c r="K8" s="29" t="s">
        <v>128</v>
      </c>
      <c r="L8" s="22"/>
      <c r="M8" s="29" t="s">
        <v>137</v>
      </c>
    </row>
    <row r="9" spans="1:13" ht="39.75" customHeight="1" x14ac:dyDescent="0.2">
      <c r="A9" s="12" t="s">
        <v>156</v>
      </c>
      <c r="C9" s="15">
        <v>2480425</v>
      </c>
      <c r="D9" s="13"/>
      <c r="E9" s="15">
        <v>0</v>
      </c>
      <c r="F9" s="13"/>
      <c r="G9" s="15">
        <v>2480425</v>
      </c>
      <c r="H9" s="13"/>
      <c r="I9" s="15">
        <v>830774822</v>
      </c>
      <c r="J9" s="13"/>
      <c r="K9" s="15">
        <v>0</v>
      </c>
      <c r="L9" s="13"/>
      <c r="M9" s="15">
        <v>830774822</v>
      </c>
    </row>
    <row r="10" spans="1:13" ht="39.75" customHeight="1" thickBot="1" x14ac:dyDescent="0.25">
      <c r="A10" s="55" t="s">
        <v>155</v>
      </c>
      <c r="C10" s="104">
        <v>10600379</v>
      </c>
      <c r="D10" s="13"/>
      <c r="E10" s="104">
        <v>0</v>
      </c>
      <c r="F10" s="13"/>
      <c r="G10" s="104">
        <v>10600379</v>
      </c>
      <c r="H10" s="13"/>
      <c r="I10" s="104">
        <v>38272956</v>
      </c>
      <c r="J10" s="13"/>
      <c r="K10" s="104">
        <v>0</v>
      </c>
      <c r="L10" s="13"/>
      <c r="M10" s="104">
        <v>38272956</v>
      </c>
    </row>
    <row r="11" spans="1:13" ht="39.75" customHeight="1" thickBot="1" x14ac:dyDescent="0.25">
      <c r="A11" s="109"/>
      <c r="C11" s="103">
        <v>13080804</v>
      </c>
      <c r="D11" s="141"/>
      <c r="E11" s="103">
        <v>0</v>
      </c>
      <c r="F11" s="141"/>
      <c r="G11" s="103">
        <v>13080804</v>
      </c>
      <c r="H11" s="141"/>
      <c r="I11" s="103">
        <v>869047778</v>
      </c>
      <c r="J11" s="141"/>
      <c r="K11" s="103">
        <v>0</v>
      </c>
      <c r="L11" s="141"/>
      <c r="M11" s="103">
        <v>869047778</v>
      </c>
    </row>
    <row r="12" spans="1:13" ht="13.5" thickTop="1" x14ac:dyDescent="0.2"/>
    <row r="13" spans="1:13" ht="22.5" hidden="1" x14ac:dyDescent="0.2">
      <c r="C13" s="15">
        <v>13080804</v>
      </c>
      <c r="D13" s="15"/>
      <c r="E13" s="15"/>
      <c r="F13" s="15"/>
      <c r="G13" s="15"/>
      <c r="H13" s="15"/>
      <c r="I13" s="15">
        <v>869047778</v>
      </c>
      <c r="J13" s="15"/>
      <c r="K13" s="15"/>
      <c r="L13" s="15"/>
      <c r="M13" s="15"/>
    </row>
    <row r="14" spans="1:13" ht="22.5" hidden="1" x14ac:dyDescent="0.2">
      <c r="C14" s="15">
        <f>C13-C11</f>
        <v>0</v>
      </c>
      <c r="D14" s="15"/>
      <c r="E14" s="15"/>
      <c r="F14" s="15"/>
      <c r="G14" s="15"/>
      <c r="H14" s="15"/>
      <c r="I14" s="15">
        <f>I13-I11</f>
        <v>0</v>
      </c>
      <c r="J14" s="15"/>
      <c r="K14" s="15"/>
      <c r="L14" s="15"/>
      <c r="M14" s="15"/>
    </row>
    <row r="15" spans="1:13" ht="22.5" x14ac:dyDescent="0.2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22.5" x14ac:dyDescent="0.2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3:13" ht="22.5" x14ac:dyDescent="0.2"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8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pageSetUpPr fitToPage="1"/>
  </sheetPr>
  <dimension ref="A1:S64"/>
  <sheetViews>
    <sheetView rightToLeft="1" view="pageBreakPreview" topLeftCell="A22" zoomScale="57" zoomScaleNormal="100" zoomScaleSheetLayoutView="57" workbookViewId="0">
      <selection activeCell="A40" sqref="A40:XFD43"/>
    </sheetView>
  </sheetViews>
  <sheetFormatPr defaultRowHeight="15.75" x14ac:dyDescent="0.4"/>
  <cols>
    <col min="1" max="1" width="54" style="45" customWidth="1"/>
    <col min="2" max="2" width="1.28515625" style="45" customWidth="1"/>
    <col min="3" max="3" width="33.85546875" style="45" customWidth="1"/>
    <col min="4" max="4" width="1.28515625" style="45" customWidth="1"/>
    <col min="5" max="5" width="35" style="45" customWidth="1"/>
    <col min="6" max="6" width="1.28515625" style="45" customWidth="1"/>
    <col min="7" max="7" width="31.140625" style="45" customWidth="1"/>
    <col min="8" max="8" width="1.28515625" style="45" customWidth="1"/>
    <col min="9" max="9" width="41.140625" style="45" customWidth="1"/>
    <col min="10" max="10" width="1.28515625" style="45" customWidth="1"/>
    <col min="11" max="11" width="33.85546875" style="45" customWidth="1"/>
    <col min="12" max="12" width="1.28515625" style="45" customWidth="1"/>
    <col min="13" max="13" width="34.140625" style="45" customWidth="1"/>
    <col min="14" max="14" width="1.28515625" style="45" customWidth="1"/>
    <col min="15" max="15" width="36.42578125" style="45" customWidth="1"/>
    <col min="16" max="16" width="1.28515625" style="45" customWidth="1"/>
    <col min="17" max="17" width="43.7109375" style="45" customWidth="1"/>
    <col min="18" max="18" width="1.28515625" style="45" customWidth="1"/>
    <col min="19" max="19" width="21" style="45" bestFit="1" customWidth="1"/>
    <col min="20" max="21" width="9.140625" style="45"/>
    <col min="22" max="22" width="12.28515625" style="45" bestFit="1" customWidth="1"/>
    <col min="23" max="16384" width="9.140625" style="45"/>
  </cols>
  <sheetData>
    <row r="1" spans="1:19" ht="39.75" customHeight="1" x14ac:dyDescent="0.4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1:19" ht="39.75" customHeight="1" x14ac:dyDescent="0.4">
      <c r="A2" s="215" t="s">
        <v>86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76"/>
    </row>
    <row r="3" spans="1:19" ht="39.75" customHeight="1" x14ac:dyDescent="0.4">
      <c r="A3" s="215" t="str">
        <f>درآمد!A3</f>
        <v>دوره یک ماهه منتهی به 30 مهر 1404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76"/>
    </row>
    <row r="4" spans="1:19" ht="39.75" customHeight="1" x14ac:dyDescent="0.4"/>
    <row r="5" spans="1:19" ht="39.75" customHeight="1" x14ac:dyDescent="0.4">
      <c r="A5" s="220" t="s">
        <v>196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160"/>
    </row>
    <row r="6" spans="1:19" ht="39.75" customHeight="1" x14ac:dyDescent="0.4">
      <c r="A6" s="77"/>
      <c r="B6" s="77"/>
      <c r="C6" s="209" t="s">
        <v>150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160"/>
    </row>
    <row r="7" spans="1:19" ht="39.75" customHeight="1" thickBot="1" x14ac:dyDescent="0.65">
      <c r="A7" s="189" t="s">
        <v>87</v>
      </c>
      <c r="C7" s="190" t="s">
        <v>165</v>
      </c>
      <c r="D7" s="190"/>
      <c r="E7" s="190"/>
      <c r="F7" s="190"/>
      <c r="G7" s="190"/>
      <c r="H7" s="190"/>
      <c r="I7" s="190"/>
      <c r="J7" s="85"/>
      <c r="K7" s="190" t="s">
        <v>166</v>
      </c>
      <c r="L7" s="190"/>
      <c r="M7" s="190"/>
      <c r="N7" s="190"/>
      <c r="O7" s="190"/>
      <c r="P7" s="190"/>
      <c r="Q7" s="190"/>
      <c r="R7" s="79"/>
    </row>
    <row r="8" spans="1:19" ht="53.25" customHeight="1" thickBot="1" x14ac:dyDescent="0.65">
      <c r="A8" s="190"/>
      <c r="C8" s="88" t="s">
        <v>8</v>
      </c>
      <c r="D8" s="84"/>
      <c r="E8" s="88" t="s">
        <v>10</v>
      </c>
      <c r="F8" s="84"/>
      <c r="G8" s="88" t="s">
        <v>139</v>
      </c>
      <c r="H8" s="84"/>
      <c r="I8" s="86" t="s">
        <v>145</v>
      </c>
      <c r="J8" s="85"/>
      <c r="K8" s="88" t="s">
        <v>8</v>
      </c>
      <c r="L8" s="84"/>
      <c r="M8" s="88" t="s">
        <v>10</v>
      </c>
      <c r="N8" s="84"/>
      <c r="O8" s="88" t="s">
        <v>139</v>
      </c>
      <c r="P8" s="84"/>
      <c r="Q8" s="86" t="s">
        <v>145</v>
      </c>
      <c r="R8" s="161"/>
    </row>
    <row r="9" spans="1:19" ht="39.75" customHeight="1" x14ac:dyDescent="0.65">
      <c r="A9" s="73" t="s">
        <v>19</v>
      </c>
      <c r="C9" s="36">
        <v>4548533396</v>
      </c>
      <c r="D9" s="116"/>
      <c r="E9" s="36">
        <v>21175511462974</v>
      </c>
      <c r="F9" s="116"/>
      <c r="G9" s="36">
        <v>-18882096871508</v>
      </c>
      <c r="H9" s="116"/>
      <c r="I9" s="36">
        <f t="shared" ref="I9:I24" si="0">E9+G9</f>
        <v>2293414591466</v>
      </c>
      <c r="J9" s="116"/>
      <c r="K9" s="36">
        <v>4548533396</v>
      </c>
      <c r="L9" s="116"/>
      <c r="M9" s="36">
        <v>21175511462974</v>
      </c>
      <c r="N9" s="116"/>
      <c r="O9" s="36">
        <v>-28734579768590</v>
      </c>
      <c r="P9" s="116"/>
      <c r="Q9" s="36">
        <f t="shared" ref="Q9:Q24" si="1">M9+O9</f>
        <v>-7559068305616</v>
      </c>
      <c r="R9" s="162"/>
      <c r="S9" s="82"/>
    </row>
    <row r="10" spans="1:19" ht="39.75" customHeight="1" x14ac:dyDescent="0.65">
      <c r="A10" s="73" t="s">
        <v>30</v>
      </c>
      <c r="C10" s="34">
        <v>1563620411</v>
      </c>
      <c r="D10" s="35"/>
      <c r="E10" s="34">
        <v>3973264727277</v>
      </c>
      <c r="F10" s="35"/>
      <c r="G10" s="34">
        <v>-3144153976212</v>
      </c>
      <c r="H10" s="35"/>
      <c r="I10" s="36">
        <f t="shared" si="0"/>
        <v>829110751065</v>
      </c>
      <c r="J10" s="35"/>
      <c r="K10" s="34">
        <v>1563620411</v>
      </c>
      <c r="L10" s="35"/>
      <c r="M10" s="34">
        <v>3973264727277</v>
      </c>
      <c r="N10" s="35"/>
      <c r="O10" s="34">
        <v>-5239767346269</v>
      </c>
      <c r="P10" s="35"/>
      <c r="Q10" s="36">
        <f t="shared" si="1"/>
        <v>-1266502618992</v>
      </c>
      <c r="R10" s="163"/>
      <c r="S10" s="82"/>
    </row>
    <row r="11" spans="1:19" ht="39.75" customHeight="1" x14ac:dyDescent="0.65">
      <c r="A11" s="73" t="s">
        <v>17</v>
      </c>
      <c r="C11" s="34">
        <v>585654675</v>
      </c>
      <c r="D11" s="35"/>
      <c r="E11" s="34">
        <v>8824960427900</v>
      </c>
      <c r="F11" s="35"/>
      <c r="G11" s="34">
        <v>-8067325543130</v>
      </c>
      <c r="H11" s="35"/>
      <c r="I11" s="36">
        <f t="shared" si="0"/>
        <v>757634884770</v>
      </c>
      <c r="J11" s="35"/>
      <c r="K11" s="34">
        <v>585654675</v>
      </c>
      <c r="L11" s="35"/>
      <c r="M11" s="34">
        <v>8824960427900</v>
      </c>
      <c r="N11" s="35"/>
      <c r="O11" s="34">
        <v>-6608764050455</v>
      </c>
      <c r="P11" s="35"/>
      <c r="Q11" s="36">
        <f t="shared" si="1"/>
        <v>2216196377445</v>
      </c>
      <c r="R11" s="163"/>
      <c r="S11" s="82"/>
    </row>
    <row r="12" spans="1:19" ht="39.75" customHeight="1" x14ac:dyDescent="0.65">
      <c r="A12" s="73" t="s">
        <v>23</v>
      </c>
      <c r="C12" s="34">
        <v>1615645977</v>
      </c>
      <c r="D12" s="35"/>
      <c r="E12" s="34">
        <v>5396999661690</v>
      </c>
      <c r="F12" s="35"/>
      <c r="G12" s="34">
        <v>-4697840756899</v>
      </c>
      <c r="H12" s="35"/>
      <c r="I12" s="36">
        <f t="shared" si="0"/>
        <v>699158904791</v>
      </c>
      <c r="J12" s="35"/>
      <c r="K12" s="34">
        <v>1615645977</v>
      </c>
      <c r="L12" s="35"/>
      <c r="M12" s="34">
        <v>5396999661690</v>
      </c>
      <c r="N12" s="35"/>
      <c r="O12" s="34">
        <v>-6412980765814</v>
      </c>
      <c r="P12" s="35"/>
      <c r="Q12" s="36">
        <f t="shared" si="1"/>
        <v>-1015981104124</v>
      </c>
      <c r="R12" s="163"/>
      <c r="S12" s="82"/>
    </row>
    <row r="13" spans="1:19" ht="39.75" customHeight="1" x14ac:dyDescent="0.65">
      <c r="A13" s="73" t="s">
        <v>26</v>
      </c>
      <c r="C13" s="34">
        <v>1352273684</v>
      </c>
      <c r="D13" s="35"/>
      <c r="E13" s="34">
        <v>3249746524180</v>
      </c>
      <c r="F13" s="35"/>
      <c r="G13" s="34">
        <v>-2806123476550</v>
      </c>
      <c r="H13" s="35"/>
      <c r="I13" s="36">
        <f t="shared" si="0"/>
        <v>443623047630</v>
      </c>
      <c r="J13" s="35"/>
      <c r="K13" s="34">
        <v>1352273684</v>
      </c>
      <c r="L13" s="35"/>
      <c r="M13" s="34">
        <v>3249746524180</v>
      </c>
      <c r="N13" s="35"/>
      <c r="O13" s="34">
        <v>-5472593213053</v>
      </c>
      <c r="P13" s="35"/>
      <c r="Q13" s="36">
        <f t="shared" si="1"/>
        <v>-2222846688873</v>
      </c>
      <c r="R13" s="163"/>
      <c r="S13" s="82"/>
    </row>
    <row r="14" spans="1:19" ht="39.75" customHeight="1" x14ac:dyDescent="0.65">
      <c r="A14" s="74" t="s">
        <v>28</v>
      </c>
      <c r="C14" s="36">
        <v>97602627</v>
      </c>
      <c r="D14" s="35"/>
      <c r="E14" s="36">
        <v>981136196975</v>
      </c>
      <c r="F14" s="35"/>
      <c r="G14" s="36">
        <v>-767881421072</v>
      </c>
      <c r="H14" s="35"/>
      <c r="I14" s="36">
        <f t="shared" si="0"/>
        <v>213254775903</v>
      </c>
      <c r="J14" s="35"/>
      <c r="K14" s="36">
        <v>97602627</v>
      </c>
      <c r="L14" s="35"/>
      <c r="M14" s="36">
        <v>981136196975</v>
      </c>
      <c r="N14" s="35"/>
      <c r="O14" s="36">
        <v>-978326524676</v>
      </c>
      <c r="P14" s="35"/>
      <c r="Q14" s="36">
        <f t="shared" si="1"/>
        <v>2809672299</v>
      </c>
      <c r="R14" s="163"/>
      <c r="S14" s="82"/>
    </row>
    <row r="15" spans="1:19" ht="39.75" customHeight="1" x14ac:dyDescent="0.65">
      <c r="A15" s="73" t="s">
        <v>15</v>
      </c>
      <c r="C15" s="34">
        <v>21102690</v>
      </c>
      <c r="D15" s="35"/>
      <c r="E15" s="34">
        <v>1041680606606</v>
      </c>
      <c r="F15" s="35"/>
      <c r="G15" s="34">
        <v>-888611391021</v>
      </c>
      <c r="H15" s="35"/>
      <c r="I15" s="36">
        <f t="shared" si="0"/>
        <v>153069215585</v>
      </c>
      <c r="J15" s="35"/>
      <c r="K15" s="34">
        <v>21102690</v>
      </c>
      <c r="L15" s="35"/>
      <c r="M15" s="34">
        <v>1041680606606</v>
      </c>
      <c r="N15" s="35"/>
      <c r="O15" s="34">
        <v>-894958885033</v>
      </c>
      <c r="P15" s="35"/>
      <c r="Q15" s="36">
        <f t="shared" si="1"/>
        <v>146721721573</v>
      </c>
      <c r="R15" s="163"/>
      <c r="S15" s="82"/>
    </row>
    <row r="16" spans="1:19" ht="39.75" customHeight="1" x14ac:dyDescent="0.65">
      <c r="A16" s="73" t="s">
        <v>31</v>
      </c>
      <c r="C16" s="34">
        <v>137000000</v>
      </c>
      <c r="D16" s="35"/>
      <c r="E16" s="34">
        <v>400146657240</v>
      </c>
      <c r="F16" s="35"/>
      <c r="G16" s="34">
        <v>-322426291885</v>
      </c>
      <c r="H16" s="35"/>
      <c r="I16" s="36">
        <f t="shared" si="0"/>
        <v>77720365355</v>
      </c>
      <c r="J16" s="35"/>
      <c r="K16" s="34">
        <v>137000000</v>
      </c>
      <c r="L16" s="35"/>
      <c r="M16" s="34">
        <v>400146657240</v>
      </c>
      <c r="N16" s="35"/>
      <c r="O16" s="34">
        <v>-351102390964</v>
      </c>
      <c r="P16" s="35"/>
      <c r="Q16" s="36">
        <f t="shared" si="1"/>
        <v>49044266276</v>
      </c>
      <c r="R16" s="163"/>
      <c r="S16" s="82"/>
    </row>
    <row r="17" spans="1:19" ht="39.75" customHeight="1" x14ac:dyDescent="0.65">
      <c r="A17" s="73" t="s">
        <v>20</v>
      </c>
      <c r="C17" s="34">
        <v>346000000</v>
      </c>
      <c r="D17" s="35"/>
      <c r="E17" s="34">
        <v>185315053440</v>
      </c>
      <c r="F17" s="35"/>
      <c r="G17" s="34">
        <v>-120891283396</v>
      </c>
      <c r="H17" s="35"/>
      <c r="I17" s="36">
        <f t="shared" si="0"/>
        <v>64423770044</v>
      </c>
      <c r="J17" s="35"/>
      <c r="K17" s="34">
        <v>346000000</v>
      </c>
      <c r="L17" s="35"/>
      <c r="M17" s="34">
        <v>185315053440</v>
      </c>
      <c r="N17" s="35"/>
      <c r="O17" s="34">
        <v>-183819678647</v>
      </c>
      <c r="P17" s="35"/>
      <c r="Q17" s="36">
        <f t="shared" si="1"/>
        <v>1495374793</v>
      </c>
      <c r="R17" s="163"/>
      <c r="S17" s="82"/>
    </row>
    <row r="18" spans="1:19" ht="39.75" customHeight="1" x14ac:dyDescent="0.65">
      <c r="A18" s="73" t="s">
        <v>25</v>
      </c>
      <c r="C18" s="34">
        <v>132918399</v>
      </c>
      <c r="D18" s="35"/>
      <c r="E18" s="34">
        <v>300565733240</v>
      </c>
      <c r="F18" s="35"/>
      <c r="G18" s="34">
        <v>-266962935843</v>
      </c>
      <c r="H18" s="35"/>
      <c r="I18" s="36">
        <f t="shared" si="0"/>
        <v>33602797397</v>
      </c>
      <c r="J18" s="35"/>
      <c r="K18" s="34">
        <v>132918399</v>
      </c>
      <c r="L18" s="35"/>
      <c r="M18" s="34">
        <v>300565733240</v>
      </c>
      <c r="N18" s="35"/>
      <c r="O18" s="34">
        <v>-411388559056</v>
      </c>
      <c r="P18" s="35"/>
      <c r="Q18" s="36">
        <f t="shared" si="1"/>
        <v>-110822825816</v>
      </c>
      <c r="R18" s="163"/>
      <c r="S18" s="82"/>
    </row>
    <row r="19" spans="1:19" ht="39.75" customHeight="1" x14ac:dyDescent="0.65">
      <c r="A19" s="73" t="s">
        <v>16</v>
      </c>
      <c r="C19" s="34">
        <v>30350000</v>
      </c>
      <c r="D19" s="35"/>
      <c r="E19" s="34">
        <v>176502755880</v>
      </c>
      <c r="F19" s="35"/>
      <c r="G19" s="34">
        <v>-145445508376</v>
      </c>
      <c r="H19" s="35"/>
      <c r="I19" s="36">
        <f t="shared" si="0"/>
        <v>31057247504</v>
      </c>
      <c r="J19" s="35"/>
      <c r="K19" s="34">
        <v>30350000</v>
      </c>
      <c r="L19" s="35"/>
      <c r="M19" s="34">
        <v>176502755880</v>
      </c>
      <c r="N19" s="35"/>
      <c r="O19" s="34">
        <v>-219030061965</v>
      </c>
      <c r="P19" s="35"/>
      <c r="Q19" s="36">
        <f t="shared" si="1"/>
        <v>-42527306085</v>
      </c>
      <c r="R19" s="163"/>
      <c r="S19" s="82"/>
    </row>
    <row r="20" spans="1:19" ht="39.75" customHeight="1" x14ac:dyDescent="0.65">
      <c r="A20" s="73" t="s">
        <v>24</v>
      </c>
      <c r="C20" s="34">
        <v>14900000</v>
      </c>
      <c r="D20" s="35"/>
      <c r="E20" s="34">
        <v>71004095844</v>
      </c>
      <c r="F20" s="35"/>
      <c r="G20" s="34">
        <v>-42240143816</v>
      </c>
      <c r="H20" s="35"/>
      <c r="I20" s="36">
        <f t="shared" si="0"/>
        <v>28763952028</v>
      </c>
      <c r="J20" s="35"/>
      <c r="K20" s="34">
        <v>14900000</v>
      </c>
      <c r="L20" s="35"/>
      <c r="M20" s="34">
        <v>71004095844</v>
      </c>
      <c r="N20" s="35"/>
      <c r="O20" s="34">
        <v>-74129987527</v>
      </c>
      <c r="P20" s="35"/>
      <c r="Q20" s="36">
        <f t="shared" si="1"/>
        <v>-3125891683</v>
      </c>
      <c r="R20" s="163"/>
      <c r="S20" s="82"/>
    </row>
    <row r="21" spans="1:19" ht="39.75" customHeight="1" x14ac:dyDescent="0.65">
      <c r="A21" s="73" t="s">
        <v>18</v>
      </c>
      <c r="C21" s="34">
        <v>10161480</v>
      </c>
      <c r="D21" s="35"/>
      <c r="E21" s="34">
        <v>95242243241</v>
      </c>
      <c r="F21" s="35"/>
      <c r="G21" s="34">
        <v>-77371630437</v>
      </c>
      <c r="H21" s="35"/>
      <c r="I21" s="36">
        <f t="shared" si="0"/>
        <v>17870612804</v>
      </c>
      <c r="J21" s="35"/>
      <c r="K21" s="34">
        <v>10161480</v>
      </c>
      <c r="L21" s="35"/>
      <c r="M21" s="34">
        <v>95242243241</v>
      </c>
      <c r="N21" s="35"/>
      <c r="O21" s="34">
        <v>-150465564931</v>
      </c>
      <c r="P21" s="35"/>
      <c r="Q21" s="36">
        <f t="shared" si="1"/>
        <v>-55223321690</v>
      </c>
      <c r="R21" s="163"/>
      <c r="S21" s="82"/>
    </row>
    <row r="22" spans="1:19" ht="39.75" customHeight="1" x14ac:dyDescent="0.65">
      <c r="A22" s="73" t="s">
        <v>14</v>
      </c>
      <c r="C22" s="34">
        <v>309452692</v>
      </c>
      <c r="D22" s="35"/>
      <c r="E22" s="34">
        <v>745523411677</v>
      </c>
      <c r="F22" s="35"/>
      <c r="G22" s="34">
        <v>-731527759307</v>
      </c>
      <c r="H22" s="35"/>
      <c r="I22" s="36">
        <f t="shared" si="0"/>
        <v>13995652370</v>
      </c>
      <c r="J22" s="35"/>
      <c r="K22" s="34">
        <v>309452692</v>
      </c>
      <c r="L22" s="35"/>
      <c r="M22" s="34">
        <v>745523411677</v>
      </c>
      <c r="N22" s="35"/>
      <c r="O22" s="34">
        <v>-1015144357930</v>
      </c>
      <c r="P22" s="35"/>
      <c r="Q22" s="36">
        <f t="shared" si="1"/>
        <v>-269620946253</v>
      </c>
      <c r="R22" s="163"/>
      <c r="S22" s="82"/>
    </row>
    <row r="23" spans="1:19" ht="39.75" customHeight="1" x14ac:dyDescent="0.65">
      <c r="A23" s="73" t="s">
        <v>22</v>
      </c>
      <c r="C23" s="34">
        <v>7300000</v>
      </c>
      <c r="D23" s="35"/>
      <c r="E23" s="34">
        <v>115252341600</v>
      </c>
      <c r="F23" s="35"/>
      <c r="G23" s="34">
        <v>-102237766826</v>
      </c>
      <c r="H23" s="35"/>
      <c r="I23" s="36">
        <f t="shared" si="0"/>
        <v>13014574774</v>
      </c>
      <c r="J23" s="35"/>
      <c r="K23" s="34">
        <v>7300000</v>
      </c>
      <c r="L23" s="35"/>
      <c r="M23" s="34">
        <v>115252341600</v>
      </c>
      <c r="N23" s="35"/>
      <c r="O23" s="34">
        <v>-105940333388</v>
      </c>
      <c r="P23" s="35"/>
      <c r="Q23" s="36">
        <f t="shared" si="1"/>
        <v>9312008212</v>
      </c>
      <c r="R23" s="163"/>
      <c r="S23" s="82"/>
    </row>
    <row r="24" spans="1:19" ht="39.75" customHeight="1" x14ac:dyDescent="0.65">
      <c r="A24" s="73" t="s">
        <v>21</v>
      </c>
      <c r="C24" s="34">
        <v>30718316</v>
      </c>
      <c r="D24" s="35"/>
      <c r="E24" s="34">
        <v>62003839561</v>
      </c>
      <c r="F24" s="35"/>
      <c r="G24" s="34">
        <v>-49848631409</v>
      </c>
      <c r="H24" s="35"/>
      <c r="I24" s="36">
        <f t="shared" si="0"/>
        <v>12155208152</v>
      </c>
      <c r="J24" s="35"/>
      <c r="K24" s="34">
        <v>30718316</v>
      </c>
      <c r="L24" s="35"/>
      <c r="M24" s="34">
        <v>62003839561</v>
      </c>
      <c r="N24" s="35"/>
      <c r="O24" s="34">
        <v>-52313821905</v>
      </c>
      <c r="P24" s="35"/>
      <c r="Q24" s="36">
        <f t="shared" si="1"/>
        <v>9690017656</v>
      </c>
      <c r="R24" s="163"/>
      <c r="S24" s="82"/>
    </row>
    <row r="25" spans="1:19" ht="39.75" customHeight="1" x14ac:dyDescent="0.65">
      <c r="A25" s="73" t="s">
        <v>214</v>
      </c>
      <c r="C25" s="34">
        <v>9285000</v>
      </c>
      <c r="D25" s="35"/>
      <c r="E25" s="34">
        <v>111305237</v>
      </c>
      <c r="F25" s="34"/>
      <c r="G25" s="34">
        <v>507549525</v>
      </c>
      <c r="H25" s="34"/>
      <c r="I25" s="36">
        <v>618854762</v>
      </c>
      <c r="J25" s="34"/>
      <c r="K25" s="34">
        <v>9285000</v>
      </c>
      <c r="L25" s="34"/>
      <c r="M25" s="34">
        <v>111305237</v>
      </c>
      <c r="N25" s="34"/>
      <c r="O25" s="34">
        <v>507549525</v>
      </c>
      <c r="P25" s="34"/>
      <c r="Q25" s="36">
        <v>618854762</v>
      </c>
      <c r="R25" s="163"/>
      <c r="S25" s="82"/>
    </row>
    <row r="26" spans="1:19" ht="39.75" customHeight="1" x14ac:dyDescent="0.65">
      <c r="A26" s="73" t="s">
        <v>223</v>
      </c>
      <c r="C26" s="36">
        <v>0</v>
      </c>
      <c r="D26" s="35"/>
      <c r="E26" s="36">
        <v>0</v>
      </c>
      <c r="F26" s="34"/>
      <c r="G26" s="36">
        <v>313021876</v>
      </c>
      <c r="H26" s="34"/>
      <c r="I26" s="36">
        <f>G26</f>
        <v>313021876</v>
      </c>
      <c r="J26" s="34"/>
      <c r="K26" s="36">
        <v>0</v>
      </c>
      <c r="L26" s="34"/>
      <c r="M26" s="36">
        <v>0</v>
      </c>
      <c r="N26" s="34"/>
      <c r="O26" s="36">
        <v>0</v>
      </c>
      <c r="P26" s="34"/>
      <c r="Q26" s="36">
        <v>0</v>
      </c>
      <c r="R26" s="163"/>
      <c r="S26" s="82"/>
    </row>
    <row r="27" spans="1:19" ht="39.75" customHeight="1" x14ac:dyDescent="0.65">
      <c r="A27" s="73" t="s">
        <v>224</v>
      </c>
      <c r="C27" s="36">
        <v>0</v>
      </c>
      <c r="D27" s="35"/>
      <c r="E27" s="36">
        <v>0</v>
      </c>
      <c r="F27" s="34"/>
      <c r="G27" s="36">
        <v>2270789368</v>
      </c>
      <c r="H27" s="34"/>
      <c r="I27" s="36">
        <f>G27</f>
        <v>2270789368</v>
      </c>
      <c r="J27" s="34"/>
      <c r="K27" s="36">
        <v>0</v>
      </c>
      <c r="L27" s="34"/>
      <c r="M27" s="36">
        <v>0</v>
      </c>
      <c r="N27" s="34"/>
      <c r="O27" s="36">
        <v>0</v>
      </c>
      <c r="P27" s="34"/>
      <c r="Q27" s="36">
        <v>0</v>
      </c>
      <c r="R27" s="163"/>
      <c r="S27" s="82"/>
    </row>
    <row r="28" spans="1:19" ht="39.75" customHeight="1" x14ac:dyDescent="0.65">
      <c r="A28" s="73" t="s">
        <v>29</v>
      </c>
      <c r="C28" s="34">
        <v>879171</v>
      </c>
      <c r="D28" s="35"/>
      <c r="E28" s="34">
        <v>2539751681</v>
      </c>
      <c r="F28" s="34"/>
      <c r="G28" s="34">
        <v>-2319247471</v>
      </c>
      <c r="H28" s="34"/>
      <c r="I28" s="36">
        <f>E28+G28</f>
        <v>220504210</v>
      </c>
      <c r="J28" s="34"/>
      <c r="K28" s="34">
        <v>879171</v>
      </c>
      <c r="L28" s="34"/>
      <c r="M28" s="34">
        <v>2539751681</v>
      </c>
      <c r="N28" s="34"/>
      <c r="O28" s="34">
        <v>-2693419972</v>
      </c>
      <c r="P28" s="34"/>
      <c r="Q28" s="36">
        <f>M28+O28</f>
        <v>-153668291</v>
      </c>
      <c r="R28" s="163"/>
      <c r="S28" s="82"/>
    </row>
    <row r="29" spans="1:19" ht="39.75" customHeight="1" x14ac:dyDescent="0.65">
      <c r="A29" s="74" t="s">
        <v>216</v>
      </c>
      <c r="C29" s="36">
        <v>648000</v>
      </c>
      <c r="D29" s="35"/>
      <c r="E29" s="36">
        <v>97099884</v>
      </c>
      <c r="F29" s="34"/>
      <c r="G29" s="36">
        <v>-64599768</v>
      </c>
      <c r="H29" s="34"/>
      <c r="I29" s="36">
        <v>32500116</v>
      </c>
      <c r="J29" s="34"/>
      <c r="K29" s="36">
        <v>648000</v>
      </c>
      <c r="L29" s="34"/>
      <c r="M29" s="36">
        <v>97099884</v>
      </c>
      <c r="N29" s="34"/>
      <c r="O29" s="36">
        <v>-64599768</v>
      </c>
      <c r="P29" s="34"/>
      <c r="Q29" s="36">
        <v>32500116</v>
      </c>
      <c r="R29" s="163"/>
      <c r="S29" s="82"/>
    </row>
    <row r="30" spans="1:19" ht="39.75" customHeight="1" x14ac:dyDescent="0.65">
      <c r="A30" s="73" t="s">
        <v>215</v>
      </c>
      <c r="C30" s="34">
        <v>1000000</v>
      </c>
      <c r="D30" s="35"/>
      <c r="E30" s="34">
        <v>19979400</v>
      </c>
      <c r="F30" s="34"/>
      <c r="G30" s="34">
        <v>-19958800</v>
      </c>
      <c r="H30" s="34"/>
      <c r="I30" s="36">
        <v>20600</v>
      </c>
      <c r="J30" s="34"/>
      <c r="K30" s="34">
        <v>1000000</v>
      </c>
      <c r="L30" s="34"/>
      <c r="M30" s="34">
        <v>19979400</v>
      </c>
      <c r="N30" s="34"/>
      <c r="O30" s="34">
        <v>-19958800</v>
      </c>
      <c r="P30" s="34"/>
      <c r="Q30" s="36">
        <v>20600</v>
      </c>
      <c r="R30" s="163"/>
      <c r="S30" s="82"/>
    </row>
    <row r="31" spans="1:19" ht="39.75" customHeight="1" x14ac:dyDescent="0.65">
      <c r="A31" s="73" t="s">
        <v>222</v>
      </c>
      <c r="C31" s="36">
        <v>0</v>
      </c>
      <c r="D31" s="35"/>
      <c r="E31" s="36">
        <v>0</v>
      </c>
      <c r="F31" s="35"/>
      <c r="G31" s="36">
        <v>-1390</v>
      </c>
      <c r="H31" s="35"/>
      <c r="I31" s="36">
        <f t="shared" ref="I31:I37" si="2">G31</f>
        <v>-1390</v>
      </c>
      <c r="J31" s="35"/>
      <c r="K31" s="36">
        <v>0</v>
      </c>
      <c r="L31" s="35"/>
      <c r="M31" s="36">
        <v>0</v>
      </c>
      <c r="N31" s="35"/>
      <c r="O31" s="36">
        <v>0</v>
      </c>
      <c r="P31" s="35"/>
      <c r="Q31" s="36">
        <v>0</v>
      </c>
      <c r="R31" s="163"/>
      <c r="S31" s="82"/>
    </row>
    <row r="32" spans="1:19" ht="39.75" customHeight="1" x14ac:dyDescent="0.65">
      <c r="A32" s="73" t="s">
        <v>221</v>
      </c>
      <c r="C32" s="36">
        <v>0</v>
      </c>
      <c r="D32" s="35"/>
      <c r="E32" s="36">
        <v>0</v>
      </c>
      <c r="F32" s="35"/>
      <c r="G32" s="36">
        <v>-13551390</v>
      </c>
      <c r="H32" s="35"/>
      <c r="I32" s="36">
        <f t="shared" si="2"/>
        <v>-13551390</v>
      </c>
      <c r="J32" s="35"/>
      <c r="K32" s="36">
        <v>0</v>
      </c>
      <c r="L32" s="35"/>
      <c r="M32" s="36">
        <v>0</v>
      </c>
      <c r="N32" s="35"/>
      <c r="O32" s="36">
        <v>0</v>
      </c>
      <c r="P32" s="35"/>
      <c r="Q32" s="36">
        <v>0</v>
      </c>
      <c r="R32" s="163"/>
      <c r="S32" s="82"/>
    </row>
    <row r="33" spans="1:19" ht="39.75" customHeight="1" x14ac:dyDescent="0.65">
      <c r="A33" s="73" t="s">
        <v>220</v>
      </c>
      <c r="C33" s="36">
        <v>0</v>
      </c>
      <c r="D33" s="35"/>
      <c r="E33" s="36">
        <v>0</v>
      </c>
      <c r="F33" s="35"/>
      <c r="G33" s="36">
        <v>-127742849</v>
      </c>
      <c r="H33" s="35"/>
      <c r="I33" s="36">
        <f t="shared" si="2"/>
        <v>-127742849</v>
      </c>
      <c r="J33" s="35"/>
      <c r="K33" s="36">
        <v>0</v>
      </c>
      <c r="L33" s="35"/>
      <c r="M33" s="36">
        <v>0</v>
      </c>
      <c r="N33" s="35"/>
      <c r="O33" s="36">
        <v>0</v>
      </c>
      <c r="P33" s="35"/>
      <c r="Q33" s="36">
        <v>0</v>
      </c>
      <c r="R33" s="163"/>
      <c r="S33" s="82"/>
    </row>
    <row r="34" spans="1:19" ht="39.75" customHeight="1" x14ac:dyDescent="0.65">
      <c r="A34" s="73" t="s">
        <v>219</v>
      </c>
      <c r="C34" s="36">
        <v>0</v>
      </c>
      <c r="D34" s="35"/>
      <c r="E34" s="36">
        <v>0</v>
      </c>
      <c r="F34" s="35"/>
      <c r="G34" s="36">
        <v>-391068687</v>
      </c>
      <c r="H34" s="35"/>
      <c r="I34" s="36">
        <f t="shared" si="2"/>
        <v>-391068687</v>
      </c>
      <c r="J34" s="35"/>
      <c r="K34" s="36">
        <v>0</v>
      </c>
      <c r="L34" s="35"/>
      <c r="M34" s="36">
        <v>0</v>
      </c>
      <c r="N34" s="35"/>
      <c r="O34" s="36">
        <v>0</v>
      </c>
      <c r="P34" s="35"/>
      <c r="Q34" s="36">
        <v>0</v>
      </c>
      <c r="R34" s="163"/>
      <c r="S34" s="82"/>
    </row>
    <row r="35" spans="1:19" ht="39.75" customHeight="1" x14ac:dyDescent="0.65">
      <c r="A35" s="73" t="s">
        <v>218</v>
      </c>
      <c r="C35" s="36">
        <v>0</v>
      </c>
      <c r="D35" s="35"/>
      <c r="E35" s="36">
        <v>0</v>
      </c>
      <c r="F35" s="35"/>
      <c r="G35" s="36">
        <v>-457768276</v>
      </c>
      <c r="H35" s="35"/>
      <c r="I35" s="36">
        <f t="shared" si="2"/>
        <v>-457768276</v>
      </c>
      <c r="J35" s="35"/>
      <c r="K35" s="36">
        <v>0</v>
      </c>
      <c r="L35" s="35"/>
      <c r="M35" s="36">
        <v>0</v>
      </c>
      <c r="N35" s="35"/>
      <c r="O35" s="36">
        <v>0</v>
      </c>
      <c r="P35" s="35"/>
      <c r="Q35" s="36">
        <v>0</v>
      </c>
      <c r="R35" s="163"/>
      <c r="S35" s="82"/>
    </row>
    <row r="36" spans="1:19" ht="39.75" customHeight="1" x14ac:dyDescent="0.65">
      <c r="A36" s="73" t="s">
        <v>209</v>
      </c>
      <c r="C36" s="36">
        <v>0</v>
      </c>
      <c r="D36" s="35"/>
      <c r="E36" s="36">
        <v>0</v>
      </c>
      <c r="F36" s="35"/>
      <c r="G36" s="36">
        <v>-501621732</v>
      </c>
      <c r="H36" s="35"/>
      <c r="I36" s="36">
        <f t="shared" si="2"/>
        <v>-501621732</v>
      </c>
      <c r="J36" s="35"/>
      <c r="K36" s="36">
        <v>0</v>
      </c>
      <c r="L36" s="35"/>
      <c r="M36" s="36">
        <v>0</v>
      </c>
      <c r="N36" s="35"/>
      <c r="O36" s="36">
        <v>0</v>
      </c>
      <c r="P36" s="35"/>
      <c r="Q36" s="36">
        <v>0</v>
      </c>
      <c r="R36" s="163"/>
      <c r="S36" s="82"/>
    </row>
    <row r="37" spans="1:19" ht="39.75" customHeight="1" thickBot="1" x14ac:dyDescent="0.7">
      <c r="A37" s="73" t="s">
        <v>217</v>
      </c>
      <c r="C37" s="37">
        <v>0</v>
      </c>
      <c r="D37" s="35"/>
      <c r="E37" s="37">
        <v>0</v>
      </c>
      <c r="F37" s="35"/>
      <c r="G37" s="37">
        <v>-578640590</v>
      </c>
      <c r="H37" s="35"/>
      <c r="I37" s="37">
        <f t="shared" si="2"/>
        <v>-578640590</v>
      </c>
      <c r="J37" s="35"/>
      <c r="K37" s="37">
        <v>0</v>
      </c>
      <c r="L37" s="35"/>
      <c r="M37" s="37">
        <v>0</v>
      </c>
      <c r="N37" s="35"/>
      <c r="O37" s="37">
        <v>0</v>
      </c>
      <c r="P37" s="35"/>
      <c r="Q37" s="37">
        <v>0</v>
      </c>
      <c r="R37" s="163"/>
      <c r="S37" s="82"/>
    </row>
    <row r="38" spans="1:19" ht="39.75" customHeight="1" thickBot="1" x14ac:dyDescent="0.45">
      <c r="A38" s="164"/>
      <c r="C38" s="119">
        <f>SUM(C9:C37)</f>
        <v>10815046518</v>
      </c>
      <c r="D38" s="35"/>
      <c r="E38" s="119">
        <f>SUM(E9:E37)</f>
        <v>46797623875527</v>
      </c>
      <c r="F38" s="35"/>
      <c r="G38" s="119">
        <f>SUM(G9:G37)</f>
        <v>-41114368227871</v>
      </c>
      <c r="H38" s="35"/>
      <c r="I38" s="119">
        <f>SUM(I9:I37)</f>
        <v>5683255647656</v>
      </c>
      <c r="J38" s="35"/>
      <c r="K38" s="119">
        <f>SUM(K9:K37)</f>
        <v>10815046518</v>
      </c>
      <c r="L38" s="35"/>
      <c r="M38" s="119">
        <f>SUM(M9:M37)</f>
        <v>46797623875527</v>
      </c>
      <c r="N38" s="35"/>
      <c r="O38" s="119">
        <f>SUM(O9:O37)</f>
        <v>-56907575739218</v>
      </c>
      <c r="P38" s="35"/>
      <c r="Q38" s="119">
        <f>SUM(Q9:Q37)</f>
        <v>-10109951863691</v>
      </c>
      <c r="R38" s="163"/>
    </row>
    <row r="39" spans="1:19" ht="16.5" thickTop="1" x14ac:dyDescent="0.4"/>
    <row r="40" spans="1:19" ht="22.5" hidden="1" x14ac:dyDescent="0.4">
      <c r="C40" s="36"/>
      <c r="D40" s="36"/>
      <c r="E40" s="36"/>
      <c r="F40" s="36"/>
      <c r="G40" s="36"/>
      <c r="H40" s="36"/>
      <c r="I40" s="36">
        <v>5684361645216</v>
      </c>
      <c r="J40" s="36"/>
      <c r="K40" s="36"/>
      <c r="L40" s="36"/>
      <c r="M40" s="36"/>
      <c r="N40" s="36"/>
      <c r="O40" s="36"/>
      <c r="P40" s="36"/>
      <c r="Q40" s="36">
        <v>-10110603239169</v>
      </c>
    </row>
    <row r="41" spans="1:19" ht="22.5" hidden="1" x14ac:dyDescent="0.4">
      <c r="C41" s="36"/>
      <c r="D41" s="36"/>
      <c r="E41" s="36"/>
      <c r="F41" s="36"/>
      <c r="G41" s="36"/>
      <c r="H41" s="36"/>
      <c r="I41" s="36">
        <v>-1105997560</v>
      </c>
      <c r="J41" s="36"/>
      <c r="K41" s="36"/>
      <c r="L41" s="36"/>
      <c r="M41" s="36"/>
      <c r="N41" s="36"/>
      <c r="O41" s="36"/>
      <c r="P41" s="36"/>
      <c r="Q41" s="36">
        <v>651375478</v>
      </c>
    </row>
    <row r="42" spans="1:19" ht="22.5" hidden="1" x14ac:dyDescent="0.4">
      <c r="C42" s="36"/>
      <c r="D42" s="36"/>
      <c r="E42" s="36"/>
      <c r="F42" s="36"/>
      <c r="G42" s="36"/>
      <c r="H42" s="36"/>
      <c r="I42" s="36">
        <f>I40+I41</f>
        <v>5683255647656</v>
      </c>
      <c r="J42" s="36"/>
      <c r="K42" s="36"/>
      <c r="L42" s="36"/>
      <c r="M42" s="36"/>
      <c r="N42" s="36"/>
      <c r="O42" s="36"/>
      <c r="P42" s="36"/>
      <c r="Q42" s="36">
        <f>Q40+Q41</f>
        <v>-10109951863691</v>
      </c>
    </row>
    <row r="43" spans="1:19" ht="22.5" hidden="1" x14ac:dyDescent="0.4">
      <c r="I43" s="36">
        <f>I42-I38</f>
        <v>0</v>
      </c>
      <c r="Q43" s="36">
        <f>Q42-Q38</f>
        <v>0</v>
      </c>
    </row>
    <row r="48" spans="1:19" ht="22.5" x14ac:dyDescent="0.4">
      <c r="C48" s="36"/>
      <c r="D48" s="35"/>
      <c r="E48" s="36"/>
      <c r="F48" s="35"/>
      <c r="G48" s="36"/>
      <c r="H48" s="35"/>
      <c r="J48" s="35"/>
      <c r="K48" s="36"/>
      <c r="L48" s="35"/>
      <c r="M48" s="36"/>
      <c r="N48" s="35"/>
      <c r="O48" s="36"/>
      <c r="P48" s="35"/>
      <c r="Q48" s="36"/>
    </row>
    <row r="52" spans="1:1" ht="22.5" x14ac:dyDescent="0.4">
      <c r="A52" s="73"/>
    </row>
    <row r="57" spans="1:1" ht="39.75" customHeight="1" x14ac:dyDescent="0.4"/>
    <row r="60" spans="1:1" ht="39.75" customHeight="1" x14ac:dyDescent="0.4"/>
    <row r="62" spans="1:1" ht="39" customHeight="1" x14ac:dyDescent="0.4"/>
    <row r="63" spans="1:1" ht="39" customHeight="1" x14ac:dyDescent="0.4"/>
    <row r="64" spans="1:1" ht="39.75" customHeight="1" x14ac:dyDescent="0.4"/>
  </sheetData>
  <sortState xmlns:xlrd2="http://schemas.microsoft.com/office/spreadsheetml/2017/richdata2" ref="A9:Q37">
    <sortCondition descending="1" ref="I9:I37"/>
  </sortState>
  <mergeCells count="8">
    <mergeCell ref="C6:Q6"/>
    <mergeCell ref="A1:Q1"/>
    <mergeCell ref="A7:A8"/>
    <mergeCell ref="C7:I7"/>
    <mergeCell ref="K7:Q7"/>
    <mergeCell ref="A2:Q2"/>
    <mergeCell ref="A3:Q3"/>
    <mergeCell ref="A5:Q5"/>
  </mergeCells>
  <pageMargins left="0.39" right="0.39" top="0.39" bottom="0.39" header="0" footer="0"/>
  <pageSetup scale="3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F999-BF23-45FA-B9CD-853CC13CD62E}">
  <sheetPr>
    <pageSetUpPr fitToPage="1"/>
  </sheetPr>
  <dimension ref="A1:S18"/>
  <sheetViews>
    <sheetView rightToLeft="1" view="pageBreakPreview" topLeftCell="A2" zoomScale="60" zoomScaleNormal="100" workbookViewId="0">
      <selection activeCell="A17" sqref="A17:XFD18"/>
    </sheetView>
  </sheetViews>
  <sheetFormatPr defaultRowHeight="12.75" x14ac:dyDescent="0.2"/>
  <cols>
    <col min="1" max="1" width="31.7109375" bestFit="1" customWidth="1"/>
    <col min="2" max="2" width="1.42578125" customWidth="1"/>
    <col min="3" max="3" width="19.7109375" customWidth="1"/>
    <col min="4" max="4" width="1.42578125" customWidth="1"/>
    <col min="5" max="5" width="23.42578125" customWidth="1"/>
    <col min="6" max="6" width="1.42578125" customWidth="1"/>
    <col min="7" max="7" width="23.5703125" bestFit="1" customWidth="1"/>
    <col min="8" max="8" width="1.42578125" customWidth="1"/>
    <col min="9" max="9" width="30" customWidth="1"/>
    <col min="10" max="10" width="1.42578125" customWidth="1"/>
    <col min="11" max="11" width="22.140625" customWidth="1"/>
    <col min="12" max="12" width="1.42578125" customWidth="1"/>
    <col min="13" max="13" width="28.5703125" customWidth="1"/>
    <col min="14" max="14" width="1.42578125" customWidth="1"/>
    <col min="15" max="15" width="23.28515625" bestFit="1" customWidth="1"/>
    <col min="16" max="16" width="1.42578125" customWidth="1"/>
    <col min="17" max="17" width="31.28515625" customWidth="1"/>
    <col min="18" max="18" width="1.42578125" customWidth="1"/>
  </cols>
  <sheetData>
    <row r="1" spans="1:19" ht="39.75" customHeight="1" x14ac:dyDescent="0.2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1:19" ht="39.75" customHeight="1" x14ac:dyDescent="0.2">
      <c r="A2" s="215" t="s">
        <v>86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19" ht="39.75" customHeight="1" x14ac:dyDescent="0.2">
      <c r="A3" s="215" t="s">
        <v>149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4" spans="1:19" ht="39.75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19" ht="39.75" customHeight="1" x14ac:dyDescent="0.2">
      <c r="A5" s="220" t="s">
        <v>197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</row>
    <row r="6" spans="1:19" ht="39.75" customHeight="1" x14ac:dyDescent="0.2">
      <c r="A6" s="77"/>
      <c r="B6" s="77"/>
      <c r="C6" s="209" t="s">
        <v>150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</row>
    <row r="7" spans="1:19" ht="39.75" customHeight="1" thickBot="1" x14ac:dyDescent="0.65">
      <c r="A7" s="189" t="s">
        <v>87</v>
      </c>
      <c r="B7" s="45"/>
      <c r="C7" s="190" t="s">
        <v>165</v>
      </c>
      <c r="D7" s="190"/>
      <c r="E7" s="190"/>
      <c r="F7" s="190"/>
      <c r="G7" s="190"/>
      <c r="H7" s="190"/>
      <c r="I7" s="190"/>
      <c r="J7" s="85"/>
      <c r="K7" s="190" t="s">
        <v>166</v>
      </c>
      <c r="L7" s="190"/>
      <c r="M7" s="190"/>
      <c r="N7" s="190"/>
      <c r="O7" s="190"/>
      <c r="P7" s="190"/>
      <c r="Q7" s="190"/>
    </row>
    <row r="8" spans="1:19" ht="54" customHeight="1" thickBot="1" x14ac:dyDescent="0.65">
      <c r="A8" s="190"/>
      <c r="B8" s="45"/>
      <c r="C8" s="88" t="s">
        <v>8</v>
      </c>
      <c r="D8" s="84"/>
      <c r="E8" s="88" t="s">
        <v>10</v>
      </c>
      <c r="F8" s="84"/>
      <c r="G8" s="88" t="s">
        <v>139</v>
      </c>
      <c r="H8" s="84"/>
      <c r="I8" s="86" t="s">
        <v>145</v>
      </c>
      <c r="J8" s="85"/>
      <c r="K8" s="88" t="s">
        <v>8</v>
      </c>
      <c r="L8" s="84"/>
      <c r="M8" s="88" t="s">
        <v>10</v>
      </c>
      <c r="N8" s="84"/>
      <c r="O8" s="88" t="s">
        <v>139</v>
      </c>
      <c r="P8" s="84"/>
      <c r="Q8" s="86" t="s">
        <v>145</v>
      </c>
    </row>
    <row r="9" spans="1:19" ht="38.25" customHeight="1" x14ac:dyDescent="0.4">
      <c r="A9" s="73" t="s">
        <v>62</v>
      </c>
      <c r="B9" s="45"/>
      <c r="C9" s="34">
        <v>15500000</v>
      </c>
      <c r="D9" s="35"/>
      <c r="E9" s="34">
        <v>541669917843</v>
      </c>
      <c r="F9" s="35"/>
      <c r="G9" s="34">
        <v>-527900861532</v>
      </c>
      <c r="H9" s="35"/>
      <c r="I9" s="36">
        <f>E9+G9</f>
        <v>13769056311</v>
      </c>
      <c r="J9" s="35"/>
      <c r="K9" s="34">
        <v>15500000</v>
      </c>
      <c r="L9" s="35"/>
      <c r="M9" s="34">
        <v>541669917843</v>
      </c>
      <c r="N9" s="35"/>
      <c r="O9" s="34">
        <v>-448612098889</v>
      </c>
      <c r="P9" s="35"/>
      <c r="Q9" s="36">
        <f>M9+O9</f>
        <v>93057818954</v>
      </c>
    </row>
    <row r="10" spans="1:19" ht="38.25" customHeight="1" x14ac:dyDescent="0.4">
      <c r="A10" s="73" t="s">
        <v>66</v>
      </c>
      <c r="B10" s="45"/>
      <c r="C10" s="34">
        <v>26700000</v>
      </c>
      <c r="D10" s="35"/>
      <c r="E10" s="34">
        <v>381017645793</v>
      </c>
      <c r="F10" s="35"/>
      <c r="G10" s="34">
        <v>-371247278081</v>
      </c>
      <c r="H10" s="35"/>
      <c r="I10" s="36">
        <f>E10+G10</f>
        <v>9770367712</v>
      </c>
      <c r="J10" s="35"/>
      <c r="K10" s="34">
        <v>26700000</v>
      </c>
      <c r="L10" s="35"/>
      <c r="M10" s="34">
        <v>381017645793</v>
      </c>
      <c r="N10" s="35"/>
      <c r="O10" s="34">
        <v>-334083015210</v>
      </c>
      <c r="P10" s="35"/>
      <c r="Q10" s="36">
        <f>M10+O10</f>
        <v>46934630583</v>
      </c>
    </row>
    <row r="11" spans="1:19" ht="38.25" customHeight="1" x14ac:dyDescent="0.4">
      <c r="A11" s="73" t="s">
        <v>64</v>
      </c>
      <c r="B11" s="45"/>
      <c r="C11" s="34">
        <v>3000000</v>
      </c>
      <c r="D11" s="35"/>
      <c r="E11" s="34">
        <v>159027176812</v>
      </c>
      <c r="F11" s="35"/>
      <c r="G11" s="34">
        <v>-155253884437</v>
      </c>
      <c r="H11" s="35"/>
      <c r="I11" s="36">
        <f>E11+G11</f>
        <v>3773292375</v>
      </c>
      <c r="J11" s="35"/>
      <c r="K11" s="34">
        <v>3000000</v>
      </c>
      <c r="L11" s="35"/>
      <c r="M11" s="34">
        <v>159027176812</v>
      </c>
      <c r="N11" s="35"/>
      <c r="O11" s="34">
        <v>-132029239875</v>
      </c>
      <c r="P11" s="35"/>
      <c r="Q11" s="36">
        <f>M11+O11</f>
        <v>26997936937</v>
      </c>
    </row>
    <row r="12" spans="1:19" ht="38.25" customHeight="1" x14ac:dyDescent="0.4">
      <c r="A12" s="73" t="s">
        <v>63</v>
      </c>
      <c r="B12" s="45"/>
      <c r="C12" s="34">
        <v>29050000</v>
      </c>
      <c r="D12" s="35"/>
      <c r="E12" s="34">
        <v>793468146821</v>
      </c>
      <c r="F12" s="35"/>
      <c r="G12" s="34">
        <v>-784072188376</v>
      </c>
      <c r="H12" s="35"/>
      <c r="I12" s="36">
        <f>E12+G12</f>
        <v>9395958445</v>
      </c>
      <c r="J12" s="35"/>
      <c r="K12" s="34">
        <v>29050000</v>
      </c>
      <c r="L12" s="35"/>
      <c r="M12" s="34">
        <v>793468146821</v>
      </c>
      <c r="N12" s="35"/>
      <c r="O12" s="34">
        <v>-768469920508</v>
      </c>
      <c r="P12" s="35"/>
      <c r="Q12" s="36">
        <f>M12+O12</f>
        <v>24998226313</v>
      </c>
    </row>
    <row r="13" spans="1:19" ht="38.25" customHeight="1" x14ac:dyDescent="0.4">
      <c r="A13" s="73" t="s">
        <v>67</v>
      </c>
      <c r="B13" s="45"/>
      <c r="C13" s="36">
        <v>1000000</v>
      </c>
      <c r="D13" s="116"/>
      <c r="E13" s="36">
        <v>10113103437</v>
      </c>
      <c r="F13" s="116"/>
      <c r="G13" s="36">
        <v>-10110104000</v>
      </c>
      <c r="H13" s="116"/>
      <c r="I13" s="36">
        <f>E13+G13</f>
        <v>2999437</v>
      </c>
      <c r="J13" s="116"/>
      <c r="K13" s="36">
        <v>1000000</v>
      </c>
      <c r="L13" s="116"/>
      <c r="M13" s="36">
        <v>10113103437</v>
      </c>
      <c r="N13" s="116"/>
      <c r="O13" s="36">
        <v>-10103105316</v>
      </c>
      <c r="P13" s="116"/>
      <c r="Q13" s="36">
        <f>M13+O13</f>
        <v>9998121</v>
      </c>
    </row>
    <row r="14" spans="1:19" ht="38.25" customHeight="1" thickBot="1" x14ac:dyDescent="0.45">
      <c r="A14" s="73" t="s">
        <v>225</v>
      </c>
      <c r="B14" s="45"/>
      <c r="C14" s="36">
        <v>0</v>
      </c>
      <c r="D14" s="35"/>
      <c r="E14" s="36">
        <v>0</v>
      </c>
      <c r="F14" s="35"/>
      <c r="G14" s="36">
        <v>-6691435969</v>
      </c>
      <c r="H14" s="35"/>
      <c r="I14" s="36">
        <f>G14</f>
        <v>-6691435969</v>
      </c>
      <c r="J14" s="35"/>
      <c r="K14" s="36"/>
      <c r="L14" s="35"/>
      <c r="M14" s="36"/>
      <c r="N14" s="35"/>
      <c r="O14" s="36"/>
      <c r="P14" s="35"/>
      <c r="Q14" s="36"/>
    </row>
    <row r="15" spans="1:19" ht="38.25" customHeight="1" thickBot="1" x14ac:dyDescent="0.45">
      <c r="A15" s="45"/>
      <c r="B15" s="45"/>
      <c r="C15" s="149">
        <f>SUM(C9:C14)</f>
        <v>75250000</v>
      </c>
      <c r="D15" s="39"/>
      <c r="E15" s="149">
        <f>SUM(E9:E14)</f>
        <v>1885295990706</v>
      </c>
      <c r="F15" s="39"/>
      <c r="G15" s="149">
        <f>SUM(G9:G14)</f>
        <v>-1855275752395</v>
      </c>
      <c r="H15" s="39"/>
      <c r="I15" s="149">
        <f>SUM(I9:I14)</f>
        <v>30020238311</v>
      </c>
      <c r="J15" s="39"/>
      <c r="K15" s="149">
        <f>SUM(K9:K13)</f>
        <v>75250000</v>
      </c>
      <c r="L15" s="39"/>
      <c r="M15" s="149">
        <f>SUM(M9:M13)</f>
        <v>1885295990706</v>
      </c>
      <c r="N15" s="39"/>
      <c r="O15" s="149">
        <f>SUM(O9:O13)</f>
        <v>-1693297379798</v>
      </c>
      <c r="P15" s="39"/>
      <c r="Q15" s="149">
        <f>SUM(Q9:Q13)</f>
        <v>191998610908</v>
      </c>
      <c r="S15" s="62"/>
    </row>
    <row r="16" spans="1:19" ht="16.5" thickTop="1" x14ac:dyDescent="0.4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3:17" ht="22.5" hidden="1" x14ac:dyDescent="0.2">
      <c r="C17" s="34"/>
      <c r="D17" s="34"/>
      <c r="E17" s="34"/>
      <c r="F17" s="34"/>
      <c r="G17" s="34"/>
      <c r="H17" s="34"/>
      <c r="I17" s="34">
        <v>30020238311</v>
      </c>
      <c r="J17" s="34"/>
      <c r="K17" s="34"/>
      <c r="L17" s="34"/>
      <c r="M17" s="34"/>
      <c r="N17" s="34"/>
      <c r="O17" s="34"/>
      <c r="P17" s="34"/>
      <c r="Q17" s="34">
        <v>191998610908</v>
      </c>
    </row>
    <row r="18" spans="3:17" ht="22.5" hidden="1" x14ac:dyDescent="0.2">
      <c r="C18" s="34"/>
      <c r="D18" s="34"/>
      <c r="E18" s="34"/>
      <c r="F18" s="34"/>
      <c r="G18" s="34"/>
      <c r="H18" s="34"/>
      <c r="I18" s="34">
        <f>I17-I15</f>
        <v>0</v>
      </c>
      <c r="J18" s="34"/>
      <c r="K18" s="34"/>
      <c r="L18" s="34"/>
      <c r="M18" s="34"/>
      <c r="N18" s="34"/>
      <c r="O18" s="34"/>
      <c r="P18" s="34"/>
      <c r="Q18" s="34">
        <f>Q17-Q15</f>
        <v>0</v>
      </c>
    </row>
  </sheetData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33"/>
  <sheetViews>
    <sheetView rightToLeft="1" view="pageBreakPreview" topLeftCell="A12" zoomScale="84" zoomScaleNormal="100" zoomScaleSheetLayoutView="84" workbookViewId="0">
      <selection activeCell="A31" sqref="A31:XFD33"/>
    </sheetView>
  </sheetViews>
  <sheetFormatPr defaultRowHeight="15.75" x14ac:dyDescent="0.4"/>
  <cols>
    <col min="1" max="1" width="30.85546875" style="23" bestFit="1" customWidth="1"/>
    <col min="2" max="2" width="1.42578125" style="24" customWidth="1"/>
    <col min="3" max="3" width="19" style="45" bestFit="1" customWidth="1"/>
    <col min="4" max="4" width="1.42578125" style="45" customWidth="1"/>
    <col min="5" max="5" width="24.5703125" style="45" bestFit="1" customWidth="1"/>
    <col min="6" max="6" width="1.42578125" style="45" customWidth="1"/>
    <col min="7" max="7" width="24.42578125" style="45" bestFit="1" customWidth="1"/>
    <col min="8" max="8" width="1.42578125" style="45" customWidth="1"/>
    <col min="9" max="9" width="15.140625" style="45" bestFit="1" customWidth="1"/>
    <col min="10" max="10" width="1.42578125" style="45" customWidth="1"/>
    <col min="11" max="11" width="20.140625" style="45" bestFit="1" customWidth="1"/>
    <col min="12" max="12" width="1.42578125" style="45" customWidth="1"/>
    <col min="13" max="13" width="16.85546875" style="45" bestFit="1" customWidth="1"/>
    <col min="14" max="14" width="1.42578125" style="45" customWidth="1"/>
    <col min="15" max="15" width="22.7109375" style="45" customWidth="1"/>
    <col min="16" max="16" width="1.42578125" style="45" customWidth="1"/>
    <col min="17" max="17" width="18.85546875" style="45" bestFit="1" customWidth="1"/>
    <col min="18" max="18" width="1.42578125" style="45" customWidth="1"/>
    <col min="19" max="19" width="19" style="45" bestFit="1" customWidth="1"/>
    <col min="20" max="20" width="1.42578125" style="45" customWidth="1"/>
    <col min="21" max="21" width="25.28515625" style="45" bestFit="1" customWidth="1"/>
    <col min="22" max="22" width="1.42578125" style="45" customWidth="1"/>
    <col min="23" max="23" width="24.28515625" style="45" bestFit="1" customWidth="1"/>
    <col min="24" max="24" width="1.42578125" style="23" customWidth="1"/>
    <col min="25" max="25" width="21.42578125" style="122" bestFit="1" customWidth="1"/>
    <col min="26" max="26" width="1.42578125" style="23" customWidth="1"/>
    <col min="27" max="27" width="14.85546875" style="23" hidden="1" customWidth="1"/>
    <col min="28" max="16384" width="9.140625" style="23"/>
  </cols>
  <sheetData>
    <row r="1" spans="1:27" ht="39" customHeight="1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</row>
    <row r="2" spans="1:27" ht="39" customHeight="1" x14ac:dyDescent="0.4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</row>
    <row r="3" spans="1:27" ht="39" customHeight="1" x14ac:dyDescent="0.4">
      <c r="A3" s="187" t="s">
        <v>159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</row>
    <row r="4" spans="1:27" ht="39" customHeight="1" x14ac:dyDescent="0.4">
      <c r="A4" s="1"/>
      <c r="B4" s="19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"/>
      <c r="Y4" s="140"/>
    </row>
    <row r="5" spans="1:27" ht="39" customHeight="1" x14ac:dyDescent="0.4">
      <c r="A5" s="188" t="s">
        <v>151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</row>
    <row r="6" spans="1:27" ht="39" customHeight="1" x14ac:dyDescent="0.4">
      <c r="A6" s="188" t="s">
        <v>152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</row>
    <row r="7" spans="1:27" ht="39" customHeight="1" x14ac:dyDescent="0.4">
      <c r="A7" s="8"/>
      <c r="B7" s="20"/>
      <c r="C7" s="194" t="s">
        <v>150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</row>
    <row r="8" spans="1:27" ht="39" customHeight="1" thickBot="1" x14ac:dyDescent="0.7">
      <c r="C8" s="193" t="s">
        <v>2</v>
      </c>
      <c r="D8" s="193"/>
      <c r="E8" s="193"/>
      <c r="F8" s="193"/>
      <c r="G8" s="193"/>
      <c r="H8" s="82"/>
      <c r="I8" s="195" t="s">
        <v>3</v>
      </c>
      <c r="J8" s="195"/>
      <c r="K8" s="195"/>
      <c r="L8" s="195"/>
      <c r="M8" s="195"/>
      <c r="N8" s="195"/>
      <c r="O8" s="195"/>
      <c r="P8" s="82"/>
      <c r="Q8" s="196" t="s">
        <v>4</v>
      </c>
      <c r="R8" s="196"/>
      <c r="S8" s="196"/>
      <c r="T8" s="196"/>
      <c r="U8" s="196"/>
      <c r="V8" s="196"/>
      <c r="W8" s="196"/>
      <c r="X8" s="196"/>
      <c r="Y8" s="196"/>
    </row>
    <row r="9" spans="1:27" ht="39" customHeight="1" thickBot="1" x14ac:dyDescent="0.65">
      <c r="A9" s="191" t="s">
        <v>7</v>
      </c>
      <c r="B9" s="16"/>
      <c r="C9" s="189" t="s">
        <v>8</v>
      </c>
      <c r="D9" s="84"/>
      <c r="E9" s="189" t="s">
        <v>9</v>
      </c>
      <c r="F9" s="84"/>
      <c r="G9" s="189" t="s">
        <v>10</v>
      </c>
      <c r="H9" s="85"/>
      <c r="I9" s="190" t="s">
        <v>5</v>
      </c>
      <c r="J9" s="190"/>
      <c r="K9" s="190"/>
      <c r="L9" s="84"/>
      <c r="M9" s="190" t="s">
        <v>6</v>
      </c>
      <c r="N9" s="190"/>
      <c r="O9" s="190"/>
      <c r="P9" s="85"/>
      <c r="Q9" s="189" t="s">
        <v>8</v>
      </c>
      <c r="R9" s="84"/>
      <c r="S9" s="199" t="s">
        <v>12</v>
      </c>
      <c r="T9" s="84"/>
      <c r="U9" s="189" t="s">
        <v>9</v>
      </c>
      <c r="V9" s="84"/>
      <c r="W9" s="189" t="s">
        <v>10</v>
      </c>
      <c r="X9" s="26"/>
      <c r="Y9" s="197" t="s">
        <v>13</v>
      </c>
    </row>
    <row r="10" spans="1:27" ht="39" customHeight="1" thickBot="1" x14ac:dyDescent="0.65">
      <c r="A10" s="192"/>
      <c r="B10" s="16"/>
      <c r="C10" s="190"/>
      <c r="D10" s="85"/>
      <c r="E10" s="190"/>
      <c r="F10" s="85"/>
      <c r="G10" s="190"/>
      <c r="H10" s="85"/>
      <c r="I10" s="88" t="s">
        <v>8</v>
      </c>
      <c r="J10" s="84"/>
      <c r="K10" s="88" t="s">
        <v>9</v>
      </c>
      <c r="L10" s="85"/>
      <c r="M10" s="88" t="s">
        <v>8</v>
      </c>
      <c r="N10" s="84"/>
      <c r="O10" s="88" t="s">
        <v>11</v>
      </c>
      <c r="P10" s="85"/>
      <c r="Q10" s="190"/>
      <c r="R10" s="85"/>
      <c r="S10" s="200"/>
      <c r="T10" s="85"/>
      <c r="U10" s="190"/>
      <c r="V10" s="85"/>
      <c r="W10" s="190"/>
      <c r="X10" s="25"/>
      <c r="Y10" s="198"/>
      <c r="AA10" s="42">
        <v>56673883841678</v>
      </c>
    </row>
    <row r="11" spans="1:27" ht="39" customHeight="1" x14ac:dyDescent="0.4">
      <c r="A11" s="12" t="s">
        <v>19</v>
      </c>
      <c r="B11" s="12"/>
      <c r="C11" s="34">
        <v>4564247396</v>
      </c>
      <c r="D11" s="35"/>
      <c r="E11" s="34">
        <v>27117123510863</v>
      </c>
      <c r="F11" s="35"/>
      <c r="G11" s="34">
        <v>18981960399928</v>
      </c>
      <c r="H11" s="35"/>
      <c r="I11" s="34">
        <v>286000</v>
      </c>
      <c r="J11" s="35"/>
      <c r="K11" s="34">
        <v>1214665670</v>
      </c>
      <c r="L11" s="35"/>
      <c r="M11" s="34">
        <v>-16000000</v>
      </c>
      <c r="N11" s="35"/>
      <c r="O11" s="34">
        <v>-71777408230</v>
      </c>
      <c r="P11" s="35"/>
      <c r="Q11" s="34">
        <v>4548533396</v>
      </c>
      <c r="R11" s="35"/>
      <c r="S11" s="34">
        <v>4659</v>
      </c>
      <c r="T11" s="35"/>
      <c r="U11" s="34">
        <v>27023279869916</v>
      </c>
      <c r="V11" s="35"/>
      <c r="W11" s="34">
        <v>21175511462974</v>
      </c>
      <c r="X11" s="27"/>
      <c r="Y11" s="124">
        <f t="shared" ref="Y11:Y28" si="0">W11/$AA$10*100</f>
        <v>37.363790916692949</v>
      </c>
      <c r="AA11" s="45"/>
    </row>
    <row r="12" spans="1:27" ht="39" customHeight="1" x14ac:dyDescent="0.4">
      <c r="A12" s="12" t="s">
        <v>17</v>
      </c>
      <c r="B12" s="12"/>
      <c r="C12" s="34">
        <v>588273947</v>
      </c>
      <c r="D12" s="35"/>
      <c r="E12" s="34">
        <v>4471882286749</v>
      </c>
      <c r="F12" s="35"/>
      <c r="G12" s="34">
        <v>8094375845679</v>
      </c>
      <c r="H12" s="35"/>
      <c r="I12" s="34">
        <v>887929</v>
      </c>
      <c r="J12" s="35"/>
      <c r="K12" s="34">
        <v>12520207181</v>
      </c>
      <c r="L12" s="35"/>
      <c r="M12" s="34">
        <v>-3507201</v>
      </c>
      <c r="N12" s="35"/>
      <c r="O12" s="34">
        <v>-52141334353</v>
      </c>
      <c r="P12" s="35"/>
      <c r="Q12" s="34">
        <v>585654675</v>
      </c>
      <c r="R12" s="35"/>
      <c r="S12" s="34">
        <v>15080</v>
      </c>
      <c r="T12" s="35"/>
      <c r="U12" s="34">
        <v>4457720003778</v>
      </c>
      <c r="V12" s="35"/>
      <c r="W12" s="34">
        <v>8824960427900</v>
      </c>
      <c r="X12" s="27"/>
      <c r="Y12" s="124">
        <f t="shared" si="0"/>
        <v>15.571476365645017</v>
      </c>
      <c r="AA12" s="45"/>
    </row>
    <row r="13" spans="1:27" ht="39" customHeight="1" x14ac:dyDescent="0.4">
      <c r="A13" s="12" t="s">
        <v>23</v>
      </c>
      <c r="B13" s="12"/>
      <c r="C13" s="34">
        <v>1626758434</v>
      </c>
      <c r="D13" s="35"/>
      <c r="E13" s="34">
        <v>6173390834158</v>
      </c>
      <c r="F13" s="35"/>
      <c r="G13" s="34">
        <v>4761154223841</v>
      </c>
      <c r="H13" s="35"/>
      <c r="I13" s="34">
        <v>18887543</v>
      </c>
      <c r="J13" s="35"/>
      <c r="K13" s="34">
        <v>55796908446</v>
      </c>
      <c r="L13" s="35"/>
      <c r="M13" s="34">
        <v>-30000000</v>
      </c>
      <c r="N13" s="35"/>
      <c r="O13" s="34">
        <v>-99358430679</v>
      </c>
      <c r="P13" s="35"/>
      <c r="Q13" s="34">
        <v>1615645977</v>
      </c>
      <c r="R13" s="35"/>
      <c r="S13" s="34">
        <v>3343</v>
      </c>
      <c r="T13" s="35"/>
      <c r="U13" s="34">
        <v>6115607123591</v>
      </c>
      <c r="V13" s="35"/>
      <c r="W13" s="34">
        <v>5396999661690</v>
      </c>
      <c r="X13" s="27"/>
      <c r="Y13" s="124">
        <f t="shared" si="0"/>
        <v>9.5229041947554762</v>
      </c>
      <c r="AA13" s="45"/>
    </row>
    <row r="14" spans="1:27" ht="39" customHeight="1" x14ac:dyDescent="0.4">
      <c r="A14" s="12" t="s">
        <v>30</v>
      </c>
      <c r="B14" s="12"/>
      <c r="C14" s="34">
        <v>1581205352</v>
      </c>
      <c r="D14" s="35"/>
      <c r="E14" s="34">
        <v>5247220852297</v>
      </c>
      <c r="F14" s="35"/>
      <c r="G14" s="34">
        <v>3204247373671</v>
      </c>
      <c r="H14" s="35"/>
      <c r="I14" s="34">
        <v>1415059</v>
      </c>
      <c r="J14" s="35"/>
      <c r="K14" s="34">
        <v>3590521906</v>
      </c>
      <c r="L14" s="35"/>
      <c r="M14" s="34">
        <v>-19000000</v>
      </c>
      <c r="N14" s="35"/>
      <c r="O14" s="34">
        <v>-44355264633</v>
      </c>
      <c r="P14" s="35"/>
      <c r="Q14" s="34">
        <v>1563620411</v>
      </c>
      <c r="R14" s="35"/>
      <c r="S14" s="34">
        <v>2543</v>
      </c>
      <c r="T14" s="35"/>
      <c r="U14" s="34">
        <v>5187759983652</v>
      </c>
      <c r="V14" s="35"/>
      <c r="W14" s="34">
        <v>3973264727277</v>
      </c>
      <c r="X14" s="27"/>
      <c r="Y14" s="124">
        <f t="shared" si="0"/>
        <v>7.0107507337534178</v>
      </c>
      <c r="AA14" s="45"/>
    </row>
    <row r="15" spans="1:27" ht="39" customHeight="1" x14ac:dyDescent="0.4">
      <c r="A15" s="12" t="s">
        <v>26</v>
      </c>
      <c r="B15" s="12"/>
      <c r="C15" s="34">
        <v>1361995179</v>
      </c>
      <c r="D15" s="35"/>
      <c r="E15" s="34">
        <v>6351410090492</v>
      </c>
      <c r="F15" s="35"/>
      <c r="G15" s="34">
        <v>2856655171531</v>
      </c>
      <c r="H15" s="35"/>
      <c r="I15" s="34">
        <v>6800505</v>
      </c>
      <c r="J15" s="35"/>
      <c r="K15" s="34">
        <v>16467859155</v>
      </c>
      <c r="L15" s="35"/>
      <c r="M15" s="34">
        <v>-16522000</v>
      </c>
      <c r="N15" s="35"/>
      <c r="O15" s="34">
        <v>-3835482840</v>
      </c>
      <c r="P15" s="35"/>
      <c r="Q15" s="34">
        <v>1352273684</v>
      </c>
      <c r="R15" s="35"/>
      <c r="S15" s="34">
        <v>2405</v>
      </c>
      <c r="T15" s="35"/>
      <c r="U15" s="34">
        <v>6290830689032</v>
      </c>
      <c r="V15" s="35"/>
      <c r="W15" s="34">
        <v>3249746524180</v>
      </c>
      <c r="X15" s="27"/>
      <c r="Y15" s="124">
        <f t="shared" si="0"/>
        <v>5.7341164993356868</v>
      </c>
      <c r="AA15" s="45"/>
    </row>
    <row r="16" spans="1:27" ht="39" customHeight="1" x14ac:dyDescent="0.4">
      <c r="A16" s="12" t="s">
        <v>15</v>
      </c>
      <c r="B16" s="12"/>
      <c r="C16" s="34">
        <v>21583101</v>
      </c>
      <c r="D16" s="35"/>
      <c r="E16" s="34">
        <v>569914277597</v>
      </c>
      <c r="F16" s="35"/>
      <c r="G16" s="34">
        <v>909036314092</v>
      </c>
      <c r="H16" s="35"/>
      <c r="I16" s="34">
        <v>35549</v>
      </c>
      <c r="J16" s="35"/>
      <c r="K16" s="34">
        <v>1456788977</v>
      </c>
      <c r="L16" s="35"/>
      <c r="M16" s="34">
        <v>-515960</v>
      </c>
      <c r="N16" s="35"/>
      <c r="O16" s="34">
        <v>-23709910896</v>
      </c>
      <c r="P16" s="35"/>
      <c r="Q16" s="34">
        <v>21102690</v>
      </c>
      <c r="R16" s="35"/>
      <c r="S16" s="34">
        <v>49400</v>
      </c>
      <c r="T16" s="35"/>
      <c r="U16" s="34">
        <v>557734478928</v>
      </c>
      <c r="V16" s="35"/>
      <c r="W16" s="34">
        <v>1041680606606</v>
      </c>
      <c r="X16" s="27"/>
      <c r="Y16" s="124">
        <f t="shared" si="0"/>
        <v>1.8380257995305196</v>
      </c>
      <c r="AA16" s="45"/>
    </row>
    <row r="17" spans="1:27" ht="39" customHeight="1" x14ac:dyDescent="0.4">
      <c r="A17" s="12" t="s">
        <v>28</v>
      </c>
      <c r="B17" s="12"/>
      <c r="C17" s="34">
        <v>131109741</v>
      </c>
      <c r="D17" s="35"/>
      <c r="E17" s="34">
        <v>1173056030388</v>
      </c>
      <c r="F17" s="35"/>
      <c r="G17" s="34">
        <v>1104415122741</v>
      </c>
      <c r="H17" s="35"/>
      <c r="I17" s="34">
        <v>2241627</v>
      </c>
      <c r="J17" s="35"/>
      <c r="K17" s="34">
        <v>21897146040</v>
      </c>
      <c r="L17" s="35"/>
      <c r="M17" s="34">
        <v>-35748741</v>
      </c>
      <c r="N17" s="35"/>
      <c r="O17" s="34">
        <v>-363534264750</v>
      </c>
      <c r="P17" s="35"/>
      <c r="Q17" s="34">
        <v>97602627</v>
      </c>
      <c r="R17" s="35"/>
      <c r="S17" s="34">
        <v>10060</v>
      </c>
      <c r="T17" s="35"/>
      <c r="U17" s="34">
        <v>874798276511</v>
      </c>
      <c r="V17" s="35"/>
      <c r="W17" s="34">
        <v>981136196975</v>
      </c>
      <c r="X17" s="27"/>
      <c r="Y17" s="124">
        <f t="shared" si="0"/>
        <v>1.7311963297166375</v>
      </c>
      <c r="AA17" s="45"/>
    </row>
    <row r="18" spans="1:27" ht="39" customHeight="1" x14ac:dyDescent="0.4">
      <c r="A18" s="12" t="s">
        <v>14</v>
      </c>
      <c r="B18" s="12"/>
      <c r="C18" s="36">
        <v>302750593</v>
      </c>
      <c r="D18" s="35"/>
      <c r="E18" s="36">
        <v>941533826964</v>
      </c>
      <c r="F18" s="35"/>
      <c r="G18" s="36">
        <v>719091234559</v>
      </c>
      <c r="H18" s="35"/>
      <c r="I18" s="36">
        <v>10972235</v>
      </c>
      <c r="J18" s="35"/>
      <c r="K18" s="36">
        <v>26576886729</v>
      </c>
      <c r="L18" s="35"/>
      <c r="M18" s="36">
        <v>-4270136</v>
      </c>
      <c r="N18" s="35"/>
      <c r="O18" s="36">
        <v>-10585665305</v>
      </c>
      <c r="P18" s="35"/>
      <c r="Q18" s="36">
        <v>309452692</v>
      </c>
      <c r="R18" s="35"/>
      <c r="S18" s="36">
        <v>2411</v>
      </c>
      <c r="T18" s="35"/>
      <c r="U18" s="36">
        <v>954832656932</v>
      </c>
      <c r="V18" s="35"/>
      <c r="W18" s="36">
        <v>745523411677</v>
      </c>
      <c r="X18" s="27"/>
      <c r="Y18" s="124">
        <f t="shared" si="0"/>
        <v>1.3154620102614916</v>
      </c>
      <c r="AA18" s="45"/>
    </row>
    <row r="19" spans="1:27" ht="39" customHeight="1" x14ac:dyDescent="0.4">
      <c r="A19" s="12" t="s">
        <v>31</v>
      </c>
      <c r="B19" s="12"/>
      <c r="C19" s="34">
        <v>166466528</v>
      </c>
      <c r="D19" s="35"/>
      <c r="E19" s="36">
        <v>426894091251</v>
      </c>
      <c r="F19" s="35"/>
      <c r="G19" s="36">
        <v>398217992172</v>
      </c>
      <c r="H19" s="35"/>
      <c r="I19" s="36">
        <v>1428591</v>
      </c>
      <c r="J19" s="35"/>
      <c r="K19" s="36">
        <v>3389663278</v>
      </c>
      <c r="L19" s="35"/>
      <c r="M19" s="36">
        <v>-30895119</v>
      </c>
      <c r="N19" s="35"/>
      <c r="O19" s="36">
        <v>-79814390303</v>
      </c>
      <c r="P19" s="35"/>
      <c r="Q19" s="36">
        <v>137000000</v>
      </c>
      <c r="R19" s="35"/>
      <c r="S19" s="36">
        <v>2923</v>
      </c>
      <c r="T19" s="35"/>
      <c r="U19" s="36">
        <v>351102390964</v>
      </c>
      <c r="V19" s="35"/>
      <c r="W19" s="36">
        <v>400146657240</v>
      </c>
      <c r="X19" s="27"/>
      <c r="Y19" s="124">
        <f t="shared" si="0"/>
        <v>0.70605123579995754</v>
      </c>
      <c r="AA19" s="45"/>
    </row>
    <row r="20" spans="1:27" ht="39" customHeight="1" x14ac:dyDescent="0.4">
      <c r="A20" s="12" t="s">
        <v>25</v>
      </c>
      <c r="B20" s="12"/>
      <c r="C20" s="34">
        <v>132918399</v>
      </c>
      <c r="D20" s="35"/>
      <c r="E20" s="34">
        <v>371190844316</v>
      </c>
      <c r="F20" s="35"/>
      <c r="G20" s="34">
        <v>266962935843</v>
      </c>
      <c r="H20" s="35"/>
      <c r="I20" s="34">
        <v>0</v>
      </c>
      <c r="J20" s="35"/>
      <c r="K20" s="34">
        <v>0</v>
      </c>
      <c r="L20" s="35"/>
      <c r="M20" s="34">
        <v>0</v>
      </c>
      <c r="N20" s="35"/>
      <c r="O20" s="34">
        <v>0</v>
      </c>
      <c r="P20" s="35"/>
      <c r="Q20" s="34">
        <v>132918399</v>
      </c>
      <c r="R20" s="35"/>
      <c r="S20" s="34">
        <v>2263</v>
      </c>
      <c r="T20" s="35"/>
      <c r="U20" s="34">
        <v>371190844316</v>
      </c>
      <c r="V20" s="35"/>
      <c r="W20" s="34">
        <v>300565733240</v>
      </c>
      <c r="X20" s="27"/>
      <c r="Y20" s="124">
        <f t="shared" si="0"/>
        <v>0.53034257203838187</v>
      </c>
      <c r="AA20" s="45"/>
    </row>
    <row r="21" spans="1:27" ht="39" customHeight="1" x14ac:dyDescent="0.4">
      <c r="A21" s="12" t="s">
        <v>20</v>
      </c>
      <c r="B21" s="12"/>
      <c r="C21" s="34">
        <v>488745401</v>
      </c>
      <c r="D21" s="35"/>
      <c r="E21" s="34">
        <v>251131712568</v>
      </c>
      <c r="F21" s="35"/>
      <c r="G21" s="34">
        <v>197303077616</v>
      </c>
      <c r="H21" s="35"/>
      <c r="I21" s="34">
        <v>18000000</v>
      </c>
      <c r="J21" s="35"/>
      <c r="K21" s="34">
        <v>9158794212</v>
      </c>
      <c r="L21" s="35"/>
      <c r="M21" s="34">
        <v>-160745401</v>
      </c>
      <c r="N21" s="35"/>
      <c r="O21" s="34">
        <v>-86518749768</v>
      </c>
      <c r="P21" s="35"/>
      <c r="Q21" s="34">
        <v>346000000</v>
      </c>
      <c r="R21" s="35"/>
      <c r="S21" s="34">
        <v>536</v>
      </c>
      <c r="T21" s="35"/>
      <c r="U21" s="34">
        <v>177697976562</v>
      </c>
      <c r="V21" s="35"/>
      <c r="W21" s="34">
        <v>185315053440</v>
      </c>
      <c r="X21" s="27"/>
      <c r="Y21" s="124">
        <f t="shared" si="0"/>
        <v>0.32698491946959041</v>
      </c>
      <c r="AA21" s="45"/>
    </row>
    <row r="22" spans="1:27" ht="39" customHeight="1" x14ac:dyDescent="0.4">
      <c r="A22" s="12" t="s">
        <v>16</v>
      </c>
      <c r="B22" s="12"/>
      <c r="C22" s="34">
        <v>32598690</v>
      </c>
      <c r="D22" s="35"/>
      <c r="E22" s="34">
        <v>246737302384</v>
      </c>
      <c r="F22" s="35"/>
      <c r="G22" s="34">
        <v>161892357528</v>
      </c>
      <c r="H22" s="35"/>
      <c r="I22" s="34">
        <v>90000</v>
      </c>
      <c r="J22" s="35"/>
      <c r="K22" s="34">
        <v>431022861</v>
      </c>
      <c r="L22" s="35"/>
      <c r="M22" s="34">
        <v>-2338690</v>
      </c>
      <c r="N22" s="35"/>
      <c r="O22" s="34">
        <v>-12277748171</v>
      </c>
      <c r="P22" s="35"/>
      <c r="Q22" s="34">
        <v>30350000</v>
      </c>
      <c r="R22" s="35"/>
      <c r="S22" s="34">
        <v>5820</v>
      </c>
      <c r="T22" s="35"/>
      <c r="U22" s="34">
        <v>229484836227</v>
      </c>
      <c r="V22" s="35"/>
      <c r="W22" s="34">
        <v>176502755880</v>
      </c>
      <c r="X22" s="27"/>
      <c r="Y22" s="124">
        <f t="shared" si="0"/>
        <v>0.31143578649571885</v>
      </c>
      <c r="AA22" s="45"/>
    </row>
    <row r="23" spans="1:27" ht="39" customHeight="1" x14ac:dyDescent="0.4">
      <c r="A23" s="12" t="s">
        <v>22</v>
      </c>
      <c r="B23" s="12"/>
      <c r="C23" s="34">
        <v>9971433</v>
      </c>
      <c r="D23" s="35"/>
      <c r="E23" s="34">
        <v>156793182820</v>
      </c>
      <c r="F23" s="35"/>
      <c r="G23" s="34">
        <v>141088182706</v>
      </c>
      <c r="H23" s="35"/>
      <c r="I23" s="34">
        <v>115640</v>
      </c>
      <c r="J23" s="35"/>
      <c r="K23" s="34">
        <v>1596631124</v>
      </c>
      <c r="L23" s="35"/>
      <c r="M23" s="34">
        <v>-2787073</v>
      </c>
      <c r="N23" s="35"/>
      <c r="O23" s="34">
        <v>-41902776072</v>
      </c>
      <c r="P23" s="35"/>
      <c r="Q23" s="34">
        <v>7300000</v>
      </c>
      <c r="R23" s="35"/>
      <c r="S23" s="34">
        <v>15800</v>
      </c>
      <c r="T23" s="35"/>
      <c r="U23" s="34">
        <v>114626477056</v>
      </c>
      <c r="V23" s="35"/>
      <c r="W23" s="34">
        <v>115252341600</v>
      </c>
      <c r="X23" s="27"/>
      <c r="Y23" s="124">
        <f t="shared" si="0"/>
        <v>0.2033605847835743</v>
      </c>
      <c r="AA23" s="45"/>
    </row>
    <row r="24" spans="1:27" ht="39" customHeight="1" x14ac:dyDescent="0.4">
      <c r="A24" s="12" t="s">
        <v>18</v>
      </c>
      <c r="B24" s="12"/>
      <c r="C24" s="34">
        <v>10161480</v>
      </c>
      <c r="D24" s="35"/>
      <c r="E24" s="34">
        <v>178524937867</v>
      </c>
      <c r="F24" s="35"/>
      <c r="G24" s="34">
        <v>77371630437</v>
      </c>
      <c r="H24" s="35"/>
      <c r="I24" s="34">
        <v>0</v>
      </c>
      <c r="J24" s="35"/>
      <c r="K24" s="34">
        <v>0</v>
      </c>
      <c r="L24" s="35"/>
      <c r="M24" s="34">
        <v>0</v>
      </c>
      <c r="N24" s="35"/>
      <c r="O24" s="34">
        <v>0</v>
      </c>
      <c r="P24" s="35"/>
      <c r="Q24" s="34">
        <v>10161480</v>
      </c>
      <c r="R24" s="35"/>
      <c r="S24" s="34">
        <v>9380</v>
      </c>
      <c r="T24" s="35"/>
      <c r="U24" s="34">
        <v>178524937867</v>
      </c>
      <c r="V24" s="35"/>
      <c r="W24" s="34">
        <v>95242243241</v>
      </c>
      <c r="X24" s="27"/>
      <c r="Y24" s="124">
        <f t="shared" si="0"/>
        <v>0.16805314332623664</v>
      </c>
      <c r="AA24" s="45"/>
    </row>
    <row r="25" spans="1:27" ht="39" customHeight="1" x14ac:dyDescent="0.4">
      <c r="A25" s="12" t="s">
        <v>24</v>
      </c>
      <c r="B25" s="12"/>
      <c r="C25" s="34">
        <v>28181013</v>
      </c>
      <c r="D25" s="35"/>
      <c r="E25" s="34">
        <v>122791727625</v>
      </c>
      <c r="F25" s="35"/>
      <c r="G25" s="34">
        <v>112272306979</v>
      </c>
      <c r="H25" s="35"/>
      <c r="I25" s="34">
        <v>3614406</v>
      </c>
      <c r="J25" s="35"/>
      <c r="K25" s="34">
        <v>14144764727</v>
      </c>
      <c r="L25" s="35"/>
      <c r="M25" s="34">
        <v>-16895419</v>
      </c>
      <c r="N25" s="35"/>
      <c r="O25" s="34">
        <v>-75913733125</v>
      </c>
      <c r="P25" s="35"/>
      <c r="Q25" s="34">
        <v>14900000</v>
      </c>
      <c r="R25" s="35"/>
      <c r="S25" s="34">
        <v>4769</v>
      </c>
      <c r="T25" s="35"/>
      <c r="U25" s="34">
        <v>64278927505</v>
      </c>
      <c r="V25" s="35"/>
      <c r="W25" s="34">
        <v>71004095844</v>
      </c>
      <c r="X25" s="27"/>
      <c r="Y25" s="124">
        <f t="shared" si="0"/>
        <v>0.12528538902037195</v>
      </c>
      <c r="AA25" s="45"/>
    </row>
    <row r="26" spans="1:27" ht="39" customHeight="1" x14ac:dyDescent="0.4">
      <c r="A26" s="12" t="s">
        <v>21</v>
      </c>
      <c r="B26" s="12"/>
      <c r="C26" s="34">
        <v>30718316</v>
      </c>
      <c r="D26" s="35"/>
      <c r="E26" s="34">
        <v>68605443020</v>
      </c>
      <c r="F26" s="35"/>
      <c r="G26" s="34">
        <v>49848631409</v>
      </c>
      <c r="H26" s="35"/>
      <c r="I26" s="34">
        <v>0</v>
      </c>
      <c r="J26" s="35"/>
      <c r="K26" s="34">
        <v>0</v>
      </c>
      <c r="L26" s="35"/>
      <c r="M26" s="34">
        <v>0</v>
      </c>
      <c r="N26" s="35"/>
      <c r="O26" s="34">
        <v>0</v>
      </c>
      <c r="P26" s="35"/>
      <c r="Q26" s="34">
        <v>30718316</v>
      </c>
      <c r="R26" s="35"/>
      <c r="S26" s="34">
        <v>2020</v>
      </c>
      <c r="T26" s="35"/>
      <c r="U26" s="34">
        <v>68605443020</v>
      </c>
      <c r="V26" s="35"/>
      <c r="W26" s="34">
        <v>62003839561</v>
      </c>
      <c r="X26" s="27"/>
      <c r="Y26" s="124">
        <f t="shared" si="0"/>
        <v>0.10940460642191306</v>
      </c>
      <c r="AA26" s="45"/>
    </row>
    <row r="27" spans="1:27" ht="39" customHeight="1" x14ac:dyDescent="0.4">
      <c r="A27" s="12" t="s">
        <v>29</v>
      </c>
      <c r="B27" s="12"/>
      <c r="C27" s="34">
        <v>879171</v>
      </c>
      <c r="D27" s="35"/>
      <c r="E27" s="34">
        <v>2693419972</v>
      </c>
      <c r="F27" s="35"/>
      <c r="G27" s="34">
        <v>2319247471</v>
      </c>
      <c r="H27" s="35"/>
      <c r="I27" s="34">
        <v>0</v>
      </c>
      <c r="J27" s="35"/>
      <c r="K27" s="34">
        <v>0</v>
      </c>
      <c r="L27" s="35"/>
      <c r="M27" s="34">
        <v>0</v>
      </c>
      <c r="N27" s="35"/>
      <c r="O27" s="34">
        <v>0</v>
      </c>
      <c r="P27" s="35"/>
      <c r="Q27" s="34">
        <v>879171</v>
      </c>
      <c r="R27" s="35"/>
      <c r="S27" s="34">
        <v>2891</v>
      </c>
      <c r="T27" s="35"/>
      <c r="U27" s="34">
        <v>2693419972</v>
      </c>
      <c r="V27" s="35"/>
      <c r="W27" s="34">
        <v>2539751681</v>
      </c>
      <c r="X27" s="27"/>
      <c r="Y27" s="124">
        <f t="shared" si="0"/>
        <v>4.4813439786391797E-3</v>
      </c>
      <c r="AA27" s="45"/>
    </row>
    <row r="28" spans="1:27" ht="39" customHeight="1" thickBot="1" x14ac:dyDescent="0.45">
      <c r="A28" s="12" t="s">
        <v>27</v>
      </c>
      <c r="B28" s="12"/>
      <c r="C28" s="37">
        <v>1092556</v>
      </c>
      <c r="D28" s="35"/>
      <c r="E28" s="37">
        <v>15402050709</v>
      </c>
      <c r="F28" s="35"/>
      <c r="G28" s="37">
        <v>12860528244</v>
      </c>
      <c r="H28" s="35"/>
      <c r="I28" s="37">
        <v>0</v>
      </c>
      <c r="J28" s="35"/>
      <c r="K28" s="37">
        <v>0</v>
      </c>
      <c r="L28" s="35"/>
      <c r="M28" s="37">
        <v>-1092556</v>
      </c>
      <c r="N28" s="35"/>
      <c r="O28" s="37">
        <v>-13722503360</v>
      </c>
      <c r="P28" s="35"/>
      <c r="Q28" s="37">
        <v>0</v>
      </c>
      <c r="R28" s="35"/>
      <c r="S28" s="34">
        <v>0</v>
      </c>
      <c r="T28" s="35"/>
      <c r="U28" s="37">
        <v>0</v>
      </c>
      <c r="V28" s="35"/>
      <c r="W28" s="37">
        <v>0</v>
      </c>
      <c r="X28" s="27"/>
      <c r="Y28" s="129">
        <f t="shared" si="0"/>
        <v>0</v>
      </c>
      <c r="AA28" s="45"/>
    </row>
    <row r="29" spans="1:27" ht="39" customHeight="1" thickBot="1" x14ac:dyDescent="0.45">
      <c r="A29" s="43"/>
      <c r="B29" s="12"/>
      <c r="C29" s="44">
        <f>SUM(C11:C28)</f>
        <v>11079656730</v>
      </c>
      <c r="D29" s="39"/>
      <c r="E29" s="40">
        <f>SUM(E11:E28)</f>
        <v>53886296422040</v>
      </c>
      <c r="F29" s="39"/>
      <c r="G29" s="40">
        <f>SUM(G11:G28)</f>
        <v>42051072576447</v>
      </c>
      <c r="H29" s="39"/>
      <c r="I29" s="40">
        <f>SUM(I11:I28)</f>
        <v>64775084</v>
      </c>
      <c r="J29" s="39"/>
      <c r="K29" s="40">
        <f>SUM(K11:K28)</f>
        <v>168241860306</v>
      </c>
      <c r="L29" s="39"/>
      <c r="M29" s="40">
        <f>SUM(M11:M28)</f>
        <v>-340318296</v>
      </c>
      <c r="N29" s="39"/>
      <c r="O29" s="40">
        <f>SUM(O11:O28)</f>
        <v>-979447662485</v>
      </c>
      <c r="P29" s="39"/>
      <c r="Q29" s="40">
        <f>SUM(Q11:Q28)</f>
        <v>10804113518</v>
      </c>
      <c r="R29" s="39"/>
      <c r="S29" s="41"/>
      <c r="T29" s="39"/>
      <c r="U29" s="40">
        <f>SUM(U11:U28)</f>
        <v>53020768335829</v>
      </c>
      <c r="V29" s="39"/>
      <c r="W29" s="40">
        <f>SUM(W11:W28)</f>
        <v>46797395491006</v>
      </c>
      <c r="X29" s="28"/>
      <c r="Y29" s="130">
        <f>SUM(Y11:Y28)</f>
        <v>82.573122431025581</v>
      </c>
    </row>
    <row r="30" spans="1:27" ht="19.5" thickTop="1" x14ac:dyDescent="0.4">
      <c r="A30" s="5"/>
      <c r="B30" s="5"/>
    </row>
    <row r="31" spans="1:27" ht="22.5" hidden="1" x14ac:dyDescent="0.4">
      <c r="C31" s="34"/>
      <c r="D31" s="34"/>
      <c r="E31" s="34">
        <v>53886296422040</v>
      </c>
      <c r="F31" s="34"/>
      <c r="G31" s="34">
        <v>-11835223845593</v>
      </c>
      <c r="H31" s="34"/>
      <c r="I31" s="34">
        <v>64775084</v>
      </c>
      <c r="J31" s="34"/>
      <c r="K31" s="34">
        <v>168241860306</v>
      </c>
      <c r="L31" s="34"/>
      <c r="M31" s="34">
        <v>-340318296</v>
      </c>
      <c r="N31" s="34"/>
      <c r="O31" s="34">
        <v>-979447662485</v>
      </c>
      <c r="P31" s="34"/>
      <c r="Q31" s="34">
        <f>C29+I29+M29</f>
        <v>10804113518</v>
      </c>
      <c r="R31" s="34"/>
      <c r="S31" s="34"/>
      <c r="T31" s="34"/>
      <c r="U31" s="34">
        <v>53020768335829</v>
      </c>
      <c r="V31" s="34"/>
      <c r="W31" s="34">
        <v>-6223372844823</v>
      </c>
      <c r="X31" s="34"/>
      <c r="Y31" s="124">
        <v>82.57</v>
      </c>
    </row>
    <row r="32" spans="1:27" ht="22.5" hidden="1" x14ac:dyDescent="0.4">
      <c r="C32" s="34"/>
      <c r="D32" s="34"/>
      <c r="E32" s="34"/>
      <c r="F32" s="34"/>
      <c r="G32" s="34">
        <f>E31+G31</f>
        <v>42051072576447</v>
      </c>
      <c r="H32" s="34"/>
      <c r="I32" s="34">
        <f>I31-I29</f>
        <v>0</v>
      </c>
      <c r="J32" s="34"/>
      <c r="K32" s="34">
        <f>K31-K29</f>
        <v>0</v>
      </c>
      <c r="L32" s="34"/>
      <c r="M32" s="34">
        <f>M31-M29</f>
        <v>0</v>
      </c>
      <c r="N32" s="34"/>
      <c r="O32" s="34">
        <f>O31-O29</f>
        <v>0</v>
      </c>
      <c r="P32" s="34"/>
      <c r="Q32" s="34">
        <f>Q31-Q29</f>
        <v>0</v>
      </c>
      <c r="R32" s="34"/>
      <c r="S32" s="34"/>
      <c r="T32" s="34"/>
      <c r="U32" s="34">
        <f>U31-U29</f>
        <v>0</v>
      </c>
      <c r="V32" s="34"/>
      <c r="W32" s="34">
        <f>U31+W31</f>
        <v>46797395491006</v>
      </c>
      <c r="X32" s="34"/>
      <c r="Y32" s="124">
        <f>Y31-Y29</f>
        <v>-3.1224310255879573E-3</v>
      </c>
    </row>
    <row r="33" spans="3:25" ht="22.5" hidden="1" x14ac:dyDescent="0.4">
      <c r="C33" s="34"/>
      <c r="D33" s="34"/>
      <c r="E33" s="34"/>
      <c r="F33" s="34"/>
      <c r="G33" s="34">
        <f>G32-G29</f>
        <v>0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>
        <f>W32-W29</f>
        <v>0</v>
      </c>
      <c r="X33" s="34"/>
      <c r="Y33" s="124"/>
    </row>
  </sheetData>
  <sortState xmlns:xlrd2="http://schemas.microsoft.com/office/spreadsheetml/2017/richdata2" ref="A11:Y28">
    <sortCondition descending="1" ref="W11:W28"/>
  </sortState>
  <mergeCells count="20">
    <mergeCell ref="E9:E10"/>
    <mergeCell ref="A9:A10"/>
    <mergeCell ref="C9:C10"/>
    <mergeCell ref="C8:G8"/>
    <mergeCell ref="C7:Y7"/>
    <mergeCell ref="I8:O8"/>
    <mergeCell ref="Q8:Y8"/>
    <mergeCell ref="I9:K9"/>
    <mergeCell ref="M9:O9"/>
    <mergeCell ref="Y9:Y10"/>
    <mergeCell ref="U9:U10"/>
    <mergeCell ref="W9:W10"/>
    <mergeCell ref="S9:S10"/>
    <mergeCell ref="Q9:Q10"/>
    <mergeCell ref="G9:G10"/>
    <mergeCell ref="A1:Y1"/>
    <mergeCell ref="A2:Y2"/>
    <mergeCell ref="A3:Y3"/>
    <mergeCell ref="A5:Y5"/>
    <mergeCell ref="A6:Y6"/>
  </mergeCells>
  <pageMargins left="0.39" right="0.39" top="0.39" bottom="0.39" header="0" footer="0"/>
  <pageSetup paperSize="9" scale="4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52E7-A9F8-4316-B263-9FFE98487FF1}">
  <sheetPr>
    <pageSetUpPr fitToPage="1"/>
  </sheetPr>
  <dimension ref="A1:S16"/>
  <sheetViews>
    <sheetView rightToLeft="1" view="pageBreakPreview" zoomScale="60" zoomScaleNormal="100" workbookViewId="0">
      <selection activeCell="A13" sqref="A13:XFD14"/>
    </sheetView>
  </sheetViews>
  <sheetFormatPr defaultRowHeight="12.75" x14ac:dyDescent="0.2"/>
  <cols>
    <col min="1" max="1" width="33.85546875" bestFit="1" customWidth="1"/>
    <col min="2" max="2" width="1.42578125" customWidth="1"/>
    <col min="3" max="3" width="17.85546875" customWidth="1"/>
    <col min="4" max="4" width="1.42578125" customWidth="1"/>
    <col min="5" max="5" width="21.140625" bestFit="1" customWidth="1"/>
    <col min="6" max="6" width="1.42578125" customWidth="1"/>
    <col min="7" max="7" width="21.140625" bestFit="1" customWidth="1"/>
    <col min="8" max="8" width="1.42578125" customWidth="1"/>
    <col min="9" max="9" width="24.85546875" customWidth="1"/>
    <col min="10" max="10" width="1.42578125" customWidth="1"/>
    <col min="11" max="11" width="20" customWidth="1"/>
    <col min="12" max="12" width="1.42578125" customWidth="1"/>
    <col min="13" max="13" width="21.140625" bestFit="1" customWidth="1"/>
    <col min="14" max="14" width="1.42578125" customWidth="1"/>
    <col min="15" max="15" width="21.42578125" bestFit="1" customWidth="1"/>
    <col min="16" max="16" width="1.42578125" customWidth="1"/>
    <col min="17" max="17" width="24.85546875" customWidth="1"/>
    <col min="18" max="18" width="1.42578125" customWidth="1"/>
  </cols>
  <sheetData>
    <row r="1" spans="1:19" ht="39" customHeight="1" x14ac:dyDescent="0.4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45"/>
    </row>
    <row r="2" spans="1:19" ht="39" customHeight="1" x14ac:dyDescent="0.4">
      <c r="A2" s="215" t="s">
        <v>86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45"/>
    </row>
    <row r="3" spans="1:19" ht="39" customHeight="1" x14ac:dyDescent="0.4">
      <c r="A3" s="215" t="s">
        <v>149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45"/>
    </row>
    <row r="4" spans="1:19" ht="39" customHeight="1" x14ac:dyDescent="0.4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9" ht="39" customHeight="1" x14ac:dyDescent="0.4">
      <c r="A5" s="220" t="s">
        <v>198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45"/>
    </row>
    <row r="6" spans="1:19" ht="39" customHeight="1" x14ac:dyDescent="0.4">
      <c r="A6" s="77"/>
      <c r="B6" s="77"/>
      <c r="C6" s="209" t="s">
        <v>150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45"/>
    </row>
    <row r="7" spans="1:19" ht="39" customHeight="1" thickBot="1" x14ac:dyDescent="0.65">
      <c r="A7" s="189" t="s">
        <v>87</v>
      </c>
      <c r="B7" s="45"/>
      <c r="C7" s="190" t="s">
        <v>165</v>
      </c>
      <c r="D7" s="190"/>
      <c r="E7" s="190"/>
      <c r="F7" s="190"/>
      <c r="G7" s="190"/>
      <c r="H7" s="190"/>
      <c r="I7" s="190"/>
      <c r="J7" s="85"/>
      <c r="K7" s="190" t="s">
        <v>166</v>
      </c>
      <c r="L7" s="190"/>
      <c r="M7" s="190"/>
      <c r="N7" s="190"/>
      <c r="O7" s="190"/>
      <c r="P7" s="190"/>
      <c r="Q7" s="190"/>
      <c r="R7" s="45"/>
    </row>
    <row r="8" spans="1:19" ht="53.25" thickBot="1" x14ac:dyDescent="0.65">
      <c r="A8" s="190"/>
      <c r="B8" s="45"/>
      <c r="C8" s="88" t="s">
        <v>8</v>
      </c>
      <c r="D8" s="84"/>
      <c r="E8" s="88" t="s">
        <v>10</v>
      </c>
      <c r="F8" s="84"/>
      <c r="G8" s="88" t="s">
        <v>139</v>
      </c>
      <c r="H8" s="84"/>
      <c r="I8" s="86" t="s">
        <v>145</v>
      </c>
      <c r="J8" s="85"/>
      <c r="K8" s="88" t="s">
        <v>8</v>
      </c>
      <c r="L8" s="84"/>
      <c r="M8" s="88" t="s">
        <v>10</v>
      </c>
      <c r="N8" s="84"/>
      <c r="O8" s="88" t="s">
        <v>139</v>
      </c>
      <c r="P8" s="84"/>
      <c r="Q8" s="86" t="s">
        <v>145</v>
      </c>
      <c r="R8" s="45"/>
    </row>
    <row r="9" spans="1:19" ht="40.5" customHeight="1" x14ac:dyDescent="0.4">
      <c r="A9" s="73" t="s">
        <v>79</v>
      </c>
      <c r="B9" s="45"/>
      <c r="C9" s="34">
        <v>100</v>
      </c>
      <c r="D9" s="35"/>
      <c r="E9" s="34">
        <v>99927500</v>
      </c>
      <c r="F9" s="35"/>
      <c r="G9" s="34">
        <v>-98305276</v>
      </c>
      <c r="H9" s="35"/>
      <c r="I9" s="36">
        <f>E9+G9</f>
        <v>1622224</v>
      </c>
      <c r="J9" s="35"/>
      <c r="K9" s="34">
        <v>100</v>
      </c>
      <c r="L9" s="35"/>
      <c r="M9" s="34">
        <v>99927500</v>
      </c>
      <c r="N9" s="35"/>
      <c r="O9" s="34">
        <v>-95068875</v>
      </c>
      <c r="P9" s="35"/>
      <c r="Q9" s="36">
        <f>M9+O9</f>
        <v>4858625</v>
      </c>
      <c r="R9" s="45"/>
    </row>
    <row r="10" spans="1:19" ht="40.5" customHeight="1" thickBot="1" x14ac:dyDescent="0.45">
      <c r="A10" s="73" t="s">
        <v>75</v>
      </c>
      <c r="B10" s="45"/>
      <c r="C10" s="37">
        <v>766800</v>
      </c>
      <c r="D10" s="35"/>
      <c r="E10" s="37">
        <v>766244070000</v>
      </c>
      <c r="F10" s="35"/>
      <c r="G10" s="37">
        <v>-766454320000</v>
      </c>
      <c r="H10" s="35"/>
      <c r="I10" s="37">
        <f>E10+G10</f>
        <v>-210250000</v>
      </c>
      <c r="J10" s="35"/>
      <c r="K10" s="37">
        <v>766800</v>
      </c>
      <c r="L10" s="35"/>
      <c r="M10" s="37">
        <v>766244070000</v>
      </c>
      <c r="N10" s="35"/>
      <c r="O10" s="37">
        <v>-766986430000</v>
      </c>
      <c r="P10" s="35"/>
      <c r="Q10" s="37">
        <f>M10+O10</f>
        <v>-742360000</v>
      </c>
      <c r="R10" s="45"/>
    </row>
    <row r="11" spans="1:19" ht="40.5" customHeight="1" thickBot="1" x14ac:dyDescent="0.45">
      <c r="A11" s="45"/>
      <c r="B11" s="45"/>
      <c r="C11" s="149">
        <f>SUM(C9:C10)</f>
        <v>766900</v>
      </c>
      <c r="D11" s="39"/>
      <c r="E11" s="149">
        <f>SUM(E9:E10)</f>
        <v>766343997500</v>
      </c>
      <c r="F11" s="39"/>
      <c r="G11" s="149">
        <f>SUM(G9:G10)</f>
        <v>-766552625276</v>
      </c>
      <c r="H11" s="39"/>
      <c r="I11" s="149">
        <f>SUM(I9:I10)</f>
        <v>-208627776</v>
      </c>
      <c r="J11" s="39"/>
      <c r="K11" s="149">
        <f>SUM(K9:K10)</f>
        <v>766900</v>
      </c>
      <c r="L11" s="39"/>
      <c r="M11" s="149">
        <f>SUM(M9:M10)</f>
        <v>766343997500</v>
      </c>
      <c r="N11" s="39"/>
      <c r="O11" s="149">
        <f>SUM(O9:O10)</f>
        <v>-767081498875</v>
      </c>
      <c r="P11" s="39"/>
      <c r="Q11" s="149">
        <f>SUM(Q9:Q10)</f>
        <v>-737501375</v>
      </c>
      <c r="R11" s="45"/>
      <c r="S11" s="62"/>
    </row>
    <row r="12" spans="1:19" ht="16.5" thickTop="1" x14ac:dyDescent="0.4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9" ht="22.5" hidden="1" x14ac:dyDescent="0.2">
      <c r="C13" s="34"/>
      <c r="D13" s="34"/>
      <c r="E13" s="34"/>
      <c r="F13" s="34"/>
      <c r="G13" s="34"/>
      <c r="H13" s="34"/>
      <c r="I13" s="34">
        <v>-208627776</v>
      </c>
      <c r="J13" s="34"/>
      <c r="K13" s="34"/>
      <c r="L13" s="34"/>
      <c r="M13" s="34"/>
      <c r="N13" s="34"/>
      <c r="O13" s="34"/>
      <c r="P13" s="34"/>
      <c r="Q13" s="34">
        <v>-737501375</v>
      </c>
    </row>
    <row r="14" spans="1:19" ht="22.5" hidden="1" x14ac:dyDescent="0.2">
      <c r="C14" s="34"/>
      <c r="D14" s="34"/>
      <c r="E14" s="34"/>
      <c r="F14" s="34"/>
      <c r="G14" s="34"/>
      <c r="H14" s="34"/>
      <c r="I14" s="34">
        <f>I13-I11</f>
        <v>0</v>
      </c>
      <c r="J14" s="34"/>
      <c r="K14" s="34"/>
      <c r="L14" s="34"/>
      <c r="M14" s="34"/>
      <c r="N14" s="34"/>
      <c r="O14" s="34"/>
      <c r="P14" s="34"/>
      <c r="Q14" s="34">
        <f>Q13-Q11</f>
        <v>0</v>
      </c>
    </row>
    <row r="15" spans="1:19" ht="22.5" x14ac:dyDescent="0.2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9" ht="22.5" x14ac:dyDescent="0.2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</sheetData>
  <mergeCells count="8">
    <mergeCell ref="C6:Q6"/>
    <mergeCell ref="A7:A8"/>
    <mergeCell ref="C7:I7"/>
    <mergeCell ref="K7:Q7"/>
    <mergeCell ref="A1:Q1"/>
    <mergeCell ref="A2:Q2"/>
    <mergeCell ref="A3:Q3"/>
    <mergeCell ref="A5:Q5"/>
  </mergeCells>
  <pageMargins left="0.7" right="0.7" top="0.75" bottom="0.75" header="0.3" footer="0.3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R53"/>
  <sheetViews>
    <sheetView rightToLeft="1" view="pageBreakPreview" topLeftCell="A17" zoomScale="77" zoomScaleNormal="100" zoomScaleSheetLayoutView="77" workbookViewId="0">
      <selection activeCell="S9" sqref="S9:S23"/>
    </sheetView>
  </sheetViews>
  <sheetFormatPr defaultRowHeight="12.75" x14ac:dyDescent="0.2"/>
  <cols>
    <col min="1" max="1" width="40.28515625" style="62" customWidth="1"/>
    <col min="2" max="2" width="1.28515625" style="62" customWidth="1"/>
    <col min="3" max="3" width="20.7109375" style="62" customWidth="1"/>
    <col min="4" max="4" width="1.28515625" style="62" customWidth="1"/>
    <col min="5" max="5" width="21.28515625" style="62" bestFit="1" customWidth="1"/>
    <col min="6" max="6" width="1.28515625" style="62" customWidth="1"/>
    <col min="7" max="7" width="22.85546875" style="62" bestFit="1" customWidth="1"/>
    <col min="8" max="8" width="1.28515625" style="62" customWidth="1"/>
    <col min="9" max="9" width="26" style="62" customWidth="1"/>
    <col min="10" max="10" width="1.28515625" style="62" customWidth="1"/>
    <col min="11" max="11" width="21.42578125" style="62" customWidth="1"/>
    <col min="12" max="12" width="1.28515625" style="62" customWidth="1"/>
    <col min="13" max="13" width="23.5703125" style="62" bestFit="1" customWidth="1"/>
    <col min="14" max="14" width="1.28515625" style="62" customWidth="1"/>
    <col min="15" max="15" width="24.5703125" style="62" bestFit="1" customWidth="1"/>
    <col min="16" max="16" width="1.28515625" style="62" customWidth="1"/>
    <col min="17" max="17" width="27.5703125" style="62" customWidth="1"/>
    <col min="18" max="18" width="1.28515625" style="62" customWidth="1"/>
    <col min="19" max="19" width="17.7109375" style="62" bestFit="1" customWidth="1"/>
    <col min="20" max="16384" width="9.140625" style="62"/>
  </cols>
  <sheetData>
    <row r="1" spans="1:18" ht="39" customHeight="1" x14ac:dyDescent="0.2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1:18" ht="39" customHeight="1" x14ac:dyDescent="0.2">
      <c r="A2" s="215" t="s">
        <v>86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76"/>
    </row>
    <row r="3" spans="1:18" ht="39" customHeight="1" x14ac:dyDescent="0.2">
      <c r="A3" s="215" t="str">
        <f>درآمد!A3</f>
        <v>دوره یک ماهه منتهی به 30 مهر 1404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76"/>
    </row>
    <row r="4" spans="1:18" ht="39" customHeight="1" x14ac:dyDescent="0.2"/>
    <row r="5" spans="1:18" ht="39" customHeight="1" x14ac:dyDescent="0.2">
      <c r="A5" s="220" t="s">
        <v>199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160"/>
    </row>
    <row r="6" spans="1:18" ht="39" customHeight="1" x14ac:dyDescent="0.2">
      <c r="A6" s="77"/>
      <c r="B6" s="77"/>
      <c r="C6" s="209" t="s">
        <v>150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160"/>
    </row>
    <row r="7" spans="1:18" ht="39" customHeight="1" thickBot="1" x14ac:dyDescent="0.25">
      <c r="A7" s="217" t="s">
        <v>87</v>
      </c>
      <c r="C7" s="190" t="s">
        <v>165</v>
      </c>
      <c r="D7" s="190"/>
      <c r="E7" s="190"/>
      <c r="F7" s="190"/>
      <c r="G7" s="190"/>
      <c r="H7" s="190"/>
      <c r="I7" s="190"/>
      <c r="K7" s="190" t="s">
        <v>166</v>
      </c>
      <c r="L7" s="190"/>
      <c r="M7" s="190"/>
      <c r="N7" s="190"/>
      <c r="O7" s="190"/>
      <c r="P7" s="190"/>
      <c r="Q7" s="190"/>
      <c r="R7" s="79"/>
    </row>
    <row r="8" spans="1:18" ht="51.75" customHeight="1" thickBot="1" x14ac:dyDescent="0.35">
      <c r="A8" s="190"/>
      <c r="C8" s="86" t="s">
        <v>8</v>
      </c>
      <c r="D8" s="142"/>
      <c r="E8" s="86" t="s">
        <v>138</v>
      </c>
      <c r="F8" s="142"/>
      <c r="G8" s="86" t="s">
        <v>139</v>
      </c>
      <c r="H8" s="142"/>
      <c r="I8" s="86" t="s">
        <v>140</v>
      </c>
      <c r="J8" s="95"/>
      <c r="K8" s="86" t="s">
        <v>8</v>
      </c>
      <c r="L8" s="142"/>
      <c r="M8" s="86" t="s">
        <v>138</v>
      </c>
      <c r="N8" s="142"/>
      <c r="O8" s="86" t="s">
        <v>139</v>
      </c>
      <c r="P8" s="142"/>
      <c r="Q8" s="86" t="s">
        <v>140</v>
      </c>
      <c r="R8" s="79"/>
    </row>
    <row r="9" spans="1:18" ht="39.75" customHeight="1" x14ac:dyDescent="0.2">
      <c r="A9" s="73" t="s">
        <v>17</v>
      </c>
      <c r="C9" s="34">
        <v>3507201</v>
      </c>
      <c r="D9" s="61"/>
      <c r="E9" s="34">
        <v>52141334353</v>
      </c>
      <c r="F9" s="61"/>
      <c r="G9" s="34">
        <v>-39530852503</v>
      </c>
      <c r="H9" s="61"/>
      <c r="I9" s="34">
        <f t="shared" ref="I9:I23" si="0">E9+G9</f>
        <v>12610481850</v>
      </c>
      <c r="J9" s="61"/>
      <c r="K9" s="34">
        <v>14806096</v>
      </c>
      <c r="L9" s="61"/>
      <c r="M9" s="34">
        <v>217994438684</v>
      </c>
      <c r="N9" s="61"/>
      <c r="O9" s="34">
        <v>-166336834230</v>
      </c>
      <c r="P9" s="61"/>
      <c r="Q9" s="34">
        <f t="shared" ref="Q9:Q23" si="1">M9+O9</f>
        <v>51657604454</v>
      </c>
      <c r="R9" s="167"/>
    </row>
    <row r="10" spans="1:18" ht="39.75" customHeight="1" x14ac:dyDescent="0.2">
      <c r="A10" s="73" t="s">
        <v>31</v>
      </c>
      <c r="C10" s="34">
        <v>30895119</v>
      </c>
      <c r="D10" s="61"/>
      <c r="E10" s="34">
        <v>79814390303</v>
      </c>
      <c r="F10" s="61"/>
      <c r="G10" s="34">
        <v>-79120659232</v>
      </c>
      <c r="H10" s="61"/>
      <c r="I10" s="34">
        <f t="shared" si="0"/>
        <v>693731071</v>
      </c>
      <c r="J10" s="61"/>
      <c r="K10" s="34">
        <v>137395119</v>
      </c>
      <c r="L10" s="61"/>
      <c r="M10" s="34">
        <v>381563288230</v>
      </c>
      <c r="N10" s="61"/>
      <c r="O10" s="34">
        <v>-345017978486</v>
      </c>
      <c r="P10" s="61"/>
      <c r="Q10" s="34">
        <f t="shared" si="1"/>
        <v>36545309744</v>
      </c>
      <c r="R10" s="167"/>
    </row>
    <row r="11" spans="1:18" ht="39.75" customHeight="1" x14ac:dyDescent="0.2">
      <c r="A11" s="73" t="s">
        <v>15</v>
      </c>
      <c r="C11" s="34">
        <v>515960</v>
      </c>
      <c r="D11" s="61"/>
      <c r="E11" s="34">
        <v>23709910896</v>
      </c>
      <c r="F11" s="61"/>
      <c r="G11" s="34">
        <v>-21863678944</v>
      </c>
      <c r="H11" s="61"/>
      <c r="I11" s="34">
        <f t="shared" si="0"/>
        <v>1846231952</v>
      </c>
      <c r="J11" s="61"/>
      <c r="K11" s="34">
        <v>1569236</v>
      </c>
      <c r="L11" s="61"/>
      <c r="M11" s="34">
        <v>73692389509</v>
      </c>
      <c r="N11" s="61"/>
      <c r="O11" s="34">
        <v>-66360577757</v>
      </c>
      <c r="P11" s="61"/>
      <c r="Q11" s="34">
        <f t="shared" si="1"/>
        <v>7331811752</v>
      </c>
      <c r="R11" s="167"/>
    </row>
    <row r="12" spans="1:18" ht="39.75" customHeight="1" x14ac:dyDescent="0.2">
      <c r="A12" s="73" t="s">
        <v>20</v>
      </c>
      <c r="C12" s="34">
        <v>160745401</v>
      </c>
      <c r="D12" s="61"/>
      <c r="E12" s="34">
        <v>86518749768</v>
      </c>
      <c r="F12" s="61"/>
      <c r="G12" s="34">
        <v>-85504784868</v>
      </c>
      <c r="H12" s="61"/>
      <c r="I12" s="34">
        <f t="shared" si="0"/>
        <v>1013964900</v>
      </c>
      <c r="J12" s="61"/>
      <c r="K12" s="34">
        <v>176930776</v>
      </c>
      <c r="L12" s="61"/>
      <c r="M12" s="34">
        <v>170705040455</v>
      </c>
      <c r="N12" s="61"/>
      <c r="O12" s="34">
        <v>-164978679843</v>
      </c>
      <c r="P12" s="61"/>
      <c r="Q12" s="34">
        <f t="shared" si="1"/>
        <v>5726360612</v>
      </c>
      <c r="R12" s="167"/>
    </row>
    <row r="13" spans="1:18" ht="39.75" customHeight="1" x14ac:dyDescent="0.2">
      <c r="A13" s="74" t="s">
        <v>22</v>
      </c>
      <c r="C13" s="36">
        <v>2787073</v>
      </c>
      <c r="D13" s="61"/>
      <c r="E13" s="36">
        <v>41902776072</v>
      </c>
      <c r="F13" s="61"/>
      <c r="G13" s="34">
        <v>-40415176836</v>
      </c>
      <c r="H13" s="61"/>
      <c r="I13" s="34">
        <f t="shared" si="0"/>
        <v>1487599236</v>
      </c>
      <c r="J13" s="61"/>
      <c r="K13" s="36">
        <v>3616678</v>
      </c>
      <c r="L13" s="61"/>
      <c r="M13" s="36">
        <v>54894175568</v>
      </c>
      <c r="N13" s="61"/>
      <c r="O13" s="34">
        <v>-52441889030</v>
      </c>
      <c r="P13" s="61"/>
      <c r="Q13" s="34">
        <f t="shared" si="1"/>
        <v>2452286538</v>
      </c>
      <c r="R13" s="167"/>
    </row>
    <row r="14" spans="1:18" ht="39.75" customHeight="1" x14ac:dyDescent="0.2">
      <c r="A14" s="73" t="s">
        <v>18</v>
      </c>
      <c r="C14" s="34">
        <v>0</v>
      </c>
      <c r="D14" s="61"/>
      <c r="E14" s="34">
        <v>0</v>
      </c>
      <c r="F14" s="61"/>
      <c r="G14" s="34">
        <v>0</v>
      </c>
      <c r="H14" s="61"/>
      <c r="I14" s="34">
        <f t="shared" si="0"/>
        <v>0</v>
      </c>
      <c r="J14" s="61"/>
      <c r="K14" s="34">
        <v>3353965</v>
      </c>
      <c r="L14" s="61"/>
      <c r="M14" s="34">
        <v>51679685248</v>
      </c>
      <c r="N14" s="61"/>
      <c r="O14" s="34">
        <v>-51305874134</v>
      </c>
      <c r="P14" s="61"/>
      <c r="Q14" s="34">
        <f t="shared" si="1"/>
        <v>373811114</v>
      </c>
      <c r="R14" s="167"/>
    </row>
    <row r="15" spans="1:18" ht="39.75" customHeight="1" x14ac:dyDescent="0.2">
      <c r="A15" s="73" t="s">
        <v>28</v>
      </c>
      <c r="C15" s="34">
        <v>35748741</v>
      </c>
      <c r="D15" s="61"/>
      <c r="E15" s="34">
        <v>363534264750</v>
      </c>
      <c r="F15" s="61"/>
      <c r="G15" s="34">
        <v>-358154352749</v>
      </c>
      <c r="H15" s="61"/>
      <c r="I15" s="34">
        <f t="shared" si="0"/>
        <v>5379912001</v>
      </c>
      <c r="J15" s="61"/>
      <c r="K15" s="34">
        <v>59584704</v>
      </c>
      <c r="L15" s="61"/>
      <c r="M15" s="34">
        <v>616729587480</v>
      </c>
      <c r="N15" s="61"/>
      <c r="O15" s="34">
        <v>-617677432181</v>
      </c>
      <c r="P15" s="61"/>
      <c r="Q15" s="34">
        <f t="shared" si="1"/>
        <v>-947844701</v>
      </c>
      <c r="R15" s="167"/>
    </row>
    <row r="16" spans="1:18" ht="39.75" customHeight="1" x14ac:dyDescent="0.2">
      <c r="A16" s="73" t="s">
        <v>27</v>
      </c>
      <c r="C16" s="34">
        <v>1092556</v>
      </c>
      <c r="D16" s="61"/>
      <c r="E16" s="34">
        <v>13722503360</v>
      </c>
      <c r="F16" s="61"/>
      <c r="G16" s="34">
        <v>-15131317612</v>
      </c>
      <c r="H16" s="61"/>
      <c r="I16" s="34">
        <f t="shared" si="0"/>
        <v>-1408814252</v>
      </c>
      <c r="J16" s="61"/>
      <c r="K16" s="34">
        <v>1092556</v>
      </c>
      <c r="L16" s="61"/>
      <c r="M16" s="34">
        <v>13722503360</v>
      </c>
      <c r="N16" s="61"/>
      <c r="O16" s="34">
        <v>-15131317612</v>
      </c>
      <c r="P16" s="61"/>
      <c r="Q16" s="34">
        <f t="shared" si="1"/>
        <v>-1408814252</v>
      </c>
      <c r="R16" s="167"/>
    </row>
    <row r="17" spans="1:18" ht="39.75" customHeight="1" x14ac:dyDescent="0.2">
      <c r="A17" s="73" t="s">
        <v>24</v>
      </c>
      <c r="C17" s="34">
        <v>16895419</v>
      </c>
      <c r="D17" s="61"/>
      <c r="E17" s="34">
        <v>75913733125</v>
      </c>
      <c r="F17" s="61"/>
      <c r="G17" s="34">
        <v>-84119189836</v>
      </c>
      <c r="H17" s="61"/>
      <c r="I17" s="34">
        <f t="shared" si="0"/>
        <v>-8205456711</v>
      </c>
      <c r="J17" s="61"/>
      <c r="K17" s="34">
        <v>35499419</v>
      </c>
      <c r="L17" s="61"/>
      <c r="M17" s="34">
        <v>177360605498</v>
      </c>
      <c r="N17" s="61"/>
      <c r="O17" s="34">
        <v>-179245364185</v>
      </c>
      <c r="P17" s="61"/>
      <c r="Q17" s="34">
        <f t="shared" si="1"/>
        <v>-1884758687</v>
      </c>
      <c r="R17" s="167"/>
    </row>
    <row r="18" spans="1:18" ht="39.75" customHeight="1" x14ac:dyDescent="0.2">
      <c r="A18" s="73" t="s">
        <v>14</v>
      </c>
      <c r="C18" s="34">
        <v>4270136</v>
      </c>
      <c r="D18" s="61"/>
      <c r="E18" s="34">
        <v>10585665305</v>
      </c>
      <c r="F18" s="61"/>
      <c r="G18" s="34">
        <v>-14132310822</v>
      </c>
      <c r="H18" s="61"/>
      <c r="I18" s="34">
        <f t="shared" si="0"/>
        <v>-3546645517</v>
      </c>
      <c r="J18" s="61"/>
      <c r="K18" s="34">
        <v>4270136</v>
      </c>
      <c r="L18" s="61"/>
      <c r="M18" s="34">
        <v>10585665305</v>
      </c>
      <c r="N18" s="61"/>
      <c r="O18" s="34">
        <v>-14132310822</v>
      </c>
      <c r="P18" s="61"/>
      <c r="Q18" s="34">
        <f t="shared" si="1"/>
        <v>-3546645517</v>
      </c>
      <c r="R18" s="167"/>
    </row>
    <row r="19" spans="1:18" ht="39.75" customHeight="1" x14ac:dyDescent="0.2">
      <c r="A19" s="73" t="s">
        <v>26</v>
      </c>
      <c r="C19" s="34">
        <v>1600000</v>
      </c>
      <c r="D19" s="61"/>
      <c r="E19" s="34">
        <v>3835482840</v>
      </c>
      <c r="F19" s="61"/>
      <c r="G19" s="34">
        <v>-6485358269</v>
      </c>
      <c r="H19" s="61"/>
      <c r="I19" s="34">
        <f t="shared" si="0"/>
        <v>-2649875429</v>
      </c>
      <c r="J19" s="61"/>
      <c r="K19" s="34">
        <v>16626392</v>
      </c>
      <c r="L19" s="61"/>
      <c r="M19" s="34">
        <v>65647940965</v>
      </c>
      <c r="N19" s="61"/>
      <c r="O19" s="34">
        <v>-69757483537</v>
      </c>
      <c r="P19" s="61"/>
      <c r="Q19" s="34">
        <f t="shared" si="1"/>
        <v>-4109542572</v>
      </c>
      <c r="R19" s="167"/>
    </row>
    <row r="20" spans="1:18" ht="39.75" customHeight="1" x14ac:dyDescent="0.2">
      <c r="A20" s="73" t="s">
        <v>16</v>
      </c>
      <c r="C20" s="34">
        <v>2338690</v>
      </c>
      <c r="D20" s="61"/>
      <c r="E20" s="34">
        <v>12277748171</v>
      </c>
      <c r="F20" s="61"/>
      <c r="G20" s="34">
        <v>-16868533894</v>
      </c>
      <c r="H20" s="61"/>
      <c r="I20" s="34">
        <f t="shared" si="0"/>
        <v>-4590785723</v>
      </c>
      <c r="J20" s="61"/>
      <c r="K20" s="34">
        <v>5629860</v>
      </c>
      <c r="L20" s="61"/>
      <c r="M20" s="34">
        <v>36827391306</v>
      </c>
      <c r="N20" s="61"/>
      <c r="O20" s="34">
        <v>-41497077150</v>
      </c>
      <c r="P20" s="61"/>
      <c r="Q20" s="34">
        <f t="shared" si="1"/>
        <v>-4669685844</v>
      </c>
      <c r="R20" s="167"/>
    </row>
    <row r="21" spans="1:18" ht="39.75" customHeight="1" x14ac:dyDescent="0.2">
      <c r="A21" s="73" t="s">
        <v>23</v>
      </c>
      <c r="C21" s="34">
        <v>30000000</v>
      </c>
      <c r="D21" s="61"/>
      <c r="E21" s="34">
        <v>99358430679</v>
      </c>
      <c r="F21" s="61"/>
      <c r="G21" s="34">
        <v>-119034806067</v>
      </c>
      <c r="H21" s="61"/>
      <c r="I21" s="34">
        <f t="shared" si="0"/>
        <v>-19676375388</v>
      </c>
      <c r="J21" s="61"/>
      <c r="K21" s="34">
        <v>68072747</v>
      </c>
      <c r="L21" s="61"/>
      <c r="M21" s="34">
        <v>257553576237</v>
      </c>
      <c r="N21" s="61"/>
      <c r="O21" s="34">
        <v>-272478035915</v>
      </c>
      <c r="P21" s="61"/>
      <c r="Q21" s="34">
        <f t="shared" si="1"/>
        <v>-14924459678</v>
      </c>
      <c r="R21" s="167"/>
    </row>
    <row r="22" spans="1:18" ht="39.75" customHeight="1" x14ac:dyDescent="0.2">
      <c r="A22" s="73" t="s">
        <v>30</v>
      </c>
      <c r="C22" s="34">
        <v>19000000</v>
      </c>
      <c r="D22" s="61"/>
      <c r="E22" s="34">
        <v>44355264633</v>
      </c>
      <c r="F22" s="61"/>
      <c r="G22" s="34">
        <v>-63650183998</v>
      </c>
      <c r="H22" s="61"/>
      <c r="I22" s="34">
        <f t="shared" si="0"/>
        <v>-19294919365</v>
      </c>
      <c r="J22" s="61"/>
      <c r="K22" s="34">
        <v>19000000</v>
      </c>
      <c r="L22" s="61"/>
      <c r="M22" s="34">
        <v>44355264633</v>
      </c>
      <c r="N22" s="61"/>
      <c r="O22" s="34">
        <v>-63650183998</v>
      </c>
      <c r="P22" s="61"/>
      <c r="Q22" s="34">
        <f t="shared" si="1"/>
        <v>-19294919365</v>
      </c>
      <c r="R22" s="167"/>
    </row>
    <row r="23" spans="1:18" ht="39.75" customHeight="1" thickBot="1" x14ac:dyDescent="0.25">
      <c r="A23" s="73" t="s">
        <v>19</v>
      </c>
      <c r="C23" s="37">
        <v>16000000</v>
      </c>
      <c r="D23" s="61"/>
      <c r="E23" s="37">
        <v>71777408230</v>
      </c>
      <c r="F23" s="61"/>
      <c r="G23" s="37">
        <v>-101023602320</v>
      </c>
      <c r="H23" s="61"/>
      <c r="I23" s="37">
        <f t="shared" si="0"/>
        <v>-29246194090</v>
      </c>
      <c r="J23" s="61"/>
      <c r="K23" s="37">
        <v>99869439</v>
      </c>
      <c r="L23" s="61"/>
      <c r="M23" s="37">
        <v>574001149451</v>
      </c>
      <c r="N23" s="61"/>
      <c r="O23" s="37">
        <v>-630691322227</v>
      </c>
      <c r="P23" s="61"/>
      <c r="Q23" s="37">
        <f t="shared" si="1"/>
        <v>-56690172776</v>
      </c>
      <c r="R23" s="167"/>
    </row>
    <row r="24" spans="1:18" ht="39.75" customHeight="1" thickBot="1" x14ac:dyDescent="0.25">
      <c r="A24" s="91"/>
      <c r="C24" s="40">
        <f>SUM(C9:C23)</f>
        <v>325396296</v>
      </c>
      <c r="D24" s="143"/>
      <c r="E24" s="40">
        <f>SUM(E9:E23)</f>
        <v>979447662485</v>
      </c>
      <c r="F24" s="143"/>
      <c r="G24" s="40">
        <f>SUM(G9:G23)</f>
        <v>-1045034807950</v>
      </c>
      <c r="H24" s="143"/>
      <c r="I24" s="40">
        <f>SUM(I9:I23)</f>
        <v>-65587145465</v>
      </c>
      <c r="J24" s="143"/>
      <c r="K24" s="40">
        <f>SUM(K9:K23)</f>
        <v>647317123</v>
      </c>
      <c r="L24" s="143"/>
      <c r="M24" s="40">
        <f>SUM(M9:M23)</f>
        <v>2747312701929</v>
      </c>
      <c r="N24" s="143"/>
      <c r="O24" s="40">
        <f>SUM(O9:O23)</f>
        <v>-2750702361107</v>
      </c>
      <c r="P24" s="143"/>
      <c r="Q24" s="40">
        <f>SUM(Q9:Q23)</f>
        <v>-3389659178</v>
      </c>
      <c r="R24" s="166"/>
    </row>
    <row r="25" spans="1:18" ht="13.5" thickTop="1" x14ac:dyDescent="0.2"/>
    <row r="30" spans="1:18" ht="39" customHeight="1" x14ac:dyDescent="0.2"/>
    <row r="45" ht="39" customHeight="1" x14ac:dyDescent="0.2"/>
    <row r="50" ht="40.5" customHeight="1" x14ac:dyDescent="0.2"/>
    <row r="51" ht="40.5" customHeight="1" x14ac:dyDescent="0.2"/>
    <row r="52" ht="40.5" customHeight="1" x14ac:dyDescent="0.2"/>
    <row r="53" ht="40.5" customHeight="1" x14ac:dyDescent="0.2"/>
  </sheetData>
  <sortState xmlns:xlrd2="http://schemas.microsoft.com/office/spreadsheetml/2017/richdata2" ref="A9:Q23">
    <sortCondition descending="1" ref="Q9:Q23"/>
  </sortState>
  <mergeCells count="8">
    <mergeCell ref="A1:Q1"/>
    <mergeCell ref="A7:A8"/>
    <mergeCell ref="C7:I7"/>
    <mergeCell ref="A2:Q2"/>
    <mergeCell ref="A3:Q3"/>
    <mergeCell ref="A5:Q5"/>
    <mergeCell ref="K7:Q7"/>
    <mergeCell ref="C6:Q6"/>
  </mergeCells>
  <pageMargins left="0.39" right="0.39" top="0.39" bottom="0.39" header="0" footer="0"/>
  <pageSetup scale="55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U27"/>
  <sheetViews>
    <sheetView rightToLeft="1" view="pageBreakPreview" topLeftCell="A12" zoomScale="87" zoomScaleNormal="78" zoomScaleSheetLayoutView="87" workbookViewId="0">
      <selection activeCell="A23" sqref="A23:XFD26"/>
    </sheetView>
  </sheetViews>
  <sheetFormatPr defaultRowHeight="12.75" x14ac:dyDescent="0.2"/>
  <cols>
    <col min="1" max="1" width="42.5703125" bestFit="1" customWidth="1"/>
    <col min="2" max="2" width="1.42578125" customWidth="1"/>
    <col min="3" max="3" width="22" customWidth="1"/>
    <col min="4" max="4" width="1.42578125" customWidth="1"/>
    <col min="5" max="5" width="16.5703125" customWidth="1"/>
    <col min="6" max="6" width="1.42578125" customWidth="1"/>
    <col min="7" max="7" width="15.42578125" customWidth="1"/>
    <col min="8" max="8" width="1.42578125" customWidth="1"/>
    <col min="9" max="9" width="15.7109375" customWidth="1"/>
    <col min="10" max="10" width="1.42578125" customWidth="1"/>
    <col min="11" max="11" width="22" customWidth="1"/>
    <col min="12" max="12" width="1.42578125" customWidth="1"/>
    <col min="13" max="13" width="19.85546875" customWidth="1"/>
    <col min="14" max="14" width="1.42578125" customWidth="1"/>
    <col min="15" max="15" width="21.42578125" customWidth="1"/>
    <col min="16" max="16" width="1.42578125" customWidth="1"/>
    <col min="17" max="17" width="23" customWidth="1"/>
    <col min="18" max="18" width="1.42578125" customWidth="1"/>
    <col min="19" max="19" width="11.28515625" customWidth="1"/>
    <col min="20" max="20" width="10.140625" customWidth="1"/>
    <col min="21" max="21" width="10.140625" bestFit="1" customWidth="1"/>
  </cols>
  <sheetData>
    <row r="1" spans="1:21" ht="39.75" customHeight="1" x14ac:dyDescent="0.2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1:21" ht="39.75" customHeight="1" x14ac:dyDescent="0.2">
      <c r="A2" s="215" t="s">
        <v>86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21" ht="39.75" customHeight="1" x14ac:dyDescent="0.2">
      <c r="A3" s="215" t="s">
        <v>149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4" spans="1:21" ht="39.75" customHeight="1" x14ac:dyDescent="0.4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21" ht="39.75" customHeight="1" x14ac:dyDescent="0.2">
      <c r="A5" s="220" t="s">
        <v>202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</row>
    <row r="6" spans="1:21" ht="39.75" customHeight="1" x14ac:dyDescent="0.4">
      <c r="A6" s="45"/>
      <c r="B6" s="45"/>
      <c r="C6" s="222" t="s">
        <v>150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</row>
    <row r="7" spans="1:21" ht="39.75" customHeight="1" thickBot="1" x14ac:dyDescent="0.45">
      <c r="A7" s="45"/>
      <c r="B7" s="45"/>
      <c r="C7" s="221" t="s">
        <v>165</v>
      </c>
      <c r="D7" s="221"/>
      <c r="E7" s="221"/>
      <c r="F7" s="221"/>
      <c r="G7" s="221"/>
      <c r="H7" s="221"/>
      <c r="I7" s="221"/>
      <c r="J7" s="221"/>
      <c r="K7" s="221"/>
      <c r="L7" s="169"/>
      <c r="M7" s="221" t="s">
        <v>166</v>
      </c>
      <c r="N7" s="221"/>
      <c r="O7" s="221"/>
      <c r="P7" s="221"/>
      <c r="Q7" s="221"/>
    </row>
    <row r="8" spans="1:21" ht="39.75" customHeight="1" thickBot="1" x14ac:dyDescent="0.65">
      <c r="A8" s="121" t="s">
        <v>141</v>
      </c>
      <c r="B8" s="85"/>
      <c r="C8" s="170" t="s">
        <v>35</v>
      </c>
      <c r="D8" s="85"/>
      <c r="E8" s="170" t="s">
        <v>8</v>
      </c>
      <c r="F8" s="85"/>
      <c r="G8" s="170" t="s">
        <v>142</v>
      </c>
      <c r="H8" s="85"/>
      <c r="I8" s="170" t="s">
        <v>143</v>
      </c>
      <c r="J8" s="85"/>
      <c r="K8" s="170" t="s">
        <v>144</v>
      </c>
      <c r="L8" s="85"/>
      <c r="M8" s="170" t="s">
        <v>142</v>
      </c>
      <c r="N8" s="171"/>
      <c r="O8" s="170" t="s">
        <v>143</v>
      </c>
      <c r="P8" s="171"/>
      <c r="Q8" s="170" t="s">
        <v>144</v>
      </c>
    </row>
    <row r="9" spans="1:21" ht="39" customHeight="1" x14ac:dyDescent="0.2">
      <c r="A9" s="73" t="s">
        <v>209</v>
      </c>
      <c r="B9" s="73"/>
      <c r="C9" s="34" t="s">
        <v>207</v>
      </c>
      <c r="D9" s="34"/>
      <c r="E9" s="34">
        <v>18110000</v>
      </c>
      <c r="F9" s="34"/>
      <c r="G9" s="34">
        <v>-172334</v>
      </c>
      <c r="H9" s="34"/>
      <c r="I9" s="34">
        <v>0</v>
      </c>
      <c r="J9" s="34"/>
      <c r="K9" s="34">
        <v>506185027</v>
      </c>
      <c r="L9" s="34"/>
      <c r="M9" s="34">
        <v>-2699422</v>
      </c>
      <c r="N9" s="34"/>
      <c r="O9" s="34">
        <v>0</v>
      </c>
      <c r="P9" s="34"/>
      <c r="Q9" s="34">
        <v>595054896</v>
      </c>
      <c r="S9" s="175"/>
      <c r="T9" s="175"/>
      <c r="U9" s="175"/>
    </row>
    <row r="10" spans="1:21" ht="39" customHeight="1" x14ac:dyDescent="0.2">
      <c r="A10" s="73" t="s">
        <v>208</v>
      </c>
      <c r="B10" s="73"/>
      <c r="C10" s="34" t="s">
        <v>207</v>
      </c>
      <c r="D10" s="34"/>
      <c r="E10" s="34">
        <v>1035000</v>
      </c>
      <c r="F10" s="34"/>
      <c r="G10" s="34">
        <v>0</v>
      </c>
      <c r="H10" s="34"/>
      <c r="I10" s="34">
        <v>0</v>
      </c>
      <c r="J10" s="34"/>
      <c r="K10" s="34">
        <v>589069837</v>
      </c>
      <c r="L10" s="34"/>
      <c r="M10" s="34">
        <v>-687478</v>
      </c>
      <c r="N10" s="34"/>
      <c r="O10" s="34">
        <v>0</v>
      </c>
      <c r="P10" s="34"/>
      <c r="Q10" s="34">
        <v>557502335</v>
      </c>
      <c r="S10" s="175"/>
      <c r="T10" s="175"/>
      <c r="U10" s="175"/>
    </row>
    <row r="11" spans="1:21" ht="39" customHeight="1" x14ac:dyDescent="0.2">
      <c r="A11" s="73" t="s">
        <v>206</v>
      </c>
      <c r="B11" s="73"/>
      <c r="C11" s="34" t="s">
        <v>207</v>
      </c>
      <c r="D11" s="34"/>
      <c r="E11" s="34">
        <v>11214000</v>
      </c>
      <c r="F11" s="34"/>
      <c r="G11" s="34">
        <v>0</v>
      </c>
      <c r="H11" s="34"/>
      <c r="I11" s="34">
        <v>0</v>
      </c>
      <c r="J11" s="34"/>
      <c r="K11" s="34">
        <v>402165246</v>
      </c>
      <c r="L11" s="34"/>
      <c r="M11" s="34">
        <v>-819027</v>
      </c>
      <c r="N11" s="34"/>
      <c r="O11" s="34">
        <v>0</v>
      </c>
      <c r="P11" s="34"/>
      <c r="Q11" s="34">
        <v>167495434</v>
      </c>
      <c r="S11" s="175"/>
      <c r="U11" s="175"/>
    </row>
    <row r="12" spans="1:21" ht="39" customHeight="1" x14ac:dyDescent="0.2">
      <c r="A12" s="73" t="s">
        <v>226</v>
      </c>
      <c r="B12" s="73"/>
      <c r="C12" s="34">
        <v>14040706</v>
      </c>
      <c r="D12" s="34"/>
      <c r="E12" s="36">
        <v>6650000</v>
      </c>
      <c r="F12" s="36"/>
      <c r="G12" s="36">
        <v>0</v>
      </c>
      <c r="H12" s="36"/>
      <c r="I12" s="36">
        <v>0</v>
      </c>
      <c r="J12" s="36"/>
      <c r="K12" s="36">
        <v>134386000</v>
      </c>
      <c r="L12" s="36"/>
      <c r="M12" s="36">
        <v>-138412</v>
      </c>
      <c r="N12" s="36"/>
      <c r="O12" s="34">
        <v>0</v>
      </c>
      <c r="P12" s="34"/>
      <c r="Q12" s="36">
        <v>134386000</v>
      </c>
      <c r="S12" s="175"/>
      <c r="U12" s="175"/>
    </row>
    <row r="13" spans="1:21" ht="39" customHeight="1" x14ac:dyDescent="0.2">
      <c r="A13" s="73" t="s">
        <v>227</v>
      </c>
      <c r="B13" s="73"/>
      <c r="C13" s="34">
        <v>14040706</v>
      </c>
      <c r="D13" s="34"/>
      <c r="E13" s="36">
        <v>1350000</v>
      </c>
      <c r="F13" s="36"/>
      <c r="G13" s="36">
        <v>0</v>
      </c>
      <c r="H13" s="36"/>
      <c r="I13" s="36">
        <v>0</v>
      </c>
      <c r="J13" s="36"/>
      <c r="K13" s="36">
        <v>14900000</v>
      </c>
      <c r="L13" s="36"/>
      <c r="M13" s="36">
        <v>-15347</v>
      </c>
      <c r="N13" s="36"/>
      <c r="O13" s="34">
        <v>0</v>
      </c>
      <c r="P13" s="34"/>
      <c r="Q13" s="36">
        <v>14900000</v>
      </c>
      <c r="S13" s="175"/>
      <c r="U13" s="175"/>
    </row>
    <row r="14" spans="1:21" ht="39" customHeight="1" x14ac:dyDescent="0.2">
      <c r="A14" s="73" t="s">
        <v>203</v>
      </c>
      <c r="B14" s="73"/>
      <c r="C14" s="34" t="s">
        <v>204</v>
      </c>
      <c r="D14" s="34"/>
      <c r="E14" s="34">
        <v>160000</v>
      </c>
      <c r="F14" s="34"/>
      <c r="G14" s="34">
        <v>0</v>
      </c>
      <c r="H14" s="34"/>
      <c r="I14" s="34">
        <v>0</v>
      </c>
      <c r="J14" s="34"/>
      <c r="K14" s="34">
        <v>0</v>
      </c>
      <c r="L14" s="34"/>
      <c r="M14" s="34">
        <v>-760302</v>
      </c>
      <c r="N14" s="34"/>
      <c r="O14" s="34">
        <v>0</v>
      </c>
      <c r="P14" s="34"/>
      <c r="Q14" s="34">
        <v>8000000</v>
      </c>
      <c r="S14" s="175"/>
      <c r="T14" s="175"/>
      <c r="U14" s="175"/>
    </row>
    <row r="15" spans="1:21" ht="39" customHeight="1" x14ac:dyDescent="0.2">
      <c r="A15" s="73" t="s">
        <v>205</v>
      </c>
      <c r="B15" s="73"/>
      <c r="C15" s="34" t="s">
        <v>204</v>
      </c>
      <c r="D15" s="34"/>
      <c r="E15" s="34">
        <v>3000</v>
      </c>
      <c r="F15" s="34"/>
      <c r="G15" s="34">
        <v>0</v>
      </c>
      <c r="H15" s="34"/>
      <c r="I15" s="34">
        <v>0</v>
      </c>
      <c r="J15" s="34"/>
      <c r="K15" s="34">
        <v>0</v>
      </c>
      <c r="L15" s="34"/>
      <c r="M15" s="34">
        <v>-618</v>
      </c>
      <c r="N15" s="34"/>
      <c r="O15" s="34">
        <v>0</v>
      </c>
      <c r="P15" s="34"/>
      <c r="Q15" s="34">
        <v>600000</v>
      </c>
      <c r="U15" s="175"/>
    </row>
    <row r="16" spans="1:21" ht="39" customHeight="1" x14ac:dyDescent="0.2">
      <c r="A16" s="73" t="s">
        <v>212</v>
      </c>
      <c r="B16" s="73"/>
      <c r="C16" s="34" t="s">
        <v>213</v>
      </c>
      <c r="D16" s="34"/>
      <c r="E16" s="36">
        <v>0</v>
      </c>
      <c r="F16" s="36"/>
      <c r="G16" s="36">
        <v>0</v>
      </c>
      <c r="H16" s="36"/>
      <c r="I16" s="36">
        <v>0</v>
      </c>
      <c r="J16" s="36"/>
      <c r="K16" s="36">
        <v>0</v>
      </c>
      <c r="L16" s="36"/>
      <c r="M16" s="36">
        <v>0</v>
      </c>
      <c r="N16" s="36"/>
      <c r="O16" s="34">
        <v>0</v>
      </c>
      <c r="P16" s="36"/>
      <c r="Q16" s="36">
        <v>-138</v>
      </c>
      <c r="U16" s="175"/>
    </row>
    <row r="17" spans="1:21" ht="39" customHeight="1" x14ac:dyDescent="0.2">
      <c r="A17" s="73" t="s">
        <v>228</v>
      </c>
      <c r="B17" s="73"/>
      <c r="C17" s="34">
        <v>14040706</v>
      </c>
      <c r="D17" s="34"/>
      <c r="E17" s="36">
        <v>5000</v>
      </c>
      <c r="F17" s="36"/>
      <c r="G17" s="36">
        <v>0</v>
      </c>
      <c r="H17" s="36"/>
      <c r="I17" s="36">
        <v>-47500</v>
      </c>
      <c r="J17" s="36"/>
      <c r="K17" s="36">
        <v>-9425859</v>
      </c>
      <c r="L17" s="36"/>
      <c r="M17" s="36">
        <v>-6140</v>
      </c>
      <c r="N17" s="36"/>
      <c r="O17" s="34">
        <v>-47500</v>
      </c>
      <c r="P17" s="34"/>
      <c r="Q17" s="36">
        <v>-9425859</v>
      </c>
      <c r="S17" s="175"/>
      <c r="T17" s="175"/>
      <c r="U17" s="175"/>
    </row>
    <row r="18" spans="1:21" ht="39" customHeight="1" x14ac:dyDescent="0.2">
      <c r="A18" s="73" t="s">
        <v>210</v>
      </c>
      <c r="B18" s="73"/>
      <c r="C18" s="34" t="s">
        <v>204</v>
      </c>
      <c r="D18" s="34"/>
      <c r="E18" s="34">
        <v>2214000</v>
      </c>
      <c r="F18" s="34"/>
      <c r="G18" s="34">
        <v>0</v>
      </c>
      <c r="H18" s="34"/>
      <c r="I18" s="34">
        <v>0</v>
      </c>
      <c r="J18" s="34"/>
      <c r="K18" s="34">
        <v>0</v>
      </c>
      <c r="L18" s="34"/>
      <c r="M18" s="34">
        <v>-1896233</v>
      </c>
      <c r="N18" s="34"/>
      <c r="O18" s="34">
        <v>-2673000</v>
      </c>
      <c r="P18" s="34"/>
      <c r="Q18" s="34">
        <v>-688673287</v>
      </c>
      <c r="S18" s="175"/>
      <c r="T18" s="175"/>
      <c r="U18" s="175"/>
    </row>
    <row r="19" spans="1:21" ht="39" customHeight="1" x14ac:dyDescent="0.2">
      <c r="A19" s="73" t="s">
        <v>229</v>
      </c>
      <c r="B19" s="73"/>
      <c r="C19" s="34">
        <v>14040706</v>
      </c>
      <c r="D19" s="34"/>
      <c r="E19" s="36">
        <v>2111000</v>
      </c>
      <c r="F19" s="36"/>
      <c r="G19" s="36">
        <v>0</v>
      </c>
      <c r="H19" s="36"/>
      <c r="I19" s="36">
        <v>-21110000</v>
      </c>
      <c r="J19" s="36"/>
      <c r="K19" s="36">
        <v>-4020951392</v>
      </c>
      <c r="L19" s="36"/>
      <c r="M19" s="36">
        <v>-2438040</v>
      </c>
      <c r="N19" s="36"/>
      <c r="O19" s="36">
        <v>-21110000</v>
      </c>
      <c r="P19" s="34"/>
      <c r="Q19" s="36">
        <v>-4020951392</v>
      </c>
      <c r="S19" s="175"/>
      <c r="T19" s="175"/>
      <c r="U19" s="175"/>
    </row>
    <row r="20" spans="1:21" ht="39" customHeight="1" thickBot="1" x14ac:dyDescent="0.25">
      <c r="A20" s="73" t="s">
        <v>211</v>
      </c>
      <c r="B20" s="73"/>
      <c r="C20" s="34" t="s">
        <v>45</v>
      </c>
      <c r="D20" s="34"/>
      <c r="E20" s="37">
        <v>25455000</v>
      </c>
      <c r="F20" s="34"/>
      <c r="G20" s="37">
        <v>-493778</v>
      </c>
      <c r="H20" s="34"/>
      <c r="I20" s="37">
        <v>-140866000</v>
      </c>
      <c r="J20" s="34"/>
      <c r="K20" s="37">
        <v>-21799621716</v>
      </c>
      <c r="L20" s="34"/>
      <c r="M20" s="37">
        <v>-16103512</v>
      </c>
      <c r="N20" s="34"/>
      <c r="O20" s="37">
        <v>-140866000</v>
      </c>
      <c r="P20" s="34"/>
      <c r="Q20" s="37">
        <v>-21799255703</v>
      </c>
      <c r="S20" s="175"/>
      <c r="T20" s="175"/>
      <c r="U20" s="175"/>
    </row>
    <row r="21" spans="1:21" ht="39" customHeight="1" thickBot="1" x14ac:dyDescent="0.6">
      <c r="A21" s="172"/>
      <c r="B21" s="172"/>
      <c r="C21" s="173"/>
      <c r="D21" s="64"/>
      <c r="E21" s="174">
        <f>SUM(E9:E20)</f>
        <v>68307000</v>
      </c>
      <c r="F21" s="39"/>
      <c r="G21" s="174">
        <f>SUM(G9:G20)</f>
        <v>-666112</v>
      </c>
      <c r="H21" s="39"/>
      <c r="I21" s="174">
        <f>SUM(I9:I20)</f>
        <v>-162023500</v>
      </c>
      <c r="J21" s="39"/>
      <c r="K21" s="174">
        <f>SUM(K9:K20)</f>
        <v>-24183292857</v>
      </c>
      <c r="L21" s="39"/>
      <c r="M21" s="174">
        <f>SUM(M9:M20)</f>
        <v>-25564531</v>
      </c>
      <c r="N21" s="39"/>
      <c r="O21" s="174">
        <f>SUM(O9:O20)</f>
        <v>-164696500</v>
      </c>
      <c r="P21" s="39"/>
      <c r="Q21" s="174">
        <f>SUM(Q9:Q20)</f>
        <v>-25040367714</v>
      </c>
    </row>
    <row r="22" spans="1:21" ht="13.5" thickTop="1" x14ac:dyDescent="0.2"/>
    <row r="23" spans="1:21" ht="21.75" hidden="1" customHeight="1" x14ac:dyDescent="0.2">
      <c r="E23" s="34"/>
      <c r="F23" s="34"/>
      <c r="G23" s="34"/>
      <c r="H23" s="34"/>
      <c r="I23" s="34"/>
      <c r="J23" s="34"/>
      <c r="K23" s="34">
        <v>-24183292857</v>
      </c>
      <c r="L23" s="34"/>
      <c r="M23" s="34"/>
      <c r="N23" s="34"/>
      <c r="O23" s="34"/>
      <c r="P23" s="34"/>
      <c r="Q23" s="34">
        <v>-25040367576</v>
      </c>
    </row>
    <row r="24" spans="1:21" ht="22.5" hidden="1" x14ac:dyDescent="0.2">
      <c r="C24" s="175"/>
      <c r="E24" s="34"/>
      <c r="F24" s="34"/>
      <c r="G24" s="34"/>
      <c r="H24" s="34"/>
      <c r="I24" s="34"/>
      <c r="J24" s="34"/>
      <c r="K24" s="34">
        <f>K23-K21</f>
        <v>0</v>
      </c>
      <c r="L24" s="34"/>
      <c r="M24" s="34"/>
      <c r="N24" s="34"/>
      <c r="O24" s="34"/>
      <c r="P24" s="34"/>
      <c r="Q24" s="34">
        <v>-138</v>
      </c>
    </row>
    <row r="25" spans="1:21" ht="22.5" hidden="1" x14ac:dyDescent="0.2">
      <c r="C25" s="175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>
        <f>Q23+Q24</f>
        <v>-25040367714</v>
      </c>
    </row>
    <row r="26" spans="1:21" ht="22.5" hidden="1" x14ac:dyDescent="0.2">
      <c r="B26" s="175"/>
      <c r="D26" s="175"/>
      <c r="Q26" s="34">
        <f>Q25-Q21</f>
        <v>0</v>
      </c>
    </row>
    <row r="27" spans="1:21" x14ac:dyDescent="0.2">
      <c r="B27" s="175"/>
      <c r="D27" s="175"/>
    </row>
  </sheetData>
  <sortState xmlns:xlrd2="http://schemas.microsoft.com/office/spreadsheetml/2017/richdata2" ref="A9:Q20">
    <sortCondition descending="1" ref="Q9:Q20"/>
  </sortState>
  <mergeCells count="7">
    <mergeCell ref="C7:K7"/>
    <mergeCell ref="M7:Q7"/>
    <mergeCell ref="A1:Q1"/>
    <mergeCell ref="A2:Q2"/>
    <mergeCell ref="A3:Q3"/>
    <mergeCell ref="A5:Q5"/>
    <mergeCell ref="C6:Q6"/>
  </mergeCells>
  <pageMargins left="0.39" right="0.39" top="0.39" bottom="0.39" header="0" footer="0"/>
  <pageSetup scale="6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1C56-40AA-4238-BB33-59EA41CB9537}">
  <dimension ref="A1:S26"/>
  <sheetViews>
    <sheetView rightToLeft="1" view="pageBreakPreview" zoomScale="60" zoomScaleNormal="100" workbookViewId="0">
      <selection activeCell="Y17" sqref="Y17"/>
    </sheetView>
  </sheetViews>
  <sheetFormatPr defaultRowHeight="12.75" x14ac:dyDescent="0.2"/>
  <cols>
    <col min="1" max="1" width="36.85546875" bestFit="1" customWidth="1"/>
    <col min="2" max="2" width="1.42578125" customWidth="1"/>
    <col min="3" max="3" width="18.28515625" customWidth="1"/>
    <col min="4" max="4" width="1.42578125" customWidth="1"/>
    <col min="5" max="5" width="24.42578125" customWidth="1"/>
    <col min="6" max="6" width="1.42578125" customWidth="1"/>
    <col min="7" max="7" width="20.85546875" bestFit="1" customWidth="1"/>
    <col min="8" max="8" width="1.42578125" customWidth="1"/>
    <col min="9" max="9" width="26.140625" customWidth="1"/>
    <col min="10" max="10" width="1.42578125" customWidth="1"/>
    <col min="11" max="11" width="15.5703125" bestFit="1" customWidth="1"/>
    <col min="12" max="12" width="1.42578125" customWidth="1"/>
    <col min="13" max="13" width="22.140625" bestFit="1" customWidth="1"/>
    <col min="14" max="14" width="1.42578125" customWidth="1"/>
    <col min="15" max="15" width="24" bestFit="1" customWidth="1"/>
    <col min="16" max="16" width="1.42578125" customWidth="1"/>
    <col min="17" max="17" width="23.28515625" customWidth="1"/>
    <col min="18" max="18" width="1.42578125" customWidth="1"/>
  </cols>
  <sheetData>
    <row r="1" spans="1:19" ht="39" customHeight="1" x14ac:dyDescent="0.2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62"/>
      <c r="S1" s="62"/>
    </row>
    <row r="2" spans="1:19" ht="39" customHeight="1" x14ac:dyDescent="0.2">
      <c r="A2" s="215" t="s">
        <v>86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62"/>
      <c r="S2" s="62"/>
    </row>
    <row r="3" spans="1:19" ht="39" customHeight="1" x14ac:dyDescent="0.2">
      <c r="A3" s="215" t="s">
        <v>149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62"/>
      <c r="S3" s="62"/>
    </row>
    <row r="4" spans="1:19" ht="39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ht="39" customHeight="1" x14ac:dyDescent="0.2">
      <c r="A5" s="220" t="s">
        <v>200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62"/>
      <c r="S5" s="62"/>
    </row>
    <row r="6" spans="1:19" ht="33.75" x14ac:dyDescent="0.2">
      <c r="A6" s="77"/>
      <c r="B6" s="77"/>
      <c r="C6" s="209" t="s">
        <v>150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62"/>
      <c r="S6" s="62"/>
    </row>
    <row r="7" spans="1:19" ht="39.75" customHeight="1" thickBot="1" x14ac:dyDescent="0.25">
      <c r="A7" s="217" t="s">
        <v>87</v>
      </c>
      <c r="B7" s="62"/>
      <c r="C7" s="190" t="s">
        <v>165</v>
      </c>
      <c r="D7" s="190"/>
      <c r="E7" s="190"/>
      <c r="F7" s="190"/>
      <c r="G7" s="190"/>
      <c r="H7" s="190"/>
      <c r="I7" s="190"/>
      <c r="J7" s="62"/>
      <c r="K7" s="190" t="s">
        <v>166</v>
      </c>
      <c r="L7" s="190"/>
      <c r="M7" s="190"/>
      <c r="N7" s="190"/>
      <c r="O7" s="190"/>
      <c r="P7" s="190"/>
      <c r="Q7" s="190"/>
      <c r="R7" s="62"/>
      <c r="S7" s="62"/>
    </row>
    <row r="8" spans="1:19" ht="53.25" thickBot="1" x14ac:dyDescent="0.35">
      <c r="A8" s="190"/>
      <c r="B8" s="62"/>
      <c r="C8" s="86" t="s">
        <v>8</v>
      </c>
      <c r="D8" s="142"/>
      <c r="E8" s="86" t="s">
        <v>138</v>
      </c>
      <c r="F8" s="142"/>
      <c r="G8" s="86" t="s">
        <v>139</v>
      </c>
      <c r="H8" s="142"/>
      <c r="I8" s="86" t="s">
        <v>140</v>
      </c>
      <c r="J8" s="95"/>
      <c r="K8" s="86" t="s">
        <v>8</v>
      </c>
      <c r="L8" s="142"/>
      <c r="M8" s="86" t="s">
        <v>138</v>
      </c>
      <c r="N8" s="142"/>
      <c r="O8" s="86" t="s">
        <v>139</v>
      </c>
      <c r="P8" s="142"/>
      <c r="Q8" s="86" t="s">
        <v>140</v>
      </c>
      <c r="R8" s="62"/>
      <c r="S8" s="62"/>
    </row>
    <row r="9" spans="1:19" ht="39.75" customHeight="1" x14ac:dyDescent="0.2">
      <c r="A9" s="73" t="s">
        <v>64</v>
      </c>
      <c r="B9" s="62"/>
      <c r="C9" s="34">
        <v>0</v>
      </c>
      <c r="D9" s="61"/>
      <c r="E9" s="34">
        <v>0</v>
      </c>
      <c r="F9" s="61"/>
      <c r="G9" s="34">
        <v>0</v>
      </c>
      <c r="H9" s="61"/>
      <c r="I9" s="34">
        <f t="shared" ref="I9:I24" si="0">E9+G9</f>
        <v>0</v>
      </c>
      <c r="J9" s="61"/>
      <c r="K9" s="34">
        <v>46617774</v>
      </c>
      <c r="L9" s="61"/>
      <c r="M9" s="34">
        <v>2178389497300</v>
      </c>
      <c r="N9" s="61"/>
      <c r="O9" s="34">
        <v>-2051227897463</v>
      </c>
      <c r="P9" s="61"/>
      <c r="Q9" s="34">
        <f>M9+O9</f>
        <v>127161599837</v>
      </c>
      <c r="R9" s="62"/>
      <c r="S9" s="62"/>
    </row>
    <row r="10" spans="1:19" ht="39.75" customHeight="1" x14ac:dyDescent="0.2">
      <c r="A10" s="73" t="s">
        <v>66</v>
      </c>
      <c r="B10" s="62"/>
      <c r="C10" s="34">
        <v>0</v>
      </c>
      <c r="D10" s="61"/>
      <c r="E10" s="34">
        <v>0</v>
      </c>
      <c r="F10" s="61"/>
      <c r="G10" s="34">
        <v>0</v>
      </c>
      <c r="H10" s="61"/>
      <c r="I10" s="34">
        <f t="shared" si="0"/>
        <v>0</v>
      </c>
      <c r="J10" s="61"/>
      <c r="K10" s="34">
        <v>169400000</v>
      </c>
      <c r="L10" s="61"/>
      <c r="M10" s="34">
        <v>2189535685322</v>
      </c>
      <c r="N10" s="61"/>
      <c r="O10" s="34">
        <v>-2113624305981</v>
      </c>
      <c r="P10" s="61"/>
      <c r="Q10" s="34">
        <f t="shared" ref="Q10:Q24" si="1">M10+O10</f>
        <v>75911379341</v>
      </c>
      <c r="R10" s="62"/>
      <c r="S10" s="62"/>
    </row>
    <row r="11" spans="1:19" ht="39.75" customHeight="1" x14ac:dyDescent="0.2">
      <c r="A11" s="73" t="s">
        <v>62</v>
      </c>
      <c r="B11" s="62"/>
      <c r="C11" s="34">
        <v>0</v>
      </c>
      <c r="D11" s="61"/>
      <c r="E11" s="34">
        <v>0</v>
      </c>
      <c r="F11" s="61"/>
      <c r="G11" s="34">
        <v>0</v>
      </c>
      <c r="H11" s="61"/>
      <c r="I11" s="34">
        <f t="shared" si="0"/>
        <v>0</v>
      </c>
      <c r="J11" s="61"/>
      <c r="K11" s="34">
        <v>28000000</v>
      </c>
      <c r="L11" s="61"/>
      <c r="M11" s="34">
        <v>873717064736</v>
      </c>
      <c r="N11" s="61"/>
      <c r="O11" s="34">
        <v>-800048159221</v>
      </c>
      <c r="P11" s="61"/>
      <c r="Q11" s="34">
        <f t="shared" si="1"/>
        <v>73668905515</v>
      </c>
      <c r="R11" s="62"/>
      <c r="S11" s="62"/>
    </row>
    <row r="12" spans="1:19" ht="39.75" customHeight="1" x14ac:dyDescent="0.2">
      <c r="A12" s="73" t="s">
        <v>63</v>
      </c>
      <c r="B12" s="62"/>
      <c r="C12" s="34">
        <v>0</v>
      </c>
      <c r="D12" s="61"/>
      <c r="E12" s="34">
        <v>0</v>
      </c>
      <c r="F12" s="61"/>
      <c r="G12" s="34">
        <v>0</v>
      </c>
      <c r="H12" s="61"/>
      <c r="I12" s="34">
        <f t="shared" si="0"/>
        <v>0</v>
      </c>
      <c r="J12" s="61"/>
      <c r="K12" s="34">
        <v>81000000</v>
      </c>
      <c r="L12" s="61"/>
      <c r="M12" s="34">
        <v>2018508758734</v>
      </c>
      <c r="N12" s="61"/>
      <c r="O12" s="34">
        <v>-1950234625445</v>
      </c>
      <c r="P12" s="61"/>
      <c r="Q12" s="34">
        <f t="shared" si="1"/>
        <v>68274133289</v>
      </c>
      <c r="R12" s="62"/>
      <c r="S12" s="62"/>
    </row>
    <row r="13" spans="1:19" ht="39.75" customHeight="1" x14ac:dyDescent="0.2">
      <c r="A13" s="73" t="s">
        <v>101</v>
      </c>
      <c r="B13" s="62"/>
      <c r="C13" s="34">
        <v>0</v>
      </c>
      <c r="D13" s="61"/>
      <c r="E13" s="34">
        <v>0</v>
      </c>
      <c r="F13" s="61"/>
      <c r="G13" s="34">
        <v>0</v>
      </c>
      <c r="H13" s="61"/>
      <c r="I13" s="34">
        <f t="shared" si="0"/>
        <v>0</v>
      </c>
      <c r="J13" s="61"/>
      <c r="K13" s="34">
        <v>39250000</v>
      </c>
      <c r="L13" s="61"/>
      <c r="M13" s="34">
        <v>533020580028</v>
      </c>
      <c r="N13" s="61"/>
      <c r="O13" s="34">
        <v>-493505823720</v>
      </c>
      <c r="P13" s="61"/>
      <c r="Q13" s="34">
        <f t="shared" si="1"/>
        <v>39514756308</v>
      </c>
      <c r="R13" s="62"/>
      <c r="S13" s="62"/>
    </row>
    <row r="14" spans="1:19" ht="39.75" customHeight="1" x14ac:dyDescent="0.2">
      <c r="A14" s="73" t="s">
        <v>65</v>
      </c>
      <c r="B14" s="62"/>
      <c r="C14" s="34">
        <v>2735000</v>
      </c>
      <c r="D14" s="61"/>
      <c r="E14" s="34">
        <v>81881484354</v>
      </c>
      <c r="F14" s="61"/>
      <c r="G14" s="34">
        <v>-74586777982</v>
      </c>
      <c r="H14" s="61"/>
      <c r="I14" s="34">
        <f t="shared" si="0"/>
        <v>7294706372</v>
      </c>
      <c r="J14" s="61"/>
      <c r="K14" s="34">
        <v>8870000</v>
      </c>
      <c r="L14" s="61"/>
      <c r="M14" s="34">
        <v>244925917861</v>
      </c>
      <c r="N14" s="61"/>
      <c r="O14" s="34">
        <v>-229622806868</v>
      </c>
      <c r="P14" s="61"/>
      <c r="Q14" s="34">
        <f t="shared" si="1"/>
        <v>15303110993</v>
      </c>
      <c r="R14" s="62"/>
      <c r="S14" s="62"/>
    </row>
    <row r="15" spans="1:19" ht="39.75" customHeight="1" x14ac:dyDescent="0.2">
      <c r="A15" s="73" t="s">
        <v>107</v>
      </c>
      <c r="B15" s="62"/>
      <c r="C15" s="34">
        <v>0</v>
      </c>
      <c r="D15" s="61"/>
      <c r="E15" s="34">
        <v>0</v>
      </c>
      <c r="F15" s="61"/>
      <c r="G15" s="34">
        <v>0</v>
      </c>
      <c r="H15" s="61"/>
      <c r="I15" s="34">
        <f t="shared" si="0"/>
        <v>0</v>
      </c>
      <c r="J15" s="61"/>
      <c r="K15" s="34">
        <v>24542450</v>
      </c>
      <c r="L15" s="61"/>
      <c r="M15" s="34">
        <v>411401564481</v>
      </c>
      <c r="N15" s="61"/>
      <c r="O15" s="34">
        <v>-396429938309</v>
      </c>
      <c r="P15" s="61"/>
      <c r="Q15" s="34">
        <f t="shared" si="1"/>
        <v>14971626172</v>
      </c>
      <c r="R15" s="62"/>
      <c r="S15" s="62"/>
    </row>
    <row r="16" spans="1:19" ht="39.75" customHeight="1" x14ac:dyDescent="0.2">
      <c r="A16" s="73" t="s">
        <v>67</v>
      </c>
      <c r="B16" s="62"/>
      <c r="C16" s="34">
        <v>0</v>
      </c>
      <c r="D16" s="61"/>
      <c r="E16" s="34">
        <v>0</v>
      </c>
      <c r="F16" s="61"/>
      <c r="G16" s="34">
        <v>0</v>
      </c>
      <c r="H16" s="61"/>
      <c r="I16" s="34">
        <f t="shared" si="0"/>
        <v>0</v>
      </c>
      <c r="J16" s="61"/>
      <c r="K16" s="34">
        <v>197255557</v>
      </c>
      <c r="L16" s="61"/>
      <c r="M16" s="34">
        <v>1999363924699</v>
      </c>
      <c r="N16" s="61"/>
      <c r="O16" s="34">
        <v>-1995614935728</v>
      </c>
      <c r="P16" s="61"/>
      <c r="Q16" s="34">
        <f t="shared" si="1"/>
        <v>3748988971</v>
      </c>
      <c r="R16" s="62"/>
      <c r="S16" s="62"/>
    </row>
    <row r="17" spans="1:19" ht="39.75" customHeight="1" x14ac:dyDescent="0.2">
      <c r="A17" s="73" t="s">
        <v>106</v>
      </c>
      <c r="B17" s="62"/>
      <c r="C17" s="34">
        <v>0</v>
      </c>
      <c r="D17" s="61"/>
      <c r="E17" s="34">
        <v>0</v>
      </c>
      <c r="F17" s="61"/>
      <c r="G17" s="34">
        <v>0</v>
      </c>
      <c r="H17" s="61"/>
      <c r="I17" s="34">
        <f t="shared" si="0"/>
        <v>0</v>
      </c>
      <c r="J17" s="61"/>
      <c r="K17" s="34">
        <v>2575000</v>
      </c>
      <c r="L17" s="61"/>
      <c r="M17" s="34">
        <v>77090987627</v>
      </c>
      <c r="N17" s="61"/>
      <c r="O17" s="34">
        <v>-73935974505</v>
      </c>
      <c r="P17" s="61"/>
      <c r="Q17" s="34">
        <f t="shared" si="1"/>
        <v>3155013122</v>
      </c>
      <c r="R17" s="62"/>
      <c r="S17" s="62"/>
    </row>
    <row r="18" spans="1:19" ht="39.75" customHeight="1" x14ac:dyDescent="0.2">
      <c r="A18" s="73" t="s">
        <v>102</v>
      </c>
      <c r="B18" s="62"/>
      <c r="C18" s="34">
        <v>0</v>
      </c>
      <c r="D18" s="61"/>
      <c r="E18" s="34">
        <v>0</v>
      </c>
      <c r="F18" s="61"/>
      <c r="G18" s="34">
        <v>0</v>
      </c>
      <c r="H18" s="61"/>
      <c r="I18" s="34">
        <f t="shared" si="0"/>
        <v>0</v>
      </c>
      <c r="J18" s="61"/>
      <c r="K18" s="34">
        <v>14500000</v>
      </c>
      <c r="L18" s="61"/>
      <c r="M18" s="34">
        <v>152888328089</v>
      </c>
      <c r="N18" s="61"/>
      <c r="O18" s="34">
        <v>-152395743151</v>
      </c>
      <c r="P18" s="61"/>
      <c r="Q18" s="34">
        <f t="shared" si="1"/>
        <v>492584938</v>
      </c>
      <c r="R18" s="62"/>
      <c r="S18" s="62"/>
    </row>
    <row r="19" spans="1:19" ht="39.75" customHeight="1" x14ac:dyDescent="0.2">
      <c r="A19" s="73" t="s">
        <v>109</v>
      </c>
      <c r="B19" s="62"/>
      <c r="C19" s="34">
        <v>0</v>
      </c>
      <c r="D19" s="61"/>
      <c r="E19" s="34">
        <v>0</v>
      </c>
      <c r="F19" s="61"/>
      <c r="G19" s="34">
        <v>0</v>
      </c>
      <c r="H19" s="61"/>
      <c r="I19" s="34">
        <f t="shared" si="0"/>
        <v>0</v>
      </c>
      <c r="J19" s="61"/>
      <c r="K19" s="34">
        <v>8925841</v>
      </c>
      <c r="L19" s="61"/>
      <c r="M19" s="34">
        <v>137690978944</v>
      </c>
      <c r="N19" s="61"/>
      <c r="O19" s="34">
        <v>-137326038681</v>
      </c>
      <c r="P19" s="61"/>
      <c r="Q19" s="34">
        <f t="shared" si="1"/>
        <v>364940263</v>
      </c>
      <c r="R19" s="62"/>
      <c r="S19" s="62"/>
    </row>
    <row r="20" spans="1:19" ht="39.75" customHeight="1" x14ac:dyDescent="0.2">
      <c r="A20" s="73" t="s">
        <v>108</v>
      </c>
      <c r="B20" s="62"/>
      <c r="C20" s="34">
        <v>0</v>
      </c>
      <c r="D20" s="61"/>
      <c r="E20" s="34">
        <v>0</v>
      </c>
      <c r="F20" s="61"/>
      <c r="G20" s="34">
        <v>0</v>
      </c>
      <c r="H20" s="61"/>
      <c r="I20" s="34">
        <f t="shared" si="0"/>
        <v>0</v>
      </c>
      <c r="J20" s="61"/>
      <c r="K20" s="34">
        <v>624670</v>
      </c>
      <c r="L20" s="61"/>
      <c r="M20" s="34">
        <v>8210996647</v>
      </c>
      <c r="N20" s="61"/>
      <c r="O20" s="34">
        <v>-8083297115</v>
      </c>
      <c r="P20" s="61"/>
      <c r="Q20" s="34">
        <f t="shared" si="1"/>
        <v>127699532</v>
      </c>
      <c r="R20" s="62"/>
      <c r="S20" s="62"/>
    </row>
    <row r="21" spans="1:19" ht="39.75" customHeight="1" x14ac:dyDescent="0.2">
      <c r="A21" s="73" t="s">
        <v>103</v>
      </c>
      <c r="B21" s="62"/>
      <c r="C21" s="34">
        <v>0</v>
      </c>
      <c r="D21" s="61"/>
      <c r="E21" s="34">
        <v>0</v>
      </c>
      <c r="F21" s="61"/>
      <c r="G21" s="34">
        <v>0</v>
      </c>
      <c r="H21" s="61"/>
      <c r="I21" s="34">
        <f t="shared" si="0"/>
        <v>0</v>
      </c>
      <c r="J21" s="61"/>
      <c r="K21" s="34">
        <v>2800000</v>
      </c>
      <c r="L21" s="61"/>
      <c r="M21" s="34">
        <v>28397874400</v>
      </c>
      <c r="N21" s="61"/>
      <c r="O21" s="34">
        <v>-28316962974</v>
      </c>
      <c r="P21" s="61"/>
      <c r="Q21" s="34">
        <f t="shared" si="1"/>
        <v>80911426</v>
      </c>
      <c r="R21" s="62"/>
      <c r="S21" s="62"/>
    </row>
    <row r="22" spans="1:19" ht="39.75" customHeight="1" x14ac:dyDescent="0.2">
      <c r="A22" s="73" t="s">
        <v>104</v>
      </c>
      <c r="B22" s="62"/>
      <c r="C22" s="34">
        <v>0</v>
      </c>
      <c r="D22" s="61"/>
      <c r="E22" s="34">
        <v>0</v>
      </c>
      <c r="F22" s="61"/>
      <c r="G22" s="34">
        <v>0</v>
      </c>
      <c r="H22" s="61"/>
      <c r="I22" s="34">
        <f t="shared" si="0"/>
        <v>0</v>
      </c>
      <c r="J22" s="61"/>
      <c r="K22" s="34">
        <v>2000000</v>
      </c>
      <c r="L22" s="61"/>
      <c r="M22" s="34">
        <v>23197649634</v>
      </c>
      <c r="N22" s="61"/>
      <c r="O22" s="34">
        <v>-23131310884</v>
      </c>
      <c r="P22" s="61"/>
      <c r="Q22" s="34">
        <f t="shared" si="1"/>
        <v>66338750</v>
      </c>
      <c r="R22" s="62"/>
      <c r="S22" s="62"/>
    </row>
    <row r="23" spans="1:19" ht="39.75" customHeight="1" x14ac:dyDescent="0.2">
      <c r="A23" s="73" t="s">
        <v>100</v>
      </c>
      <c r="B23" s="62"/>
      <c r="C23" s="34">
        <v>0</v>
      </c>
      <c r="D23" s="61"/>
      <c r="E23" s="34">
        <v>0</v>
      </c>
      <c r="F23" s="61"/>
      <c r="G23" s="34">
        <v>0</v>
      </c>
      <c r="H23" s="61"/>
      <c r="I23" s="34">
        <f t="shared" si="0"/>
        <v>0</v>
      </c>
      <c r="J23" s="61"/>
      <c r="K23" s="34">
        <v>813460</v>
      </c>
      <c r="L23" s="61"/>
      <c r="M23" s="34">
        <v>17720343302</v>
      </c>
      <c r="N23" s="61"/>
      <c r="O23" s="34">
        <v>-17670661588</v>
      </c>
      <c r="P23" s="61"/>
      <c r="Q23" s="34">
        <f t="shared" si="1"/>
        <v>49681714</v>
      </c>
      <c r="R23" s="62"/>
      <c r="S23" s="62"/>
    </row>
    <row r="24" spans="1:19" ht="39.75" customHeight="1" thickBot="1" x14ac:dyDescent="0.25">
      <c r="A24" s="73" t="s">
        <v>105</v>
      </c>
      <c r="B24" s="62"/>
      <c r="C24" s="37">
        <v>0</v>
      </c>
      <c r="D24" s="61"/>
      <c r="E24" s="37">
        <v>0</v>
      </c>
      <c r="F24" s="61"/>
      <c r="G24" s="37">
        <v>0</v>
      </c>
      <c r="H24" s="61"/>
      <c r="I24" s="37">
        <f t="shared" si="0"/>
        <v>0</v>
      </c>
      <c r="J24" s="61"/>
      <c r="K24" s="37">
        <v>9000000</v>
      </c>
      <c r="L24" s="61"/>
      <c r="M24" s="37">
        <v>121413569221</v>
      </c>
      <c r="N24" s="61"/>
      <c r="O24" s="37">
        <v>-124000971907</v>
      </c>
      <c r="P24" s="61"/>
      <c r="Q24" s="37">
        <f t="shared" si="1"/>
        <v>-2587402686</v>
      </c>
      <c r="R24" s="62"/>
      <c r="S24" s="62"/>
    </row>
    <row r="25" spans="1:19" ht="39.75" customHeight="1" thickBot="1" x14ac:dyDescent="0.25">
      <c r="A25" s="168"/>
      <c r="B25" s="62"/>
      <c r="C25" s="40">
        <f>SUM(C9:C24)</f>
        <v>2735000</v>
      </c>
      <c r="D25" s="143"/>
      <c r="E25" s="40">
        <f>SUM(E9:E24)</f>
        <v>81881484354</v>
      </c>
      <c r="F25" s="143"/>
      <c r="G25" s="40">
        <f>SUM(G9:G24)</f>
        <v>-74586777982</v>
      </c>
      <c r="H25" s="143"/>
      <c r="I25" s="40">
        <f>SUM(I9:I24)</f>
        <v>7294706372</v>
      </c>
      <c r="J25" s="143"/>
      <c r="K25" s="40">
        <f>SUM(K9:K24)</f>
        <v>636174752</v>
      </c>
      <c r="L25" s="143"/>
      <c r="M25" s="40">
        <f>SUM(M9:M24)</f>
        <v>11015473721025</v>
      </c>
      <c r="N25" s="143"/>
      <c r="O25" s="40">
        <f>SUM(O9:O24)</f>
        <v>-10595169453540</v>
      </c>
      <c r="P25" s="143"/>
      <c r="Q25" s="40">
        <f>SUM(Q9:Q24)</f>
        <v>420304267485</v>
      </c>
      <c r="R25" s="62"/>
      <c r="S25" s="62"/>
    </row>
    <row r="26" spans="1:19" ht="13.5" thickTop="1" x14ac:dyDescent="0.2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</sheetData>
  <mergeCells count="8">
    <mergeCell ref="A1:Q1"/>
    <mergeCell ref="A2:Q2"/>
    <mergeCell ref="A3:Q3"/>
    <mergeCell ref="C6:Q6"/>
    <mergeCell ref="A7:A8"/>
    <mergeCell ref="C7:I7"/>
    <mergeCell ref="K7:Q7"/>
    <mergeCell ref="A5:Q5"/>
  </mergeCells>
  <pageMargins left="0.7" right="0.7" top="0.75" bottom="0.75" header="0.3" footer="0.3"/>
  <pageSetup scale="3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1EF5-CF2C-4E88-9FA5-649811B939ED}">
  <sheetPr>
    <pageSetUpPr fitToPage="1"/>
  </sheetPr>
  <dimension ref="A1:S13"/>
  <sheetViews>
    <sheetView rightToLeft="1" view="pageBreakPreview" zoomScale="60" zoomScaleNormal="100" workbookViewId="0">
      <selection activeCell="Q34" sqref="Q34"/>
    </sheetView>
  </sheetViews>
  <sheetFormatPr defaultRowHeight="12.75" x14ac:dyDescent="0.2"/>
  <cols>
    <col min="1" max="1" width="33.42578125" bestFit="1" customWidth="1"/>
    <col min="2" max="2" width="1.42578125" customWidth="1"/>
    <col min="3" max="3" width="17.140625" customWidth="1"/>
    <col min="4" max="4" width="1.42578125" customWidth="1"/>
    <col min="5" max="5" width="25.140625" customWidth="1"/>
    <col min="6" max="6" width="1.42578125" customWidth="1"/>
    <col min="7" max="7" width="27" customWidth="1"/>
    <col min="8" max="8" width="1.42578125" customWidth="1"/>
    <col min="9" max="9" width="33.28515625" customWidth="1"/>
    <col min="10" max="10" width="1.42578125" customWidth="1"/>
    <col min="11" max="11" width="20.28515625" customWidth="1"/>
    <col min="12" max="12" width="1.42578125" customWidth="1"/>
    <col min="13" max="13" width="22.7109375" customWidth="1"/>
    <col min="14" max="14" width="1.42578125" customWidth="1"/>
    <col min="15" max="15" width="22.7109375" customWidth="1"/>
    <col min="16" max="16" width="1.42578125" customWidth="1"/>
    <col min="17" max="17" width="29.85546875" customWidth="1"/>
    <col min="18" max="18" width="1.42578125" customWidth="1"/>
  </cols>
  <sheetData>
    <row r="1" spans="1:19" ht="39" customHeight="1" x14ac:dyDescent="0.2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1:19" ht="39" customHeight="1" x14ac:dyDescent="0.2">
      <c r="A2" s="215" t="s">
        <v>86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19" ht="39" customHeight="1" x14ac:dyDescent="0.2">
      <c r="A3" s="215" t="s">
        <v>149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4" spans="1:19" ht="39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9" ht="39.75" customHeight="1" x14ac:dyDescent="0.2">
      <c r="A5" s="220" t="s">
        <v>201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</row>
    <row r="6" spans="1:19" ht="39" customHeight="1" x14ac:dyDescent="0.2">
      <c r="A6" s="77"/>
      <c r="B6" s="77"/>
      <c r="C6" s="209" t="s">
        <v>150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</row>
    <row r="7" spans="1:19" ht="39" customHeight="1" thickBot="1" x14ac:dyDescent="0.25">
      <c r="A7" s="217" t="s">
        <v>87</v>
      </c>
      <c r="B7" s="62"/>
      <c r="C7" s="190" t="s">
        <v>165</v>
      </c>
      <c r="D7" s="190"/>
      <c r="E7" s="190"/>
      <c r="F7" s="190"/>
      <c r="G7" s="190"/>
      <c r="H7" s="190"/>
      <c r="I7" s="190"/>
      <c r="J7" s="62"/>
      <c r="K7" s="190" t="s">
        <v>166</v>
      </c>
      <c r="L7" s="190"/>
      <c r="M7" s="190"/>
      <c r="N7" s="190"/>
      <c r="O7" s="190"/>
      <c r="P7" s="190"/>
      <c r="Q7" s="190"/>
    </row>
    <row r="8" spans="1:19" ht="38.25" customHeight="1" thickBot="1" x14ac:dyDescent="0.35">
      <c r="A8" s="190"/>
      <c r="B8" s="62"/>
      <c r="C8" s="86" t="s">
        <v>8</v>
      </c>
      <c r="D8" s="142"/>
      <c r="E8" s="86" t="s">
        <v>138</v>
      </c>
      <c r="F8" s="142"/>
      <c r="G8" s="86" t="s">
        <v>139</v>
      </c>
      <c r="H8" s="142"/>
      <c r="I8" s="86" t="s">
        <v>140</v>
      </c>
      <c r="J8" s="95"/>
      <c r="K8" s="86" t="s">
        <v>8</v>
      </c>
      <c r="L8" s="142"/>
      <c r="M8" s="86" t="s">
        <v>138</v>
      </c>
      <c r="N8" s="142"/>
      <c r="O8" s="86" t="s">
        <v>139</v>
      </c>
      <c r="P8" s="142"/>
      <c r="Q8" s="86" t="s">
        <v>140</v>
      </c>
    </row>
    <row r="9" spans="1:19" ht="39" customHeight="1" x14ac:dyDescent="0.2">
      <c r="A9" s="74" t="s">
        <v>114</v>
      </c>
      <c r="B9" s="62"/>
      <c r="C9" s="36">
        <v>0</v>
      </c>
      <c r="D9" s="61"/>
      <c r="E9" s="36">
        <v>0</v>
      </c>
      <c r="F9" s="61"/>
      <c r="G9" s="36">
        <v>0</v>
      </c>
      <c r="H9" s="61"/>
      <c r="I9" s="34">
        <f>E9+G9</f>
        <v>0</v>
      </c>
      <c r="J9" s="61"/>
      <c r="K9" s="36">
        <v>100</v>
      </c>
      <c r="L9" s="61"/>
      <c r="M9" s="36">
        <v>96524572</v>
      </c>
      <c r="N9" s="61"/>
      <c r="O9" s="36">
        <v>-91991565</v>
      </c>
      <c r="P9" s="61"/>
      <c r="Q9" s="34">
        <f>M9+O9</f>
        <v>4533007</v>
      </c>
    </row>
    <row r="10" spans="1:19" ht="39" customHeight="1" x14ac:dyDescent="0.2">
      <c r="A10" s="73" t="s">
        <v>112</v>
      </c>
      <c r="B10" s="62"/>
      <c r="C10" s="34">
        <v>0</v>
      </c>
      <c r="D10" s="61"/>
      <c r="E10" s="34">
        <v>0</v>
      </c>
      <c r="F10" s="61"/>
      <c r="G10" s="34">
        <v>0</v>
      </c>
      <c r="H10" s="61"/>
      <c r="I10" s="34">
        <f>E10+G10</f>
        <v>0</v>
      </c>
      <c r="J10" s="61"/>
      <c r="K10" s="34">
        <v>100</v>
      </c>
      <c r="L10" s="61"/>
      <c r="M10" s="34">
        <v>96929675</v>
      </c>
      <c r="N10" s="61"/>
      <c r="O10" s="36">
        <v>-94998550</v>
      </c>
      <c r="P10" s="61"/>
      <c r="Q10" s="34">
        <f t="shared" ref="Q10:Q11" si="0">M10+O10</f>
        <v>1931125</v>
      </c>
    </row>
    <row r="11" spans="1:19" ht="39" customHeight="1" thickBot="1" x14ac:dyDescent="0.25">
      <c r="A11" s="73" t="s">
        <v>113</v>
      </c>
      <c r="B11" s="62"/>
      <c r="C11" s="37">
        <v>0</v>
      </c>
      <c r="D11" s="61"/>
      <c r="E11" s="37">
        <v>0</v>
      </c>
      <c r="F11" s="61"/>
      <c r="G11" s="37">
        <v>0</v>
      </c>
      <c r="H11" s="61"/>
      <c r="I11" s="37">
        <f>E11+G11</f>
        <v>0</v>
      </c>
      <c r="J11" s="61"/>
      <c r="K11" s="37">
        <v>100</v>
      </c>
      <c r="L11" s="61"/>
      <c r="M11" s="37">
        <v>76838254</v>
      </c>
      <c r="N11" s="61"/>
      <c r="O11" s="37">
        <v>-95013129</v>
      </c>
      <c r="P11" s="61"/>
      <c r="Q11" s="37">
        <f t="shared" si="0"/>
        <v>-18174875</v>
      </c>
    </row>
    <row r="12" spans="1:19" ht="39" customHeight="1" thickBot="1" x14ac:dyDescent="0.25">
      <c r="A12" s="168"/>
      <c r="B12" s="62"/>
      <c r="C12" s="40">
        <f>SUM(C9:C11)</f>
        <v>0</v>
      </c>
      <c r="D12" s="143"/>
      <c r="E12" s="40">
        <f>SUM(E9:E11)</f>
        <v>0</v>
      </c>
      <c r="F12" s="143"/>
      <c r="G12" s="40">
        <f>SUM(G9:G11)</f>
        <v>0</v>
      </c>
      <c r="H12" s="143"/>
      <c r="I12" s="40">
        <f>SUM(I9:I11)</f>
        <v>0</v>
      </c>
      <c r="J12" s="143"/>
      <c r="K12" s="40">
        <f>SUM(K9:K11)</f>
        <v>300</v>
      </c>
      <c r="L12" s="143"/>
      <c r="M12" s="40">
        <f>SUM(M9:M11)</f>
        <v>270292501</v>
      </c>
      <c r="N12" s="143"/>
      <c r="O12" s="40">
        <f>SUM(O9:O11)</f>
        <v>-282003244</v>
      </c>
      <c r="P12" s="143"/>
      <c r="Q12" s="40">
        <f>SUM(Q9:Q11)</f>
        <v>-11710743</v>
      </c>
      <c r="S12" s="62"/>
    </row>
    <row r="13" spans="1:19" ht="13.5" thickTop="1" x14ac:dyDescent="0.2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</sheetData>
  <mergeCells count="8">
    <mergeCell ref="C6:Q6"/>
    <mergeCell ref="A7:A8"/>
    <mergeCell ref="C7:I7"/>
    <mergeCell ref="K7:Q7"/>
    <mergeCell ref="A1:Q1"/>
    <mergeCell ref="A2:Q2"/>
    <mergeCell ref="A3:Q3"/>
    <mergeCell ref="A5:Q5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X36"/>
  <sheetViews>
    <sheetView rightToLeft="1" view="pageBreakPreview" zoomScale="60" zoomScaleNormal="100" workbookViewId="0">
      <selection activeCell="C6" sqref="C6:U6"/>
    </sheetView>
  </sheetViews>
  <sheetFormatPr defaultRowHeight="12.75" x14ac:dyDescent="0.2"/>
  <cols>
    <col min="1" max="1" width="31.5703125" customWidth="1"/>
    <col min="2" max="2" width="1.42578125" customWidth="1"/>
    <col min="3" max="3" width="24" customWidth="1"/>
    <col min="4" max="4" width="1.42578125" customWidth="1"/>
    <col min="5" max="5" width="19" customWidth="1"/>
    <col min="6" max="6" width="1.42578125" customWidth="1"/>
    <col min="7" max="7" width="20.42578125" customWidth="1"/>
    <col min="8" max="8" width="1.42578125" customWidth="1"/>
    <col min="9" max="9" width="20.85546875" customWidth="1"/>
    <col min="10" max="10" width="1.42578125" customWidth="1"/>
    <col min="11" max="11" width="19.42578125" customWidth="1"/>
    <col min="12" max="12" width="1.42578125" customWidth="1"/>
    <col min="13" max="13" width="19.85546875" customWidth="1"/>
    <col min="14" max="14" width="1.42578125" customWidth="1"/>
    <col min="15" max="15" width="19.85546875" customWidth="1"/>
    <col min="16" max="16" width="1.42578125" customWidth="1"/>
    <col min="17" max="17" width="20" customWidth="1"/>
    <col min="18" max="18" width="1.42578125" customWidth="1"/>
    <col min="19" max="19" width="19.85546875" customWidth="1"/>
    <col min="20" max="20" width="1.42578125" customWidth="1"/>
    <col min="21" max="21" width="23.5703125" customWidth="1"/>
    <col min="22" max="22" width="1.42578125" customWidth="1"/>
    <col min="23" max="23" width="13" customWidth="1"/>
    <col min="24" max="24" width="7.7109375" customWidth="1"/>
    <col min="25" max="25" width="0.28515625" customWidth="1"/>
  </cols>
  <sheetData>
    <row r="1" spans="1:24" ht="39.75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7"/>
      <c r="W1" s="7"/>
      <c r="X1" s="7"/>
    </row>
    <row r="2" spans="1:24" ht="39.75" customHeight="1" x14ac:dyDescent="0.2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7"/>
      <c r="W2" s="7"/>
      <c r="X2" s="7"/>
    </row>
    <row r="3" spans="1:24" ht="39.75" customHeight="1" x14ac:dyDescent="0.2">
      <c r="A3" s="187" t="str">
        <f>سهام!A3</f>
        <v>به تاریخ 30 مهر 1404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7"/>
      <c r="W3" s="7"/>
      <c r="X3" s="7"/>
    </row>
    <row r="4" spans="1:24" ht="39.75" customHeight="1" x14ac:dyDescent="0.2"/>
    <row r="5" spans="1:24" ht="39.75" customHeight="1" x14ac:dyDescent="0.2">
      <c r="A5" s="201" t="s">
        <v>37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8"/>
      <c r="W5" s="8"/>
      <c r="X5" s="8"/>
    </row>
    <row r="6" spans="1:24" ht="39.75" customHeight="1" x14ac:dyDescent="0.2">
      <c r="A6" s="8"/>
      <c r="B6" s="20"/>
      <c r="C6" s="202" t="s">
        <v>150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8"/>
      <c r="W6" s="8"/>
      <c r="X6" s="8"/>
    </row>
    <row r="7" spans="1:24" ht="39.75" customHeight="1" thickBot="1" x14ac:dyDescent="0.35">
      <c r="A7" s="11"/>
      <c r="B7" s="11"/>
      <c r="C7" s="196" t="s">
        <v>2</v>
      </c>
      <c r="D7" s="196"/>
      <c r="E7" s="196"/>
      <c r="F7" s="196"/>
      <c r="G7" s="196"/>
      <c r="H7" s="196"/>
      <c r="I7" s="196"/>
      <c r="J7" s="196"/>
      <c r="K7" s="196"/>
      <c r="L7" s="58"/>
      <c r="M7" s="196" t="s">
        <v>4</v>
      </c>
      <c r="N7" s="196"/>
      <c r="O7" s="196"/>
      <c r="P7" s="196"/>
      <c r="Q7" s="196"/>
      <c r="R7" s="196"/>
      <c r="S7" s="196"/>
      <c r="T7" s="196"/>
      <c r="U7" s="196"/>
      <c r="V7" s="6"/>
      <c r="W7" s="6"/>
    </row>
    <row r="8" spans="1:24" ht="39.75" customHeight="1" thickBot="1" x14ac:dyDescent="0.35">
      <c r="A8" s="29" t="s">
        <v>33</v>
      </c>
      <c r="B8" s="11"/>
      <c r="C8" s="29" t="s">
        <v>38</v>
      </c>
      <c r="D8" s="51"/>
      <c r="E8" s="29" t="s">
        <v>39</v>
      </c>
      <c r="F8" s="51"/>
      <c r="G8" s="29" t="s">
        <v>40</v>
      </c>
      <c r="H8" s="16"/>
      <c r="I8" s="29" t="s">
        <v>34</v>
      </c>
      <c r="J8" s="22"/>
      <c r="K8" s="29" t="s">
        <v>35</v>
      </c>
      <c r="L8" s="17"/>
      <c r="M8" s="29" t="s">
        <v>38</v>
      </c>
      <c r="N8" s="22"/>
      <c r="O8" s="29" t="s">
        <v>39</v>
      </c>
      <c r="P8" s="17"/>
      <c r="Q8" s="29" t="s">
        <v>40</v>
      </c>
      <c r="R8" s="17"/>
      <c r="S8" s="29" t="s">
        <v>34</v>
      </c>
      <c r="T8" s="22"/>
      <c r="U8" s="29" t="s">
        <v>35</v>
      </c>
      <c r="V8" s="6"/>
      <c r="W8" s="21"/>
    </row>
    <row r="9" spans="1:24" ht="39.75" customHeight="1" x14ac:dyDescent="0.25">
      <c r="A9" s="56" t="s">
        <v>53</v>
      </c>
      <c r="C9" s="48" t="s">
        <v>42</v>
      </c>
      <c r="D9" s="13"/>
      <c r="E9" s="48" t="s">
        <v>44</v>
      </c>
      <c r="F9" s="13"/>
      <c r="G9" s="14">
        <v>0</v>
      </c>
      <c r="H9" s="47"/>
      <c r="I9" s="14">
        <v>0</v>
      </c>
      <c r="J9" s="10"/>
      <c r="K9" s="48" t="s">
        <v>44</v>
      </c>
      <c r="L9" s="49"/>
      <c r="M9" s="48" t="s">
        <v>42</v>
      </c>
      <c r="N9" s="52"/>
      <c r="O9" s="48" t="s">
        <v>43</v>
      </c>
      <c r="P9" s="18"/>
      <c r="Q9" s="14">
        <v>9285000</v>
      </c>
      <c r="R9" s="53"/>
      <c r="S9" s="14">
        <v>2600</v>
      </c>
      <c r="T9" s="54"/>
      <c r="U9" s="48" t="s">
        <v>54</v>
      </c>
      <c r="V9" s="5"/>
    </row>
    <row r="10" spans="1:24" ht="39.75" customHeight="1" x14ac:dyDescent="0.25">
      <c r="A10" s="56" t="s">
        <v>55</v>
      </c>
      <c r="C10" s="48" t="s">
        <v>42</v>
      </c>
      <c r="D10" s="13"/>
      <c r="E10" s="48" t="s">
        <v>44</v>
      </c>
      <c r="F10" s="13"/>
      <c r="G10" s="14">
        <v>0</v>
      </c>
      <c r="H10" s="47"/>
      <c r="I10" s="14">
        <v>0</v>
      </c>
      <c r="J10" s="10"/>
      <c r="K10" s="48" t="s">
        <v>44</v>
      </c>
      <c r="L10" s="49"/>
      <c r="M10" s="48" t="s">
        <v>42</v>
      </c>
      <c r="N10" s="52"/>
      <c r="O10" s="48" t="s">
        <v>43</v>
      </c>
      <c r="P10" s="18"/>
      <c r="Q10" s="14">
        <v>1000000</v>
      </c>
      <c r="R10" s="53"/>
      <c r="S10" s="14">
        <v>3200</v>
      </c>
      <c r="T10" s="54"/>
      <c r="U10" s="48" t="s">
        <v>54</v>
      </c>
      <c r="V10" s="46"/>
    </row>
    <row r="11" spans="1:24" ht="39.75" customHeight="1" x14ac:dyDescent="0.25">
      <c r="A11" s="56" t="s">
        <v>56</v>
      </c>
      <c r="C11" s="48" t="s">
        <v>42</v>
      </c>
      <c r="D11" s="13"/>
      <c r="E11" s="48" t="s">
        <v>44</v>
      </c>
      <c r="F11" s="13"/>
      <c r="G11" s="14">
        <v>0</v>
      </c>
      <c r="H11" s="47"/>
      <c r="I11" s="14">
        <v>0</v>
      </c>
      <c r="J11" s="10"/>
      <c r="K11" s="48" t="s">
        <v>44</v>
      </c>
      <c r="L11" s="49"/>
      <c r="M11" s="48" t="s">
        <v>42</v>
      </c>
      <c r="N11" s="52"/>
      <c r="O11" s="48" t="s">
        <v>43</v>
      </c>
      <c r="P11" s="18"/>
      <c r="Q11" s="14">
        <v>648000</v>
      </c>
      <c r="R11" s="53"/>
      <c r="S11" s="14">
        <v>2400</v>
      </c>
      <c r="T11" s="54"/>
      <c r="U11" s="48" t="s">
        <v>54</v>
      </c>
      <c r="V11" s="46"/>
    </row>
    <row r="12" spans="1:24" ht="39.75" customHeight="1" x14ac:dyDescent="0.2">
      <c r="A12" s="53" t="s">
        <v>41</v>
      </c>
      <c r="C12" s="47" t="s">
        <v>42</v>
      </c>
      <c r="D12" s="13"/>
      <c r="E12" s="47" t="s">
        <v>43</v>
      </c>
      <c r="F12" s="13"/>
      <c r="G12" s="15">
        <v>25449000</v>
      </c>
      <c r="H12" s="47"/>
      <c r="I12" s="15">
        <v>2200</v>
      </c>
      <c r="J12" s="13"/>
      <c r="K12" s="47" t="s">
        <v>45</v>
      </c>
      <c r="L12" s="15"/>
      <c r="M12" s="47" t="s">
        <v>42</v>
      </c>
      <c r="N12" s="13"/>
      <c r="O12" s="47" t="s">
        <v>44</v>
      </c>
      <c r="P12" s="15"/>
      <c r="Q12" s="15">
        <v>0</v>
      </c>
      <c r="R12" s="47"/>
      <c r="S12" s="15">
        <v>0</v>
      </c>
      <c r="T12" s="50"/>
      <c r="U12" s="47" t="s">
        <v>44</v>
      </c>
      <c r="V12" s="46"/>
    </row>
    <row r="13" spans="1:24" ht="39.75" customHeight="1" x14ac:dyDescent="0.2">
      <c r="A13" s="56" t="s">
        <v>46</v>
      </c>
      <c r="C13" s="48" t="s">
        <v>42</v>
      </c>
      <c r="D13" s="13"/>
      <c r="E13" s="48" t="s">
        <v>43</v>
      </c>
      <c r="F13" s="13"/>
      <c r="G13" s="14">
        <v>4568000</v>
      </c>
      <c r="H13" s="47"/>
      <c r="I13" s="14">
        <v>2600</v>
      </c>
      <c r="J13" s="13"/>
      <c r="K13" s="48" t="s">
        <v>45</v>
      </c>
      <c r="L13" s="14"/>
      <c r="M13" s="48" t="s">
        <v>42</v>
      </c>
      <c r="N13" s="13"/>
      <c r="O13" s="48" t="s">
        <v>44</v>
      </c>
      <c r="P13" s="14"/>
      <c r="Q13" s="14">
        <v>0</v>
      </c>
      <c r="R13" s="47"/>
      <c r="S13" s="14">
        <v>0</v>
      </c>
      <c r="T13" s="50"/>
      <c r="U13" s="48" t="s">
        <v>44</v>
      </c>
      <c r="V13" s="46"/>
    </row>
    <row r="14" spans="1:24" ht="39.75" customHeight="1" x14ac:dyDescent="0.2">
      <c r="A14" s="56" t="s">
        <v>47</v>
      </c>
      <c r="C14" s="48" t="s">
        <v>42</v>
      </c>
      <c r="D14" s="13"/>
      <c r="E14" s="48" t="s">
        <v>43</v>
      </c>
      <c r="F14" s="13"/>
      <c r="G14" s="14">
        <v>10440000</v>
      </c>
      <c r="H14" s="47"/>
      <c r="I14" s="14">
        <v>2400</v>
      </c>
      <c r="J14" s="13"/>
      <c r="K14" s="48" t="s">
        <v>45</v>
      </c>
      <c r="L14" s="14"/>
      <c r="M14" s="48" t="s">
        <v>42</v>
      </c>
      <c r="N14" s="13"/>
      <c r="O14" s="48" t="s">
        <v>44</v>
      </c>
      <c r="P14" s="14"/>
      <c r="Q14" s="14">
        <v>0</v>
      </c>
      <c r="R14" s="47"/>
      <c r="S14" s="14">
        <v>0</v>
      </c>
      <c r="T14" s="50"/>
      <c r="U14" s="48" t="s">
        <v>44</v>
      </c>
      <c r="V14" s="46"/>
    </row>
    <row r="15" spans="1:24" ht="39.75" customHeight="1" x14ac:dyDescent="0.2">
      <c r="A15" s="56" t="s">
        <v>48</v>
      </c>
      <c r="C15" s="48" t="s">
        <v>42</v>
      </c>
      <c r="D15" s="13"/>
      <c r="E15" s="48" t="s">
        <v>43</v>
      </c>
      <c r="F15" s="13"/>
      <c r="G15" s="14">
        <v>6650000</v>
      </c>
      <c r="H15" s="47"/>
      <c r="I15" s="14">
        <v>3000</v>
      </c>
      <c r="J15" s="13"/>
      <c r="K15" s="48" t="s">
        <v>45</v>
      </c>
      <c r="L15" s="14"/>
      <c r="M15" s="48" t="s">
        <v>42</v>
      </c>
      <c r="N15" s="13"/>
      <c r="O15" s="48" t="s">
        <v>44</v>
      </c>
      <c r="P15" s="14"/>
      <c r="Q15" s="14">
        <v>0</v>
      </c>
      <c r="R15" s="47"/>
      <c r="S15" s="14">
        <v>0</v>
      </c>
      <c r="T15" s="50"/>
      <c r="U15" s="48" t="s">
        <v>44</v>
      </c>
      <c r="V15" s="46"/>
    </row>
    <row r="16" spans="1:24" ht="39.75" customHeight="1" x14ac:dyDescent="0.2">
      <c r="A16" s="56" t="s">
        <v>49</v>
      </c>
      <c r="C16" s="48" t="s">
        <v>42</v>
      </c>
      <c r="D16" s="13"/>
      <c r="E16" s="48" t="s">
        <v>43</v>
      </c>
      <c r="F16" s="13"/>
      <c r="G16" s="14">
        <v>1350000</v>
      </c>
      <c r="H16" s="47"/>
      <c r="I16" s="14">
        <v>3400</v>
      </c>
      <c r="J16" s="13"/>
      <c r="K16" s="48" t="s">
        <v>45</v>
      </c>
      <c r="L16" s="14"/>
      <c r="M16" s="48" t="s">
        <v>42</v>
      </c>
      <c r="N16" s="13"/>
      <c r="O16" s="48" t="s">
        <v>44</v>
      </c>
      <c r="P16" s="14"/>
      <c r="Q16" s="14">
        <v>0</v>
      </c>
      <c r="R16" s="47"/>
      <c r="S16" s="14">
        <v>0</v>
      </c>
      <c r="T16" s="50"/>
      <c r="U16" s="48" t="s">
        <v>44</v>
      </c>
      <c r="V16" s="46"/>
    </row>
    <row r="17" spans="1:22" ht="39.75" customHeight="1" x14ac:dyDescent="0.2">
      <c r="A17" s="56" t="s">
        <v>50</v>
      </c>
      <c r="C17" s="48" t="s">
        <v>42</v>
      </c>
      <c r="D17" s="13"/>
      <c r="E17" s="48" t="s">
        <v>43</v>
      </c>
      <c r="F17" s="13"/>
      <c r="G17" s="14">
        <v>11108000</v>
      </c>
      <c r="H17" s="47"/>
      <c r="I17" s="14">
        <v>2800</v>
      </c>
      <c r="J17" s="13"/>
      <c r="K17" s="48" t="s">
        <v>45</v>
      </c>
      <c r="L17" s="14"/>
      <c r="M17" s="48" t="s">
        <v>42</v>
      </c>
      <c r="N17" s="13"/>
      <c r="O17" s="48" t="s">
        <v>44</v>
      </c>
      <c r="P17" s="14"/>
      <c r="Q17" s="14">
        <v>0</v>
      </c>
      <c r="R17" s="47"/>
      <c r="S17" s="14">
        <v>0</v>
      </c>
      <c r="T17" s="50"/>
      <c r="U17" s="48" t="s">
        <v>44</v>
      </c>
      <c r="V17" s="46"/>
    </row>
    <row r="18" spans="1:22" ht="39.75" customHeight="1" x14ac:dyDescent="0.2">
      <c r="A18" s="56" t="s">
        <v>51</v>
      </c>
      <c r="C18" s="48" t="s">
        <v>42</v>
      </c>
      <c r="D18" s="13"/>
      <c r="E18" s="48" t="s">
        <v>43</v>
      </c>
      <c r="F18" s="13"/>
      <c r="G18" s="14">
        <v>2111000</v>
      </c>
      <c r="H18" s="47"/>
      <c r="I18" s="14">
        <v>2000</v>
      </c>
      <c r="J18" s="13"/>
      <c r="K18" s="48" t="s">
        <v>45</v>
      </c>
      <c r="L18" s="14"/>
      <c r="M18" s="48" t="s">
        <v>42</v>
      </c>
      <c r="N18" s="13"/>
      <c r="O18" s="48" t="s">
        <v>44</v>
      </c>
      <c r="P18" s="14"/>
      <c r="Q18" s="14">
        <v>0</v>
      </c>
      <c r="R18" s="47"/>
      <c r="S18" s="14">
        <v>0</v>
      </c>
      <c r="T18" s="50"/>
      <c r="U18" s="48" t="s">
        <v>44</v>
      </c>
      <c r="V18" s="46"/>
    </row>
    <row r="19" spans="1:22" ht="39.75" customHeight="1" x14ac:dyDescent="0.2">
      <c r="A19" s="56" t="s">
        <v>52</v>
      </c>
      <c r="C19" s="48" t="s">
        <v>42</v>
      </c>
      <c r="D19" s="13"/>
      <c r="E19" s="48" t="s">
        <v>43</v>
      </c>
      <c r="F19" s="13"/>
      <c r="G19" s="14">
        <v>5000</v>
      </c>
      <c r="H19" s="47"/>
      <c r="I19" s="14">
        <v>1900</v>
      </c>
      <c r="J19" s="13"/>
      <c r="K19" s="48" t="s">
        <v>45</v>
      </c>
      <c r="L19" s="14"/>
      <c r="M19" s="48" t="s">
        <v>42</v>
      </c>
      <c r="N19" s="13"/>
      <c r="O19" s="48" t="s">
        <v>44</v>
      </c>
      <c r="P19" s="14"/>
      <c r="Q19" s="14">
        <v>0</v>
      </c>
      <c r="R19" s="47"/>
      <c r="S19" s="14">
        <v>0</v>
      </c>
      <c r="T19" s="50"/>
      <c r="U19" s="48" t="s">
        <v>44</v>
      </c>
      <c r="V19" s="46"/>
    </row>
    <row r="20" spans="1:22" ht="21.75" customHeight="1" x14ac:dyDescent="0.2"/>
    <row r="21" spans="1:22" ht="21.75" customHeight="1" x14ac:dyDescent="0.2"/>
    <row r="22" spans="1:22" ht="21.75" customHeight="1" x14ac:dyDescent="0.2"/>
    <row r="23" spans="1:22" ht="21.75" customHeight="1" x14ac:dyDescent="0.2"/>
    <row r="24" spans="1:22" ht="21.75" customHeight="1" x14ac:dyDescent="0.2"/>
    <row r="25" spans="1:22" ht="21.75" customHeight="1" x14ac:dyDescent="0.2"/>
    <row r="26" spans="1:22" ht="21.75" customHeight="1" x14ac:dyDescent="0.2"/>
    <row r="27" spans="1:22" ht="21.75" customHeight="1" x14ac:dyDescent="0.2"/>
    <row r="28" spans="1:22" ht="21.75" customHeight="1" x14ac:dyDescent="0.2"/>
    <row r="29" spans="1:22" ht="21.75" customHeight="1" x14ac:dyDescent="0.2"/>
    <row r="30" spans="1:22" ht="21.75" customHeight="1" x14ac:dyDescent="0.2"/>
    <row r="31" spans="1:22" ht="21.75" customHeight="1" x14ac:dyDescent="0.2"/>
    <row r="32" spans="1:2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</sheetData>
  <sortState xmlns:xlrd2="http://schemas.microsoft.com/office/spreadsheetml/2017/richdata2" ref="A9:U19">
    <sortCondition descending="1" ref="Q9:Q19"/>
  </sortState>
  <mergeCells count="7">
    <mergeCell ref="C7:K7"/>
    <mergeCell ref="M7:U7"/>
    <mergeCell ref="A1:U1"/>
    <mergeCell ref="A2:U2"/>
    <mergeCell ref="A3:U3"/>
    <mergeCell ref="A5:U5"/>
    <mergeCell ref="C6:U6"/>
  </mergeCells>
  <pageMargins left="0.39" right="0.39" top="0.39" bottom="0.39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A21"/>
  <sheetViews>
    <sheetView rightToLeft="1" view="pageBreakPreview" topLeftCell="A9" zoomScale="93" zoomScaleNormal="100" zoomScaleSheetLayoutView="93" workbookViewId="0">
      <selection activeCell="A18" sqref="A18:XFD20"/>
    </sheetView>
  </sheetViews>
  <sheetFormatPr defaultRowHeight="15.75" x14ac:dyDescent="0.4"/>
  <cols>
    <col min="1" max="1" width="32" style="23" bestFit="1" customWidth="1"/>
    <col min="2" max="2" width="1.42578125" style="23" customWidth="1"/>
    <col min="3" max="3" width="14.85546875" style="45" customWidth="1"/>
    <col min="4" max="4" width="1.42578125" style="45" customWidth="1"/>
    <col min="5" max="5" width="21.28515625" style="45" bestFit="1" customWidth="1"/>
    <col min="6" max="6" width="1.42578125" style="45" customWidth="1"/>
    <col min="7" max="7" width="22.5703125" style="45" bestFit="1" customWidth="1"/>
    <col min="8" max="8" width="1.42578125" style="45" customWidth="1"/>
    <col min="9" max="9" width="13" style="45" customWidth="1"/>
    <col min="10" max="10" width="1.42578125" style="45" customWidth="1"/>
    <col min="11" max="11" width="20.85546875" style="45" bestFit="1" customWidth="1"/>
    <col min="12" max="12" width="1.42578125" style="45" customWidth="1"/>
    <col min="13" max="13" width="13" style="45" customWidth="1"/>
    <col min="14" max="14" width="1.42578125" style="45" customWidth="1"/>
    <col min="15" max="15" width="20.5703125" style="45" bestFit="1" customWidth="1"/>
    <col min="16" max="16" width="1.42578125" style="45" customWidth="1"/>
    <col min="17" max="17" width="15.5703125" style="45" customWidth="1"/>
    <col min="18" max="18" width="1.42578125" style="45" customWidth="1"/>
    <col min="19" max="19" width="23.28515625" style="45" customWidth="1"/>
    <col min="20" max="20" width="1.42578125" style="45" customWidth="1"/>
    <col min="21" max="21" width="21.85546875" style="45" bestFit="1" customWidth="1"/>
    <col min="22" max="22" width="1.42578125" style="45" customWidth="1"/>
    <col min="23" max="23" width="22.5703125" style="45" bestFit="1" customWidth="1"/>
    <col min="24" max="24" width="1.42578125" style="23" customWidth="1"/>
    <col min="25" max="25" width="18.5703125" style="122" customWidth="1"/>
    <col min="26" max="26" width="1.42578125" style="23" customWidth="1"/>
    <col min="27" max="27" width="22.28515625" style="23" hidden="1" customWidth="1"/>
    <col min="28" max="16384" width="9.140625" style="23"/>
  </cols>
  <sheetData>
    <row r="1" spans="1:27" ht="39" customHeight="1" x14ac:dyDescent="0.4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</row>
    <row r="2" spans="1:27" ht="39" customHeight="1" x14ac:dyDescent="0.4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</row>
    <row r="3" spans="1:27" ht="39" customHeight="1" x14ac:dyDescent="0.4">
      <c r="A3" s="205" t="str">
        <f>سهام!A3</f>
        <v>به تاریخ 30 مهر 1404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</row>
    <row r="4" spans="1:27" ht="39" customHeight="1" x14ac:dyDescent="0.4"/>
    <row r="5" spans="1:27" ht="39" customHeight="1" x14ac:dyDescent="0.4">
      <c r="A5" s="188" t="s">
        <v>153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</row>
    <row r="6" spans="1:27" ht="39" customHeight="1" x14ac:dyDescent="0.4">
      <c r="A6" s="60"/>
      <c r="B6" s="60"/>
      <c r="C6" s="194" t="s">
        <v>150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</row>
    <row r="7" spans="1:27" ht="39" customHeight="1" thickBot="1" x14ac:dyDescent="0.7">
      <c r="A7" s="57"/>
      <c r="B7" s="57"/>
      <c r="C7" s="195" t="s">
        <v>2</v>
      </c>
      <c r="D7" s="195"/>
      <c r="E7" s="195"/>
      <c r="F7" s="195"/>
      <c r="G7" s="195"/>
      <c r="H7" s="82"/>
      <c r="I7" s="195" t="s">
        <v>3</v>
      </c>
      <c r="J7" s="195"/>
      <c r="K7" s="195"/>
      <c r="L7" s="195"/>
      <c r="M7" s="195"/>
      <c r="N7" s="195"/>
      <c r="O7" s="195"/>
      <c r="P7" s="82"/>
      <c r="Q7" s="196" t="s">
        <v>4</v>
      </c>
      <c r="R7" s="196"/>
      <c r="S7" s="196"/>
      <c r="T7" s="196"/>
      <c r="U7" s="196"/>
      <c r="V7" s="196"/>
      <c r="W7" s="196"/>
      <c r="X7" s="196"/>
      <c r="Y7" s="196"/>
    </row>
    <row r="8" spans="1:27" ht="39" customHeight="1" thickBot="1" x14ac:dyDescent="0.65">
      <c r="A8" s="191" t="s">
        <v>59</v>
      </c>
      <c r="B8" s="25"/>
      <c r="C8" s="189" t="s">
        <v>60</v>
      </c>
      <c r="D8" s="84"/>
      <c r="E8" s="189" t="s">
        <v>9</v>
      </c>
      <c r="F8" s="84"/>
      <c r="G8" s="189" t="s">
        <v>10</v>
      </c>
      <c r="H8" s="85"/>
      <c r="I8" s="190" t="s">
        <v>57</v>
      </c>
      <c r="J8" s="190"/>
      <c r="K8" s="190"/>
      <c r="L8" s="84"/>
      <c r="M8" s="190" t="s">
        <v>58</v>
      </c>
      <c r="N8" s="190"/>
      <c r="O8" s="190"/>
      <c r="P8" s="85"/>
      <c r="Q8" s="189" t="s">
        <v>8</v>
      </c>
      <c r="R8" s="84"/>
      <c r="S8" s="199" t="s">
        <v>61</v>
      </c>
      <c r="T8" s="84"/>
      <c r="U8" s="189" t="s">
        <v>9</v>
      </c>
      <c r="V8" s="84"/>
      <c r="W8" s="189" t="s">
        <v>10</v>
      </c>
      <c r="X8" s="26"/>
      <c r="Y8" s="203" t="s">
        <v>13</v>
      </c>
    </row>
    <row r="9" spans="1:27" ht="39" customHeight="1" thickBot="1" x14ac:dyDescent="0.65">
      <c r="A9" s="192"/>
      <c r="B9" s="25"/>
      <c r="C9" s="190"/>
      <c r="D9" s="85"/>
      <c r="E9" s="190"/>
      <c r="F9" s="85"/>
      <c r="G9" s="190"/>
      <c r="H9" s="85"/>
      <c r="I9" s="88" t="s">
        <v>8</v>
      </c>
      <c r="J9" s="84"/>
      <c r="K9" s="88" t="s">
        <v>9</v>
      </c>
      <c r="L9" s="85"/>
      <c r="M9" s="88" t="s">
        <v>8</v>
      </c>
      <c r="N9" s="84"/>
      <c r="O9" s="88" t="s">
        <v>11</v>
      </c>
      <c r="P9" s="85"/>
      <c r="Q9" s="190"/>
      <c r="R9" s="85"/>
      <c r="S9" s="200"/>
      <c r="T9" s="85"/>
      <c r="U9" s="190"/>
      <c r="V9" s="85"/>
      <c r="W9" s="190"/>
      <c r="X9" s="25"/>
      <c r="Y9" s="204"/>
    </row>
    <row r="10" spans="1:27" ht="39" customHeight="1" x14ac:dyDescent="0.55000000000000004">
      <c r="A10" s="55" t="s">
        <v>63</v>
      </c>
      <c r="C10" s="34">
        <v>9700000</v>
      </c>
      <c r="D10" s="63"/>
      <c r="E10" s="34">
        <v>243057924253</v>
      </c>
      <c r="F10" s="35"/>
      <c r="G10" s="34">
        <v>258660192118</v>
      </c>
      <c r="H10" s="64"/>
      <c r="I10" s="34">
        <v>19350000</v>
      </c>
      <c r="J10" s="35"/>
      <c r="K10" s="34">
        <v>525411996255</v>
      </c>
      <c r="L10" s="35"/>
      <c r="M10" s="34">
        <v>0</v>
      </c>
      <c r="N10" s="35"/>
      <c r="O10" s="34">
        <v>0</v>
      </c>
      <c r="P10" s="35"/>
      <c r="Q10" s="34">
        <v>29050000</v>
      </c>
      <c r="R10" s="64"/>
      <c r="S10" s="34">
        <v>27319</v>
      </c>
      <c r="T10" s="35"/>
      <c r="U10" s="34">
        <v>768469920508</v>
      </c>
      <c r="V10" s="35"/>
      <c r="W10" s="34">
        <v>793468146821</v>
      </c>
      <c r="X10" s="27"/>
      <c r="Y10" s="124">
        <f>W10/$AA$10*100</f>
        <v>1.4000595918882186</v>
      </c>
      <c r="AA10" s="36">
        <v>56673883841678</v>
      </c>
    </row>
    <row r="11" spans="1:27" ht="39" customHeight="1" x14ac:dyDescent="0.55000000000000004">
      <c r="A11" s="12" t="s">
        <v>62</v>
      </c>
      <c r="C11" s="36">
        <v>14500000</v>
      </c>
      <c r="D11" s="63"/>
      <c r="E11" s="36">
        <v>414314669357</v>
      </c>
      <c r="F11" s="35"/>
      <c r="G11" s="36">
        <v>493603432000</v>
      </c>
      <c r="H11" s="64"/>
      <c r="I11" s="36">
        <v>1000000</v>
      </c>
      <c r="J11" s="35"/>
      <c r="K11" s="36">
        <v>34297429532</v>
      </c>
      <c r="L11" s="35"/>
      <c r="M11" s="36">
        <v>0</v>
      </c>
      <c r="N11" s="35"/>
      <c r="O11" s="36">
        <v>0</v>
      </c>
      <c r="P11" s="35"/>
      <c r="Q11" s="36">
        <v>15500000</v>
      </c>
      <c r="R11" s="64"/>
      <c r="S11" s="36">
        <v>34953</v>
      </c>
      <c r="T11" s="35"/>
      <c r="U11" s="36">
        <v>448612098889</v>
      </c>
      <c r="V11" s="35"/>
      <c r="W11" s="36">
        <v>541669917843</v>
      </c>
      <c r="X11" s="27"/>
      <c r="Y11" s="124">
        <f t="shared" ref="Y11:Y15" si="0">W11/$AA$10*100</f>
        <v>0.95576636207991039</v>
      </c>
      <c r="AA11" s="45"/>
    </row>
    <row r="12" spans="1:27" ht="39" customHeight="1" x14ac:dyDescent="0.55000000000000004">
      <c r="A12" s="55" t="s">
        <v>66</v>
      </c>
      <c r="C12" s="34">
        <v>26700000</v>
      </c>
      <c r="D12" s="63"/>
      <c r="E12" s="34">
        <v>334083015210</v>
      </c>
      <c r="F12" s="35"/>
      <c r="G12" s="34">
        <v>371247278080</v>
      </c>
      <c r="H12" s="64"/>
      <c r="I12" s="34">
        <v>0</v>
      </c>
      <c r="J12" s="35"/>
      <c r="K12" s="34">
        <v>0</v>
      </c>
      <c r="L12" s="35"/>
      <c r="M12" s="34">
        <v>0</v>
      </c>
      <c r="N12" s="35"/>
      <c r="O12" s="34">
        <v>0</v>
      </c>
      <c r="P12" s="35"/>
      <c r="Q12" s="34">
        <v>26700000</v>
      </c>
      <c r="R12" s="64"/>
      <c r="S12" s="34">
        <v>14273</v>
      </c>
      <c r="T12" s="35"/>
      <c r="U12" s="34">
        <v>334083015210</v>
      </c>
      <c r="V12" s="35"/>
      <c r="W12" s="34">
        <v>381017645793</v>
      </c>
      <c r="X12" s="27"/>
      <c r="Y12" s="124">
        <f t="shared" si="0"/>
        <v>0.672298455594461</v>
      </c>
      <c r="AA12" s="45"/>
    </row>
    <row r="13" spans="1:27" ht="39" customHeight="1" x14ac:dyDescent="0.55000000000000004">
      <c r="A13" s="55" t="s">
        <v>64</v>
      </c>
      <c r="C13" s="34">
        <v>3000000</v>
      </c>
      <c r="D13" s="63"/>
      <c r="E13" s="34">
        <v>90291645815</v>
      </c>
      <c r="F13" s="35"/>
      <c r="G13" s="34">
        <v>155253884437</v>
      </c>
      <c r="H13" s="64"/>
      <c r="I13" s="34">
        <v>0</v>
      </c>
      <c r="J13" s="35"/>
      <c r="K13" s="34">
        <v>0</v>
      </c>
      <c r="L13" s="35"/>
      <c r="M13" s="34">
        <v>0</v>
      </c>
      <c r="N13" s="35"/>
      <c r="O13" s="34">
        <v>0</v>
      </c>
      <c r="P13" s="35"/>
      <c r="Q13" s="34">
        <v>3000000</v>
      </c>
      <c r="R13" s="64"/>
      <c r="S13" s="34">
        <v>53019</v>
      </c>
      <c r="T13" s="35"/>
      <c r="U13" s="34">
        <v>90291645815</v>
      </c>
      <c r="V13" s="35"/>
      <c r="W13" s="34">
        <v>159027176812</v>
      </c>
      <c r="X13" s="27"/>
      <c r="Y13" s="124">
        <f t="shared" si="0"/>
        <v>0.28060045656347155</v>
      </c>
      <c r="AA13" s="45"/>
    </row>
    <row r="14" spans="1:27" ht="39" customHeight="1" x14ac:dyDescent="0.55000000000000004">
      <c r="A14" s="55" t="s">
        <v>67</v>
      </c>
      <c r="C14" s="36">
        <v>1000000</v>
      </c>
      <c r="D14" s="63"/>
      <c r="E14" s="36">
        <v>10164905557</v>
      </c>
      <c r="F14" s="35"/>
      <c r="G14" s="36">
        <v>10110104000</v>
      </c>
      <c r="H14" s="64"/>
      <c r="I14" s="36">
        <v>0</v>
      </c>
      <c r="J14" s="35"/>
      <c r="K14" s="36">
        <v>0</v>
      </c>
      <c r="L14" s="35"/>
      <c r="M14" s="36">
        <v>0</v>
      </c>
      <c r="N14" s="35"/>
      <c r="O14" s="36">
        <v>0</v>
      </c>
      <c r="P14" s="35"/>
      <c r="Q14" s="36">
        <v>1000000</v>
      </c>
      <c r="R14" s="64"/>
      <c r="S14" s="36">
        <v>10115</v>
      </c>
      <c r="T14" s="35"/>
      <c r="U14" s="36">
        <v>10164905557</v>
      </c>
      <c r="V14" s="35"/>
      <c r="W14" s="36">
        <v>10113103433</v>
      </c>
      <c r="X14" s="27"/>
      <c r="Y14" s="124">
        <f t="shared" si="0"/>
        <v>1.784438042265037E-2</v>
      </c>
      <c r="AA14" s="45"/>
    </row>
    <row r="15" spans="1:27" ht="39" customHeight="1" thickBot="1" x14ac:dyDescent="0.6">
      <c r="A15" s="55" t="s">
        <v>65</v>
      </c>
      <c r="C15" s="37">
        <v>2735000</v>
      </c>
      <c r="D15" s="63"/>
      <c r="E15" s="37">
        <v>74602133628</v>
      </c>
      <c r="F15" s="35"/>
      <c r="G15" s="37">
        <v>81293569597</v>
      </c>
      <c r="H15" s="64"/>
      <c r="I15" s="37">
        <v>0</v>
      </c>
      <c r="J15" s="35"/>
      <c r="K15" s="37">
        <v>0</v>
      </c>
      <c r="L15" s="35"/>
      <c r="M15" s="37">
        <v>-2735000</v>
      </c>
      <c r="N15" s="35"/>
      <c r="O15" s="37">
        <v>-81881484354</v>
      </c>
      <c r="P15" s="35"/>
      <c r="Q15" s="37">
        <v>0</v>
      </c>
      <c r="R15" s="64"/>
      <c r="S15" s="34">
        <v>0</v>
      </c>
      <c r="T15" s="35"/>
      <c r="U15" s="37">
        <v>0</v>
      </c>
      <c r="V15" s="35"/>
      <c r="W15" s="37">
        <v>0</v>
      </c>
      <c r="X15" s="27"/>
      <c r="Y15" s="129">
        <f t="shared" si="0"/>
        <v>0</v>
      </c>
      <c r="AA15" s="45"/>
    </row>
    <row r="16" spans="1:27" ht="39" customHeight="1" thickBot="1" x14ac:dyDescent="0.65">
      <c r="A16" s="59"/>
      <c r="B16" s="65"/>
      <c r="C16" s="40">
        <f>SUM(C10:C15)</f>
        <v>57635000</v>
      </c>
      <c r="D16" s="66"/>
      <c r="E16" s="40">
        <f>SUM(E10:E15)</f>
        <v>1166514293820</v>
      </c>
      <c r="F16" s="39"/>
      <c r="G16" s="40">
        <f>SUM(G10:G15)</f>
        <v>1370168460232</v>
      </c>
      <c r="H16" s="67"/>
      <c r="I16" s="40">
        <f>SUM(I10:I15)</f>
        <v>20350000</v>
      </c>
      <c r="J16" s="39"/>
      <c r="K16" s="40">
        <f>SUM(K10:K15)</f>
        <v>559709425787</v>
      </c>
      <c r="L16" s="39"/>
      <c r="M16" s="40">
        <f>SUM(M10:M15)</f>
        <v>-2735000</v>
      </c>
      <c r="N16" s="39"/>
      <c r="O16" s="40">
        <f>SUM(O10:O15)</f>
        <v>-81881484354</v>
      </c>
      <c r="P16" s="39"/>
      <c r="Q16" s="40">
        <f>SUM(Q10:Q15)</f>
        <v>75250000</v>
      </c>
      <c r="R16" s="67"/>
      <c r="S16" s="41"/>
      <c r="T16" s="39"/>
      <c r="U16" s="40">
        <f>SUM(U10:U15)</f>
        <v>1651621585979</v>
      </c>
      <c r="V16" s="39"/>
      <c r="W16" s="40">
        <f>SUM(W10:W15)</f>
        <v>1885295990702</v>
      </c>
      <c r="X16" s="28"/>
      <c r="Y16" s="130">
        <f>SUM(Y10:Y15)</f>
        <v>3.3265692465487118</v>
      </c>
      <c r="AA16" s="45"/>
    </row>
    <row r="17" spans="3:25" ht="16.5" thickTop="1" x14ac:dyDescent="0.4">
      <c r="C17" s="117"/>
    </row>
    <row r="18" spans="3:25" ht="22.5" hidden="1" x14ac:dyDescent="0.4">
      <c r="C18" s="34"/>
      <c r="D18" s="34"/>
      <c r="E18" s="34">
        <v>1166514293820</v>
      </c>
      <c r="F18" s="34"/>
      <c r="G18" s="34">
        <v>203654166412</v>
      </c>
      <c r="H18" s="34"/>
      <c r="I18" s="34">
        <v>20350000</v>
      </c>
      <c r="J18" s="34"/>
      <c r="K18" s="34">
        <v>559709425787</v>
      </c>
      <c r="L18" s="34"/>
      <c r="M18" s="34">
        <v>-2735000</v>
      </c>
      <c r="N18" s="34"/>
      <c r="O18" s="34">
        <v>-81881484354</v>
      </c>
      <c r="P18" s="34"/>
      <c r="Q18" s="34">
        <f>C16+I16+M16</f>
        <v>75250000</v>
      </c>
      <c r="R18" s="34"/>
      <c r="S18" s="34"/>
      <c r="T18" s="34"/>
      <c r="U18" s="34">
        <v>1651621585979</v>
      </c>
      <c r="V18" s="34"/>
      <c r="W18" s="34">
        <v>233674404723</v>
      </c>
      <c r="Y18" s="124">
        <v>3.33</v>
      </c>
    </row>
    <row r="19" spans="3:25" ht="22.5" hidden="1" x14ac:dyDescent="0.4">
      <c r="C19" s="34"/>
      <c r="D19" s="34"/>
      <c r="E19" s="34">
        <f>E18-E16</f>
        <v>0</v>
      </c>
      <c r="F19" s="34"/>
      <c r="G19" s="34">
        <f>E18+G18</f>
        <v>1370168460232</v>
      </c>
      <c r="H19" s="34"/>
      <c r="I19" s="34">
        <f>I18-I16</f>
        <v>0</v>
      </c>
      <c r="J19" s="34"/>
      <c r="K19" s="34">
        <f>K18-K16</f>
        <v>0</v>
      </c>
      <c r="L19" s="34"/>
      <c r="M19" s="34">
        <f>M18-M16</f>
        <v>0</v>
      </c>
      <c r="N19" s="34"/>
      <c r="O19" s="34">
        <f>O18-O16</f>
        <v>0</v>
      </c>
      <c r="P19" s="34"/>
      <c r="Q19" s="68">
        <f>Q18-Q16</f>
        <v>0</v>
      </c>
      <c r="R19" s="34"/>
      <c r="S19" s="34"/>
      <c r="T19" s="34"/>
      <c r="U19" s="34">
        <f>U18-U16</f>
        <v>0</v>
      </c>
      <c r="V19" s="34"/>
      <c r="W19" s="34">
        <f>U18+W18</f>
        <v>1885295990702</v>
      </c>
      <c r="Y19" s="124">
        <f>Y18-Y16</f>
        <v>3.4307534512882931E-3</v>
      </c>
    </row>
    <row r="20" spans="3:25" ht="22.5" hidden="1" x14ac:dyDescent="0.4">
      <c r="C20" s="34"/>
      <c r="D20" s="34"/>
      <c r="E20" s="34"/>
      <c r="F20" s="34"/>
      <c r="G20" s="34">
        <f>G19-G16</f>
        <v>0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>
        <f>W19-W16</f>
        <v>0</v>
      </c>
    </row>
    <row r="21" spans="3:25" ht="22.5" x14ac:dyDescent="0.4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</sheetData>
  <sortState xmlns:xlrd2="http://schemas.microsoft.com/office/spreadsheetml/2017/richdata2" ref="A10:Y15">
    <sortCondition descending="1" ref="W10:W15"/>
  </sortState>
  <mergeCells count="19">
    <mergeCell ref="C7:G7"/>
    <mergeCell ref="I7:O7"/>
    <mergeCell ref="Q7:Y7"/>
    <mergeCell ref="U8:U9"/>
    <mergeCell ref="W8:W9"/>
    <mergeCell ref="Y8:Y9"/>
    <mergeCell ref="A8:A9"/>
    <mergeCell ref="A1:Y1"/>
    <mergeCell ref="A2:Y2"/>
    <mergeCell ref="A3:Y3"/>
    <mergeCell ref="C6:Y6"/>
    <mergeCell ref="G8:G9"/>
    <mergeCell ref="E8:E9"/>
    <mergeCell ref="C8:C9"/>
    <mergeCell ref="Q8:Q9"/>
    <mergeCell ref="S8:S9"/>
    <mergeCell ref="I8:K8"/>
    <mergeCell ref="M8:O8"/>
    <mergeCell ref="A5:Y5"/>
  </mergeCells>
  <pageMargins left="0.39" right="0.39" top="0.39" bottom="0.39" header="0" footer="0"/>
  <pageSetup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N19"/>
  <sheetViews>
    <sheetView rightToLeft="1" view="pageBreakPreview" topLeftCell="E4" zoomScale="87" zoomScaleNormal="100" zoomScaleSheetLayoutView="87" workbookViewId="0">
      <selection activeCell="AN4" sqref="AN1:AN1048576"/>
    </sheetView>
  </sheetViews>
  <sheetFormatPr defaultRowHeight="15.75" x14ac:dyDescent="0.4"/>
  <cols>
    <col min="1" max="1" width="34" style="45" customWidth="1"/>
    <col min="2" max="2" width="1.28515625" style="45" customWidth="1"/>
    <col min="3" max="3" width="16.7109375" style="45" customWidth="1"/>
    <col min="4" max="4" width="1.28515625" style="45" customWidth="1"/>
    <col min="5" max="5" width="19.5703125" style="45" customWidth="1"/>
    <col min="6" max="6" width="1.28515625" style="45" customWidth="1"/>
    <col min="7" max="7" width="15.42578125" style="45" customWidth="1"/>
    <col min="8" max="8" width="1.28515625" style="45" customWidth="1"/>
    <col min="9" max="9" width="13" style="45" customWidth="1"/>
    <col min="10" max="10" width="1.28515625" style="45" customWidth="1"/>
    <col min="11" max="11" width="11.7109375" style="45" customWidth="1"/>
    <col min="12" max="12" width="1.28515625" style="45" customWidth="1"/>
    <col min="13" max="13" width="13" style="45" customWidth="1"/>
    <col min="14" max="14" width="1.28515625" style="45" customWidth="1"/>
    <col min="15" max="15" width="9.7109375" style="45" bestFit="1" customWidth="1"/>
    <col min="16" max="16" width="1.28515625" style="45" customWidth="1"/>
    <col min="17" max="17" width="20.7109375" style="45" bestFit="1" customWidth="1"/>
    <col min="18" max="18" width="1.28515625" style="45" customWidth="1"/>
    <col min="19" max="19" width="19.7109375" style="45" bestFit="1" customWidth="1"/>
    <col min="20" max="20" width="1.28515625" style="45" customWidth="1"/>
    <col min="21" max="21" width="13" style="45" customWidth="1"/>
    <col min="22" max="22" width="1.28515625" style="45" customWidth="1"/>
    <col min="23" max="23" width="18.42578125" style="45" bestFit="1" customWidth="1"/>
    <col min="24" max="24" width="1.28515625" style="45" customWidth="1"/>
    <col min="25" max="25" width="13" style="45" customWidth="1"/>
    <col min="26" max="26" width="1.28515625" style="45" customWidth="1"/>
    <col min="27" max="27" width="13" style="45" customWidth="1"/>
    <col min="28" max="28" width="1.28515625" style="45" customWidth="1"/>
    <col min="29" max="29" width="12" style="45" customWidth="1"/>
    <col min="30" max="30" width="1.28515625" style="45" customWidth="1"/>
    <col min="31" max="31" width="15.5703125" style="45" customWidth="1"/>
    <col min="32" max="32" width="1.140625" style="45" customWidth="1"/>
    <col min="33" max="33" width="20.5703125" style="45" bestFit="1" customWidth="1"/>
    <col min="34" max="34" width="1.28515625" style="45" customWidth="1"/>
    <col min="35" max="35" width="20.140625" style="45" bestFit="1" customWidth="1"/>
    <col min="36" max="36" width="1.28515625" style="23" customWidth="1"/>
    <col min="37" max="37" width="17.140625" style="122" customWidth="1"/>
    <col min="38" max="38" width="0.28515625" style="23" customWidth="1"/>
    <col min="39" max="39" width="1.42578125" style="23" customWidth="1"/>
    <col min="40" max="40" width="19.85546875" style="23" hidden="1" customWidth="1"/>
    <col min="41" max="16384" width="9.140625" style="23"/>
  </cols>
  <sheetData>
    <row r="1" spans="1:40" ht="40.5" customHeight="1" x14ac:dyDescent="0.4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</row>
    <row r="2" spans="1:40" ht="40.5" customHeight="1" x14ac:dyDescent="0.4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</row>
    <row r="3" spans="1:40" ht="40.5" customHeight="1" x14ac:dyDescent="0.4">
      <c r="A3" s="205" t="str">
        <f>سهام!A3</f>
        <v>به تاریخ 30 مهر 1404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</row>
    <row r="4" spans="1:40" ht="51.75" customHeight="1" x14ac:dyDescent="0.4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"/>
      <c r="AK4" s="137"/>
    </row>
    <row r="5" spans="1:40" ht="53.25" customHeight="1" x14ac:dyDescent="0.4">
      <c r="A5" s="188" t="s">
        <v>154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</row>
    <row r="6" spans="1:40" ht="46.5" customHeight="1" x14ac:dyDescent="0.4">
      <c r="A6" s="77"/>
      <c r="B6" s="77"/>
      <c r="C6" s="194" t="s">
        <v>150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</row>
    <row r="7" spans="1:40" ht="46.5" customHeight="1" thickBot="1" x14ac:dyDescent="0.7">
      <c r="A7" s="78"/>
      <c r="B7" s="79"/>
      <c r="C7" s="195" t="s">
        <v>68</v>
      </c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81"/>
      <c r="O7" s="195" t="s">
        <v>2</v>
      </c>
      <c r="P7" s="195"/>
      <c r="Q7" s="195"/>
      <c r="R7" s="195"/>
      <c r="S7" s="195"/>
      <c r="T7" s="82"/>
      <c r="U7" s="195" t="s">
        <v>3</v>
      </c>
      <c r="V7" s="195"/>
      <c r="W7" s="195"/>
      <c r="X7" s="195"/>
      <c r="Y7" s="195"/>
      <c r="Z7" s="195"/>
      <c r="AA7" s="195"/>
      <c r="AB7" s="82"/>
      <c r="AC7" s="196" t="s">
        <v>4</v>
      </c>
      <c r="AD7" s="196"/>
      <c r="AE7" s="196"/>
      <c r="AF7" s="196"/>
      <c r="AG7" s="196"/>
      <c r="AH7" s="196"/>
      <c r="AI7" s="196"/>
      <c r="AJ7" s="196"/>
      <c r="AK7" s="196"/>
    </row>
    <row r="8" spans="1:40" ht="46.5" customHeight="1" thickBot="1" x14ac:dyDescent="0.65">
      <c r="A8" s="189" t="s">
        <v>69</v>
      </c>
      <c r="B8" s="84"/>
      <c r="C8" s="199" t="s">
        <v>70</v>
      </c>
      <c r="D8" s="84"/>
      <c r="E8" s="199" t="s">
        <v>71</v>
      </c>
      <c r="F8" s="84"/>
      <c r="G8" s="199" t="s">
        <v>72</v>
      </c>
      <c r="H8" s="84"/>
      <c r="I8" s="199" t="s">
        <v>73</v>
      </c>
      <c r="J8" s="84"/>
      <c r="K8" s="199" t="s">
        <v>74</v>
      </c>
      <c r="L8" s="84"/>
      <c r="M8" s="199" t="s">
        <v>36</v>
      </c>
      <c r="N8" s="84"/>
      <c r="O8" s="189" t="s">
        <v>8</v>
      </c>
      <c r="P8" s="84"/>
      <c r="Q8" s="189" t="s">
        <v>9</v>
      </c>
      <c r="R8" s="84"/>
      <c r="S8" s="199" t="s">
        <v>10</v>
      </c>
      <c r="T8" s="85"/>
      <c r="U8" s="190" t="s">
        <v>5</v>
      </c>
      <c r="V8" s="190"/>
      <c r="W8" s="190"/>
      <c r="X8" s="84"/>
      <c r="Y8" s="190" t="s">
        <v>6</v>
      </c>
      <c r="Z8" s="190"/>
      <c r="AA8" s="190"/>
      <c r="AB8" s="85"/>
      <c r="AC8" s="206" t="s">
        <v>8</v>
      </c>
      <c r="AD8" s="84"/>
      <c r="AE8" s="207" t="s">
        <v>12</v>
      </c>
      <c r="AF8" s="84"/>
      <c r="AG8" s="206" t="s">
        <v>9</v>
      </c>
      <c r="AH8" s="84"/>
      <c r="AI8" s="207" t="s">
        <v>10</v>
      </c>
      <c r="AJ8" s="26"/>
      <c r="AK8" s="208" t="s">
        <v>13</v>
      </c>
    </row>
    <row r="9" spans="1:40" ht="46.5" customHeight="1" thickBot="1" x14ac:dyDescent="0.65">
      <c r="A9" s="190"/>
      <c r="B9" s="85"/>
      <c r="C9" s="200"/>
      <c r="D9" s="87"/>
      <c r="E9" s="200"/>
      <c r="F9" s="85"/>
      <c r="G9" s="200"/>
      <c r="H9" s="85"/>
      <c r="I9" s="200"/>
      <c r="J9" s="85"/>
      <c r="K9" s="200"/>
      <c r="L9" s="85"/>
      <c r="M9" s="200"/>
      <c r="N9" s="85"/>
      <c r="O9" s="190"/>
      <c r="P9" s="85"/>
      <c r="Q9" s="190"/>
      <c r="R9" s="85"/>
      <c r="S9" s="200"/>
      <c r="T9" s="85"/>
      <c r="U9" s="88" t="s">
        <v>8</v>
      </c>
      <c r="V9" s="84"/>
      <c r="W9" s="88" t="s">
        <v>9</v>
      </c>
      <c r="X9" s="85"/>
      <c r="Y9" s="88" t="s">
        <v>8</v>
      </c>
      <c r="Z9" s="84"/>
      <c r="AA9" s="88" t="s">
        <v>11</v>
      </c>
      <c r="AB9" s="85"/>
      <c r="AC9" s="190"/>
      <c r="AD9" s="85"/>
      <c r="AE9" s="200"/>
      <c r="AF9" s="85"/>
      <c r="AG9" s="190"/>
      <c r="AH9" s="85"/>
      <c r="AI9" s="200"/>
      <c r="AJ9" s="25"/>
      <c r="AK9" s="198"/>
    </row>
    <row r="10" spans="1:40" ht="46.5" customHeight="1" x14ac:dyDescent="0.55000000000000004">
      <c r="A10" s="74" t="s">
        <v>75</v>
      </c>
      <c r="B10" s="64"/>
      <c r="C10" s="36" t="s">
        <v>76</v>
      </c>
      <c r="D10" s="35"/>
      <c r="E10" s="36" t="s">
        <v>76</v>
      </c>
      <c r="F10" s="64"/>
      <c r="G10" s="36" t="s">
        <v>77</v>
      </c>
      <c r="H10" s="35"/>
      <c r="I10" s="36" t="s">
        <v>78</v>
      </c>
      <c r="J10" s="64"/>
      <c r="K10" s="36">
        <v>18</v>
      </c>
      <c r="L10" s="35"/>
      <c r="M10" s="154">
        <v>23.5</v>
      </c>
      <c r="O10" s="89">
        <v>621800</v>
      </c>
      <c r="P10" s="68"/>
      <c r="Q10" s="89">
        <v>621881305000</v>
      </c>
      <c r="R10" s="68"/>
      <c r="S10" s="89">
        <v>621349195000</v>
      </c>
      <c r="T10" s="68"/>
      <c r="U10" s="89">
        <v>145000</v>
      </c>
      <c r="V10" s="68"/>
      <c r="W10" s="89">
        <v>145105125000</v>
      </c>
      <c r="X10" s="68"/>
      <c r="Y10" s="89">
        <v>0</v>
      </c>
      <c r="Z10" s="68"/>
      <c r="AA10" s="89">
        <v>0</v>
      </c>
      <c r="AB10" s="68"/>
      <c r="AC10" s="89">
        <v>766800</v>
      </c>
      <c r="AD10" s="68"/>
      <c r="AE10" s="89">
        <v>3000000</v>
      </c>
      <c r="AF10" s="68"/>
      <c r="AG10" s="89">
        <v>766986430000</v>
      </c>
      <c r="AH10" s="68"/>
      <c r="AI10" s="89">
        <v>766244070000</v>
      </c>
      <c r="AJ10" s="69"/>
      <c r="AK10" s="138">
        <f>AI10/$AN$10*100</f>
        <v>1.3520232213845624</v>
      </c>
      <c r="AN10" s="4">
        <v>56673883841678</v>
      </c>
    </row>
    <row r="11" spans="1:40" ht="46.5" customHeight="1" thickBot="1" x14ac:dyDescent="0.6">
      <c r="A11" s="74" t="s">
        <v>79</v>
      </c>
      <c r="B11" s="64"/>
      <c r="C11" s="36" t="s">
        <v>76</v>
      </c>
      <c r="D11" s="35"/>
      <c r="E11" s="36" t="s">
        <v>76</v>
      </c>
      <c r="F11" s="64"/>
      <c r="G11" s="36" t="s">
        <v>80</v>
      </c>
      <c r="H11" s="35"/>
      <c r="I11" s="36" t="s">
        <v>81</v>
      </c>
      <c r="J11" s="64"/>
      <c r="K11" s="36">
        <v>23</v>
      </c>
      <c r="L11" s="35"/>
      <c r="M11" s="36">
        <v>23</v>
      </c>
      <c r="O11" s="90">
        <v>100</v>
      </c>
      <c r="P11" s="68"/>
      <c r="Q11" s="90">
        <v>95068875</v>
      </c>
      <c r="R11" s="68"/>
      <c r="S11" s="90">
        <v>98305276</v>
      </c>
      <c r="T11" s="68"/>
      <c r="U11" s="90">
        <v>0</v>
      </c>
      <c r="V11" s="68"/>
      <c r="W11" s="90">
        <v>0</v>
      </c>
      <c r="X11" s="68"/>
      <c r="Y11" s="90">
        <v>0</v>
      </c>
      <c r="Z11" s="68"/>
      <c r="AA11" s="90">
        <v>0</v>
      </c>
      <c r="AB11" s="68"/>
      <c r="AC11" s="90">
        <v>100</v>
      </c>
      <c r="AD11" s="68"/>
      <c r="AE11" s="89">
        <v>1000000</v>
      </c>
      <c r="AF11" s="68"/>
      <c r="AG11" s="90">
        <v>95068875</v>
      </c>
      <c r="AH11" s="68"/>
      <c r="AI11" s="90">
        <v>99927500</v>
      </c>
      <c r="AJ11" s="69"/>
      <c r="AK11" s="139">
        <f>AI11/$AN$10*100</f>
        <v>1.7632019058223301E-4</v>
      </c>
    </row>
    <row r="12" spans="1:40" ht="46.5" customHeight="1" thickBot="1" x14ac:dyDescent="0.6">
      <c r="A12" s="91"/>
      <c r="B12" s="92"/>
      <c r="C12" s="93"/>
      <c r="D12" s="92"/>
      <c r="E12" s="93"/>
      <c r="F12" s="92"/>
      <c r="G12" s="93"/>
      <c r="H12" s="92"/>
      <c r="I12" s="93"/>
      <c r="J12" s="92"/>
      <c r="K12" s="93"/>
      <c r="L12" s="92"/>
      <c r="M12" s="93"/>
      <c r="N12" s="78"/>
      <c r="O12" s="40">
        <f>SUM(O10:O11)</f>
        <v>621900</v>
      </c>
      <c r="P12" s="39"/>
      <c r="Q12" s="40">
        <f>SUM(Q10:Q11)</f>
        <v>621976373875</v>
      </c>
      <c r="R12" s="39"/>
      <c r="S12" s="40">
        <f>SUM(S10:S11)</f>
        <v>621447500276</v>
      </c>
      <c r="T12" s="39"/>
      <c r="U12" s="40">
        <f>SUM(U10:U11)</f>
        <v>145000</v>
      </c>
      <c r="V12" s="39"/>
      <c r="W12" s="40">
        <f>SUM(W10:W11)</f>
        <v>145105125000</v>
      </c>
      <c r="X12" s="39"/>
      <c r="Y12" s="40">
        <f>SUM(Y10:Y11)</f>
        <v>0</v>
      </c>
      <c r="Z12" s="39"/>
      <c r="AA12" s="40">
        <f>SUM(AA10:AA11)</f>
        <v>0</v>
      </c>
      <c r="AB12" s="39"/>
      <c r="AC12" s="40">
        <f>SUM(AC10:AC11)</f>
        <v>766900</v>
      </c>
      <c r="AD12" s="39"/>
      <c r="AE12" s="41"/>
      <c r="AF12" s="39"/>
      <c r="AG12" s="40">
        <f>SUM(AG10:AG11)</f>
        <v>767081498875</v>
      </c>
      <c r="AH12" s="39"/>
      <c r="AI12" s="40">
        <f>SUM(AI10:AI11)</f>
        <v>766343997500</v>
      </c>
      <c r="AJ12" s="28"/>
      <c r="AK12" s="130">
        <f>SUM(AK10:AK11)</f>
        <v>1.3521995415751447</v>
      </c>
    </row>
    <row r="13" spans="1:40" ht="16.5" thickTop="1" x14ac:dyDescent="0.4"/>
    <row r="14" spans="1:40" ht="18.75" hidden="1" x14ac:dyDescent="0.4">
      <c r="O14" s="89"/>
      <c r="P14" s="89"/>
      <c r="Q14" s="89">
        <v>621976373875</v>
      </c>
      <c r="R14" s="89"/>
      <c r="S14" s="89">
        <v>-528873599</v>
      </c>
      <c r="T14" s="89"/>
      <c r="U14" s="89">
        <v>145000</v>
      </c>
      <c r="V14" s="89"/>
      <c r="W14" s="89">
        <v>145105125000</v>
      </c>
      <c r="X14" s="89"/>
      <c r="Y14" s="89"/>
      <c r="Z14" s="89"/>
      <c r="AA14" s="89"/>
      <c r="AB14" s="89"/>
      <c r="AC14" s="89">
        <f>O12+U12+Y12</f>
        <v>766900</v>
      </c>
      <c r="AD14" s="89"/>
      <c r="AE14" s="89"/>
      <c r="AF14" s="89"/>
      <c r="AG14" s="89">
        <v>767081498875</v>
      </c>
      <c r="AH14" s="89"/>
      <c r="AI14" s="89">
        <v>-737501375</v>
      </c>
      <c r="AJ14" s="4"/>
      <c r="AK14" s="138"/>
    </row>
    <row r="15" spans="1:40" ht="18.75" hidden="1" x14ac:dyDescent="0.4">
      <c r="O15" s="89"/>
      <c r="P15" s="89"/>
      <c r="Q15" s="89">
        <f>Q14-Q12</f>
        <v>0</v>
      </c>
      <c r="R15" s="89"/>
      <c r="S15" s="89">
        <f>Q14+S14</f>
        <v>621447500276</v>
      </c>
      <c r="T15" s="89"/>
      <c r="U15" s="89">
        <f>U14-U12</f>
        <v>0</v>
      </c>
      <c r="V15" s="89"/>
      <c r="W15" s="89">
        <f>W14-W12</f>
        <v>0</v>
      </c>
      <c r="X15" s="89"/>
      <c r="Y15" s="89"/>
      <c r="Z15" s="89"/>
      <c r="AA15" s="89"/>
      <c r="AB15" s="89"/>
      <c r="AC15" s="89">
        <f>AC14-AC12</f>
        <v>0</v>
      </c>
      <c r="AD15" s="89"/>
      <c r="AE15" s="89"/>
      <c r="AF15" s="89"/>
      <c r="AG15" s="89">
        <f>AG14-AG12</f>
        <v>0</v>
      </c>
      <c r="AH15" s="89"/>
      <c r="AI15" s="89">
        <f>AG14+AI14</f>
        <v>766343997500</v>
      </c>
      <c r="AJ15" s="4"/>
      <c r="AK15" s="138"/>
    </row>
    <row r="16" spans="1:40" ht="18.75" hidden="1" x14ac:dyDescent="0.4">
      <c r="O16" s="89"/>
      <c r="P16" s="89"/>
      <c r="Q16" s="89"/>
      <c r="R16" s="89"/>
      <c r="S16" s="89">
        <f>S15-S12</f>
        <v>0</v>
      </c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>
        <f>AI15-AI12</f>
        <v>0</v>
      </c>
      <c r="AJ16" s="4"/>
      <c r="AK16" s="138"/>
    </row>
    <row r="17" spans="15:37" ht="18.75" x14ac:dyDescent="0.4"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4"/>
      <c r="AK17" s="138"/>
    </row>
    <row r="18" spans="15:37" ht="18.75" x14ac:dyDescent="0.4"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4"/>
      <c r="AK18" s="138"/>
    </row>
    <row r="19" spans="15:37" ht="18.75" x14ac:dyDescent="0.4"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4"/>
      <c r="AK19" s="138"/>
    </row>
  </sheetData>
  <mergeCells count="26">
    <mergeCell ref="AC8:AC9"/>
    <mergeCell ref="AE8:AE9"/>
    <mergeCell ref="AG8:AG9"/>
    <mergeCell ref="AI8:AI9"/>
    <mergeCell ref="AK8:AK9"/>
    <mergeCell ref="S8:S9"/>
    <mergeCell ref="Q8:Q9"/>
    <mergeCell ref="O8:O9"/>
    <mergeCell ref="M8:M9"/>
    <mergeCell ref="K8:K9"/>
    <mergeCell ref="A1:AK1"/>
    <mergeCell ref="A2:AK2"/>
    <mergeCell ref="A3:AK3"/>
    <mergeCell ref="C6:AK6"/>
    <mergeCell ref="U8:W8"/>
    <mergeCell ref="Y8:AA8"/>
    <mergeCell ref="A5:AK5"/>
    <mergeCell ref="O7:S7"/>
    <mergeCell ref="U7:AA7"/>
    <mergeCell ref="AC7:AK7"/>
    <mergeCell ref="C7:M7"/>
    <mergeCell ref="I8:I9"/>
    <mergeCell ref="G8:G9"/>
    <mergeCell ref="E8:E9"/>
    <mergeCell ref="C8:C9"/>
    <mergeCell ref="A8:A9"/>
  </mergeCells>
  <pageMargins left="0.39" right="0.39" top="0.39" bottom="0.39" header="0" footer="0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M18"/>
  <sheetViews>
    <sheetView rightToLeft="1" view="pageBreakPreview" topLeftCell="A5" zoomScale="95" zoomScaleNormal="100" zoomScaleSheetLayoutView="95" workbookViewId="0">
      <selection activeCell="A14" sqref="A14:XFD15"/>
    </sheetView>
  </sheetViews>
  <sheetFormatPr defaultRowHeight="12.75" x14ac:dyDescent="0.2"/>
  <cols>
    <col min="1" max="1" width="34.28515625" style="62" customWidth="1"/>
    <col min="2" max="2" width="1.42578125" style="62" customWidth="1"/>
    <col min="3" max="3" width="34.42578125" style="62" customWidth="1"/>
    <col min="4" max="4" width="1.42578125" style="62" customWidth="1"/>
    <col min="5" max="5" width="32" style="62" customWidth="1"/>
    <col min="6" max="6" width="1.42578125" style="62" customWidth="1"/>
    <col min="7" max="7" width="30.140625" style="62" customWidth="1"/>
    <col min="8" max="8" width="1.42578125" style="62" customWidth="1"/>
    <col min="9" max="9" width="32.5703125" style="62" customWidth="1"/>
    <col min="10" max="10" width="1.42578125" customWidth="1"/>
    <col min="11" max="11" width="32.5703125" style="133" customWidth="1"/>
    <col min="12" max="12" width="1.42578125" customWidth="1"/>
    <col min="13" max="13" width="22.28515625" hidden="1" customWidth="1"/>
  </cols>
  <sheetData>
    <row r="1" spans="1:13" ht="40.5" customHeight="1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3" ht="40.5" customHeight="1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3" ht="40.5" customHeight="1" x14ac:dyDescent="0.2">
      <c r="A3" s="205" t="str">
        <f>سهام!A3</f>
        <v>به تاریخ 30 مهر 1404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3" ht="40.5" customHeight="1" x14ac:dyDescent="0.2"/>
    <row r="5" spans="1:13" ht="40.5" customHeight="1" x14ac:dyDescent="0.2">
      <c r="A5" s="188" t="s">
        <v>158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3" ht="40.5" customHeight="1" x14ac:dyDescent="0.2">
      <c r="A6" s="70"/>
      <c r="B6" s="70"/>
      <c r="C6" s="209" t="s">
        <v>150</v>
      </c>
      <c r="D6" s="209"/>
      <c r="E6" s="209"/>
      <c r="F6" s="209"/>
      <c r="G6" s="209"/>
      <c r="H6" s="209"/>
      <c r="I6" s="209"/>
      <c r="J6" s="209"/>
      <c r="K6" s="209"/>
    </row>
    <row r="7" spans="1:13" ht="40.5" customHeight="1" thickBot="1" x14ac:dyDescent="0.4">
      <c r="C7" s="80" t="s">
        <v>2</v>
      </c>
      <c r="D7" s="96"/>
      <c r="E7" s="195" t="s">
        <v>3</v>
      </c>
      <c r="F7" s="195"/>
      <c r="G7" s="195"/>
      <c r="H7" s="96"/>
      <c r="I7" s="195" t="s">
        <v>4</v>
      </c>
      <c r="J7" s="195"/>
      <c r="K7" s="195"/>
    </row>
    <row r="8" spans="1:13" ht="40.5" customHeight="1" thickBot="1" x14ac:dyDescent="0.35">
      <c r="A8" s="88" t="s">
        <v>82</v>
      </c>
      <c r="B8" s="97"/>
      <c r="C8" s="88" t="s">
        <v>83</v>
      </c>
      <c r="D8" s="97"/>
      <c r="E8" s="88" t="s">
        <v>84</v>
      </c>
      <c r="F8" s="97"/>
      <c r="G8" s="88" t="s">
        <v>85</v>
      </c>
      <c r="H8" s="97"/>
      <c r="I8" s="88" t="s">
        <v>83</v>
      </c>
      <c r="J8" s="98"/>
      <c r="K8" s="123" t="s">
        <v>13</v>
      </c>
    </row>
    <row r="9" spans="1:13" ht="40.5" customHeight="1" x14ac:dyDescent="0.2">
      <c r="A9" s="71" t="s">
        <v>155</v>
      </c>
      <c r="C9" s="72">
        <v>167535211060</v>
      </c>
      <c r="D9" s="61"/>
      <c r="E9" s="72">
        <v>1444442806260</v>
      </c>
      <c r="F9" s="61"/>
      <c r="G9" s="72">
        <v>-1483004956602</v>
      </c>
      <c r="H9" s="61"/>
      <c r="I9" s="72">
        <f>C9+E9+G9</f>
        <v>128973060718</v>
      </c>
      <c r="J9" s="13"/>
      <c r="K9" s="134">
        <f>I9/$M$9*100</f>
        <v>0.22757053509566105</v>
      </c>
      <c r="M9" s="36">
        <v>56673883841678</v>
      </c>
    </row>
    <row r="10" spans="1:13" ht="40.5" customHeight="1" x14ac:dyDescent="0.2">
      <c r="A10" s="74" t="s">
        <v>156</v>
      </c>
      <c r="C10" s="36">
        <v>389568896</v>
      </c>
      <c r="D10" s="61"/>
      <c r="E10" s="36">
        <v>44357745121</v>
      </c>
      <c r="F10" s="61"/>
      <c r="G10" s="36">
        <v>-44369417497</v>
      </c>
      <c r="H10" s="61"/>
      <c r="I10" s="36">
        <f t="shared" ref="I10:I11" si="0">C10+E10+G10</f>
        <v>377896520</v>
      </c>
      <c r="J10" s="13"/>
      <c r="K10" s="127">
        <f t="shared" ref="K10:K11" si="1">I10/$M$9*100</f>
        <v>6.6679128795139105E-4</v>
      </c>
      <c r="M10" s="62"/>
    </row>
    <row r="11" spans="1:13" ht="40.5" customHeight="1" thickBot="1" x14ac:dyDescent="0.25">
      <c r="A11" s="73" t="s">
        <v>157</v>
      </c>
      <c r="C11" s="37">
        <v>2360678</v>
      </c>
      <c r="D11" s="61"/>
      <c r="E11" s="37">
        <v>0</v>
      </c>
      <c r="F11" s="61"/>
      <c r="G11" s="37">
        <v>0</v>
      </c>
      <c r="H11" s="61"/>
      <c r="I11" s="36">
        <f t="shared" si="0"/>
        <v>2360678</v>
      </c>
      <c r="J11" s="13"/>
      <c r="K11" s="129">
        <f t="shared" si="1"/>
        <v>4.1653718432191795E-6</v>
      </c>
    </row>
    <row r="12" spans="1:13" ht="40.5" customHeight="1" thickBot="1" x14ac:dyDescent="0.25">
      <c r="A12" s="73"/>
      <c r="C12" s="38">
        <f>SUM(C9:C11)</f>
        <v>167927140634</v>
      </c>
      <c r="D12" s="61"/>
      <c r="E12" s="38">
        <f>SUM(E9:E11)</f>
        <v>1488800551381</v>
      </c>
      <c r="F12" s="61"/>
      <c r="G12" s="38">
        <f>SUM(G9:G11)</f>
        <v>-1527374374099</v>
      </c>
      <c r="H12" s="61"/>
      <c r="I12" s="38">
        <f>SUM(I9:I11)</f>
        <v>129353317916</v>
      </c>
      <c r="J12" s="13"/>
      <c r="K12" s="135">
        <f>SUM(K9:K11)</f>
        <v>0.22824149175545566</v>
      </c>
    </row>
    <row r="13" spans="1:13" ht="13.5" thickTop="1" x14ac:dyDescent="0.2">
      <c r="C13" s="75"/>
      <c r="D13" s="75"/>
      <c r="E13" s="75"/>
      <c r="F13" s="75"/>
      <c r="G13" s="75"/>
      <c r="H13" s="75"/>
      <c r="I13" s="75"/>
      <c r="J13" s="21"/>
      <c r="K13" s="136"/>
    </row>
    <row r="14" spans="1:13" ht="22.5" hidden="1" x14ac:dyDescent="0.2">
      <c r="C14" s="36">
        <v>167927140634</v>
      </c>
      <c r="D14" s="36"/>
      <c r="E14" s="36">
        <v>1488800551381</v>
      </c>
      <c r="F14" s="36"/>
      <c r="G14" s="36">
        <v>-1527374374099</v>
      </c>
      <c r="H14" s="36"/>
      <c r="I14" s="36">
        <f>C14+E14+G14</f>
        <v>129353317916</v>
      </c>
      <c r="J14" s="36"/>
      <c r="K14" s="127">
        <v>0.23</v>
      </c>
    </row>
    <row r="15" spans="1:13" ht="22.5" hidden="1" x14ac:dyDescent="0.2">
      <c r="C15" s="36">
        <f>C14-C12</f>
        <v>0</v>
      </c>
      <c r="D15" s="36"/>
      <c r="E15" s="36">
        <f>E14-E12</f>
        <v>0</v>
      </c>
      <c r="F15" s="36"/>
      <c r="G15" s="36">
        <f>G14-G12</f>
        <v>0</v>
      </c>
      <c r="H15" s="36"/>
      <c r="I15" s="36">
        <f>I14-I12</f>
        <v>0</v>
      </c>
      <c r="J15" s="36"/>
      <c r="K15" s="127">
        <f>K14-K12</f>
        <v>1.758508244544349E-3</v>
      </c>
    </row>
    <row r="16" spans="1:13" ht="22.5" x14ac:dyDescent="0.2">
      <c r="C16" s="36"/>
      <c r="D16" s="36"/>
      <c r="E16" s="36"/>
      <c r="F16" s="36"/>
      <c r="G16" s="36"/>
      <c r="H16" s="36"/>
      <c r="I16" s="36"/>
      <c r="J16" s="36"/>
      <c r="K16" s="127"/>
    </row>
    <row r="17" spans="3:11" ht="22.5" x14ac:dyDescent="0.2">
      <c r="C17" s="36"/>
      <c r="D17" s="36"/>
      <c r="E17" s="36"/>
      <c r="F17" s="36"/>
      <c r="G17" s="36"/>
      <c r="H17" s="36"/>
      <c r="I17" s="36"/>
      <c r="J17" s="36"/>
      <c r="K17" s="127"/>
    </row>
    <row r="18" spans="3:11" ht="22.5" x14ac:dyDescent="0.2">
      <c r="C18" s="36"/>
      <c r="D18" s="36"/>
      <c r="E18" s="36"/>
      <c r="F18" s="36"/>
      <c r="G18" s="36"/>
      <c r="H18" s="36"/>
      <c r="I18" s="36"/>
      <c r="J18" s="36"/>
      <c r="K18" s="127"/>
    </row>
  </sheetData>
  <sortState xmlns:xlrd2="http://schemas.microsoft.com/office/spreadsheetml/2017/richdata2" ref="A9:K11">
    <sortCondition descending="1" ref="I9:I11"/>
  </sortState>
  <mergeCells count="7">
    <mergeCell ref="A5:K5"/>
    <mergeCell ref="E7:G7"/>
    <mergeCell ref="A1:K1"/>
    <mergeCell ref="A2:K2"/>
    <mergeCell ref="A3:K3"/>
    <mergeCell ref="I7:K7"/>
    <mergeCell ref="C6:K6"/>
  </mergeCells>
  <pageMargins left="0.39" right="0.39" top="0.39" bottom="0.39" header="0" footer="0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K19"/>
  <sheetViews>
    <sheetView rightToLeft="1" view="pageBreakPreview" topLeftCell="A7" zoomScaleNormal="100" zoomScaleSheetLayoutView="100" workbookViewId="0">
      <selection activeCell="A15" sqref="A15:XFD16"/>
    </sheetView>
  </sheetViews>
  <sheetFormatPr defaultRowHeight="15.75" x14ac:dyDescent="0.4"/>
  <cols>
    <col min="1" max="1" width="61.5703125" style="23" customWidth="1"/>
    <col min="2" max="2" width="1.28515625" style="23" customWidth="1"/>
    <col min="3" max="3" width="23.140625" style="23" customWidth="1"/>
    <col min="4" max="4" width="1.28515625" style="23" customWidth="1"/>
    <col min="5" max="5" width="26" style="45" customWidth="1"/>
    <col min="6" max="6" width="1.28515625" style="23" customWidth="1"/>
    <col min="7" max="7" width="29" style="122" customWidth="1"/>
    <col min="8" max="8" width="1.28515625" style="122" customWidth="1"/>
    <col min="9" max="9" width="26.140625" style="122" bestFit="1" customWidth="1"/>
    <col min="10" max="10" width="2.140625" style="23" customWidth="1"/>
    <col min="11" max="11" width="22.28515625" style="23" hidden="1" customWidth="1"/>
    <col min="12" max="16384" width="9.140625" style="23"/>
  </cols>
  <sheetData>
    <row r="1" spans="1:11" ht="39" customHeight="1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</row>
    <row r="2" spans="1:11" ht="39" customHeight="1" x14ac:dyDescent="0.4">
      <c r="A2" s="187" t="s">
        <v>86</v>
      </c>
      <c r="B2" s="187"/>
      <c r="C2" s="187"/>
      <c r="D2" s="187"/>
      <c r="E2" s="187"/>
      <c r="F2" s="187"/>
      <c r="G2" s="187"/>
      <c r="H2" s="187"/>
      <c r="I2" s="187"/>
    </row>
    <row r="3" spans="1:11" ht="39" customHeight="1" x14ac:dyDescent="0.4">
      <c r="A3" s="187" t="s">
        <v>149</v>
      </c>
      <c r="B3" s="187"/>
      <c r="C3" s="187"/>
      <c r="D3" s="187"/>
      <c r="E3" s="187"/>
      <c r="F3" s="187"/>
      <c r="G3" s="187"/>
      <c r="H3" s="187"/>
      <c r="I3" s="187"/>
    </row>
    <row r="4" spans="1:11" ht="39" customHeight="1" x14ac:dyDescent="0.4"/>
    <row r="5" spans="1:11" ht="39" customHeight="1" x14ac:dyDescent="0.4">
      <c r="A5" s="188" t="s">
        <v>160</v>
      </c>
      <c r="B5" s="188"/>
      <c r="C5" s="188"/>
      <c r="D5" s="188"/>
      <c r="E5" s="188"/>
      <c r="F5" s="188"/>
      <c r="G5" s="188"/>
      <c r="H5" s="188"/>
      <c r="I5" s="188"/>
    </row>
    <row r="6" spans="1:11" ht="39" customHeight="1" x14ac:dyDescent="0.4">
      <c r="C6" s="210" t="s">
        <v>150</v>
      </c>
      <c r="D6" s="210"/>
      <c r="E6" s="210"/>
      <c r="F6" s="210"/>
      <c r="G6" s="210"/>
      <c r="H6" s="210"/>
      <c r="I6" s="210"/>
    </row>
    <row r="7" spans="1:11" ht="39" customHeight="1" thickBot="1" x14ac:dyDescent="0.65">
      <c r="A7" s="29" t="s">
        <v>87</v>
      </c>
      <c r="B7" s="101"/>
      <c r="C7" s="29" t="s">
        <v>88</v>
      </c>
      <c r="D7" s="101"/>
      <c r="E7" s="88" t="s">
        <v>83</v>
      </c>
      <c r="F7" s="101"/>
      <c r="G7" s="123" t="s">
        <v>89</v>
      </c>
      <c r="H7" s="126"/>
      <c r="I7" s="123" t="s">
        <v>90</v>
      </c>
    </row>
    <row r="8" spans="1:11" ht="39" customHeight="1" x14ac:dyDescent="0.4">
      <c r="A8" s="12" t="s">
        <v>168</v>
      </c>
      <c r="C8" s="106" t="s">
        <v>161</v>
      </c>
      <c r="D8" s="27"/>
      <c r="E8" s="36">
        <f>'درآمد سرمایه گذاری در سهام'!S55</f>
        <v>-7217499023481</v>
      </c>
      <c r="F8" s="27"/>
      <c r="G8" s="127">
        <f>E8/$E$13*100</f>
        <v>111.3710089539464</v>
      </c>
      <c r="H8" s="128"/>
      <c r="I8" s="127">
        <f>E8/$K$8*100</f>
        <v>-12.735141010705266</v>
      </c>
      <c r="K8" s="36">
        <v>56673883841678</v>
      </c>
    </row>
    <row r="9" spans="1:11" ht="39" customHeight="1" x14ac:dyDescent="0.4">
      <c r="A9" s="55" t="s">
        <v>91</v>
      </c>
      <c r="C9" s="107" t="s">
        <v>92</v>
      </c>
      <c r="D9" s="27"/>
      <c r="E9" s="34">
        <f>'درآمد سرمایه گذاری در صندوق'!S26</f>
        <v>636587356477</v>
      </c>
      <c r="F9" s="27"/>
      <c r="G9" s="127">
        <f t="shared" ref="G9:G12" si="0">E9/$E$13*100</f>
        <v>-9.8229838268790282</v>
      </c>
      <c r="H9" s="128"/>
      <c r="I9" s="127">
        <f t="shared" ref="I9:I12" si="1">E9/$K$8*100</f>
        <v>1.1232463937981489</v>
      </c>
    </row>
    <row r="10" spans="1:11" ht="39" customHeight="1" x14ac:dyDescent="0.4">
      <c r="A10" s="55" t="s">
        <v>93</v>
      </c>
      <c r="C10" s="107" t="s">
        <v>163</v>
      </c>
      <c r="D10" s="27"/>
      <c r="E10" s="34">
        <f>'درآمد سرمایه گذاری در اوراق به'!S15</f>
        <v>16963354498</v>
      </c>
      <c r="F10" s="27"/>
      <c r="G10" s="127">
        <f t="shared" si="0"/>
        <v>-0.26175630915077719</v>
      </c>
      <c r="H10" s="128"/>
      <c r="I10" s="127">
        <f t="shared" si="1"/>
        <v>2.9931519331528753E-2</v>
      </c>
    </row>
    <row r="11" spans="1:11" ht="39" customHeight="1" x14ac:dyDescent="0.4">
      <c r="A11" s="55" t="s">
        <v>185</v>
      </c>
      <c r="C11" s="107" t="s">
        <v>162</v>
      </c>
      <c r="D11" s="27"/>
      <c r="E11" s="34">
        <f>'درآمد سپرده بانکی'!G12</f>
        <v>869047778</v>
      </c>
      <c r="F11" s="27"/>
      <c r="G11" s="127">
        <f t="shared" si="0"/>
        <v>-1.341000913892261E-2</v>
      </c>
      <c r="H11" s="128"/>
      <c r="I11" s="127">
        <f t="shared" si="1"/>
        <v>1.5334184267796764E-3</v>
      </c>
    </row>
    <row r="12" spans="1:11" ht="39" customHeight="1" thickBot="1" x14ac:dyDescent="0.45">
      <c r="A12" s="55" t="s">
        <v>94</v>
      </c>
      <c r="C12" s="106" t="s">
        <v>164</v>
      </c>
      <c r="D12" s="27"/>
      <c r="E12" s="37">
        <f>'سایر درآمدها'!E8</f>
        <v>82488767011</v>
      </c>
      <c r="F12" s="27"/>
      <c r="G12" s="129">
        <f t="shared" si="0"/>
        <v>-1.272858808777678</v>
      </c>
      <c r="H12" s="128"/>
      <c r="I12" s="129">
        <f t="shared" si="1"/>
        <v>0.1455498748620043</v>
      </c>
    </row>
    <row r="13" spans="1:11" ht="39" customHeight="1" thickBot="1" x14ac:dyDescent="0.45">
      <c r="A13" s="99"/>
      <c r="C13" s="15"/>
      <c r="D13" s="27"/>
      <c r="E13" s="40">
        <f>SUM(E8:E12)</f>
        <v>-6480590497717</v>
      </c>
      <c r="F13" s="28"/>
      <c r="G13" s="132">
        <f>SUM(G8:G12)</f>
        <v>99.999999999999986</v>
      </c>
      <c r="H13" s="131"/>
      <c r="I13" s="130">
        <f>SUM(I8:I12)</f>
        <v>-11.434879804286805</v>
      </c>
    </row>
    <row r="14" spans="1:11" ht="19.5" thickTop="1" x14ac:dyDescent="0.4">
      <c r="A14" s="46"/>
    </row>
    <row r="15" spans="1:11" ht="22.5" hidden="1" x14ac:dyDescent="0.4">
      <c r="E15" s="34">
        <v>-6480590497717</v>
      </c>
    </row>
    <row r="16" spans="1:11" ht="22.5" hidden="1" x14ac:dyDescent="0.4">
      <c r="E16" s="34">
        <f>E15-E13</f>
        <v>0</v>
      </c>
    </row>
    <row r="17" spans="5:5" ht="22.5" x14ac:dyDescent="0.4">
      <c r="E17" s="34"/>
    </row>
    <row r="18" spans="5:5" ht="22.5" x14ac:dyDescent="0.4">
      <c r="E18" s="34"/>
    </row>
    <row r="19" spans="5:5" ht="22.5" x14ac:dyDescent="0.4">
      <c r="E19" s="34"/>
    </row>
  </sheetData>
  <mergeCells count="5">
    <mergeCell ref="C6:I6"/>
    <mergeCell ref="A5:I5"/>
    <mergeCell ref="A1:I1"/>
    <mergeCell ref="A2:I2"/>
    <mergeCell ref="A3:I3"/>
  </mergeCells>
  <pageMargins left="0.39" right="0.39" top="0.39" bottom="0.39" header="0" footer="0"/>
  <pageSetup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U71"/>
  <sheetViews>
    <sheetView rightToLeft="1" view="pageBreakPreview" topLeftCell="A42" zoomScale="60" zoomScaleNormal="100" workbookViewId="0">
      <selection activeCell="A57" sqref="A57:XFD60"/>
    </sheetView>
  </sheetViews>
  <sheetFormatPr defaultRowHeight="15.75" x14ac:dyDescent="0.4"/>
  <cols>
    <col min="1" max="1" width="43.7109375" style="23" customWidth="1"/>
    <col min="2" max="2" width="1.28515625" style="23" customWidth="1"/>
    <col min="3" max="3" width="27.140625" style="45" customWidth="1"/>
    <col min="4" max="4" width="1.28515625" style="45" customWidth="1"/>
    <col min="5" max="5" width="26.5703125" style="45" customWidth="1"/>
    <col min="6" max="6" width="1.28515625" style="45" customWidth="1"/>
    <col min="7" max="7" width="29.5703125" style="45" customWidth="1"/>
    <col min="8" max="8" width="1.28515625" style="45" customWidth="1"/>
    <col min="9" max="9" width="27.7109375" style="45" customWidth="1"/>
    <col min="10" max="10" width="1.28515625" style="23" customWidth="1"/>
    <col min="11" max="11" width="26.85546875" style="122" customWidth="1"/>
    <col min="12" max="12" width="1.28515625" style="23" customWidth="1"/>
    <col min="13" max="13" width="29.28515625" style="45" customWidth="1"/>
    <col min="14" max="14" width="1.28515625" style="45" customWidth="1"/>
    <col min="15" max="15" width="28.28515625" style="45" customWidth="1"/>
    <col min="16" max="16" width="1.28515625" style="45" customWidth="1"/>
    <col min="17" max="17" width="25.5703125" style="45" customWidth="1"/>
    <col min="18" max="18" width="1.28515625" style="45" customWidth="1"/>
    <col min="19" max="19" width="25.42578125" style="45" customWidth="1"/>
    <col min="20" max="20" width="1.28515625" style="23" customWidth="1"/>
    <col min="21" max="21" width="24.42578125" style="122" bestFit="1" customWidth="1"/>
    <col min="22" max="22" width="1.85546875" style="23" customWidth="1"/>
    <col min="23" max="16384" width="9.140625" style="23"/>
  </cols>
  <sheetData>
    <row r="1" spans="1:21" ht="39.75" customHeight="1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ht="39.75" customHeight="1" x14ac:dyDescent="0.4">
      <c r="A2" s="187" t="s">
        <v>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1:21" ht="39.75" customHeight="1" x14ac:dyDescent="0.4">
      <c r="A3" s="187" t="str">
        <f>درآمد!A3</f>
        <v>دوره یک ماهه منتهی به 30 مهر 1404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</row>
    <row r="4" spans="1:21" ht="39.75" customHeight="1" x14ac:dyDescent="0.4"/>
    <row r="5" spans="1:21" ht="39.75" customHeight="1" x14ac:dyDescent="0.4">
      <c r="A5" s="188" t="s">
        <v>167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</row>
    <row r="6" spans="1:21" ht="39.75" customHeight="1" x14ac:dyDescent="0.4">
      <c r="A6" s="33"/>
      <c r="B6" s="33"/>
      <c r="C6" s="211" t="s">
        <v>150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</row>
    <row r="7" spans="1:21" ht="39.75" customHeight="1" thickBot="1" x14ac:dyDescent="0.7">
      <c r="A7" s="111"/>
      <c r="B7" s="111"/>
      <c r="C7" s="192" t="s">
        <v>165</v>
      </c>
      <c r="D7" s="192"/>
      <c r="E7" s="192"/>
      <c r="F7" s="192"/>
      <c r="G7" s="192"/>
      <c r="H7" s="192"/>
      <c r="I7" s="192"/>
      <c r="J7" s="192"/>
      <c r="K7" s="192"/>
      <c r="L7" s="111"/>
      <c r="M7" s="192" t="s">
        <v>166</v>
      </c>
      <c r="N7" s="192"/>
      <c r="O7" s="192"/>
      <c r="P7" s="192"/>
      <c r="Q7" s="192"/>
      <c r="R7" s="192"/>
      <c r="S7" s="192"/>
      <c r="T7" s="192"/>
      <c r="U7" s="192"/>
    </row>
    <row r="8" spans="1:21" ht="39.75" customHeight="1" thickBot="1" x14ac:dyDescent="0.7">
      <c r="A8" s="191" t="s">
        <v>95</v>
      </c>
      <c r="B8" s="111"/>
      <c r="C8" s="83" t="s">
        <v>96</v>
      </c>
      <c r="D8" s="114"/>
      <c r="E8" s="83" t="s">
        <v>97</v>
      </c>
      <c r="F8" s="114"/>
      <c r="G8" s="83" t="s">
        <v>98</v>
      </c>
      <c r="H8" s="115"/>
      <c r="I8" s="192" t="s">
        <v>32</v>
      </c>
      <c r="J8" s="192"/>
      <c r="K8" s="192"/>
      <c r="L8" s="111"/>
      <c r="M8" s="83" t="s">
        <v>96</v>
      </c>
      <c r="N8" s="114"/>
      <c r="O8" s="83" t="s">
        <v>97</v>
      </c>
      <c r="P8" s="114"/>
      <c r="Q8" s="83" t="s">
        <v>98</v>
      </c>
      <c r="R8" s="115"/>
      <c r="S8" s="192" t="s">
        <v>32</v>
      </c>
      <c r="T8" s="192"/>
      <c r="U8" s="192"/>
    </row>
    <row r="9" spans="1:21" ht="39.75" customHeight="1" thickBot="1" x14ac:dyDescent="0.7">
      <c r="A9" s="192"/>
      <c r="B9" s="111"/>
      <c r="C9" s="121" t="s">
        <v>169</v>
      </c>
      <c r="D9" s="114"/>
      <c r="E9" s="121" t="s">
        <v>170</v>
      </c>
      <c r="F9" s="121"/>
      <c r="G9" s="121" t="s">
        <v>171</v>
      </c>
      <c r="H9" s="114"/>
      <c r="I9" s="88" t="s">
        <v>83</v>
      </c>
      <c r="J9" s="112"/>
      <c r="K9" s="123" t="s">
        <v>89</v>
      </c>
      <c r="L9" s="111"/>
      <c r="M9" s="121" t="s">
        <v>169</v>
      </c>
      <c r="N9" s="114"/>
      <c r="O9" s="121" t="s">
        <v>170</v>
      </c>
      <c r="P9" s="121"/>
      <c r="Q9" s="121" t="s">
        <v>171</v>
      </c>
      <c r="R9" s="114"/>
      <c r="S9" s="88" t="s">
        <v>83</v>
      </c>
      <c r="T9" s="112"/>
      <c r="U9" s="123" t="s">
        <v>89</v>
      </c>
    </row>
    <row r="10" spans="1:21" ht="39" customHeight="1" x14ac:dyDescent="0.55000000000000004">
      <c r="A10" s="55" t="s">
        <v>17</v>
      </c>
      <c r="C10" s="34">
        <v>0</v>
      </c>
      <c r="D10" s="35"/>
      <c r="E10" s="34">
        <v>757634884770</v>
      </c>
      <c r="F10" s="35"/>
      <c r="G10" s="34">
        <v>12610481850</v>
      </c>
      <c r="H10" s="35"/>
      <c r="I10" s="34">
        <f t="shared" ref="I10:I27" si="0">C10+E10+G10</f>
        <v>770245366620</v>
      </c>
      <c r="J10" s="27"/>
      <c r="K10" s="124">
        <f t="shared" ref="K10:K27" si="1">I10/$I$55*100</f>
        <v>13.770401418683843</v>
      </c>
      <c r="L10" s="108"/>
      <c r="M10" s="34">
        <v>0</v>
      </c>
      <c r="N10" s="35"/>
      <c r="O10" s="34">
        <v>2216196377445</v>
      </c>
      <c r="P10" s="35"/>
      <c r="Q10" s="34">
        <v>51657604454</v>
      </c>
      <c r="R10" s="35"/>
      <c r="S10" s="34">
        <f t="shared" ref="S10:S27" si="2">M10+O10+Q10</f>
        <v>2267853981899</v>
      </c>
      <c r="T10" s="27"/>
      <c r="U10" s="124">
        <f t="shared" ref="U10:U27" si="3">S10/$S$55*100</f>
        <v>-31.421604277616016</v>
      </c>
    </row>
    <row r="11" spans="1:21" ht="39" customHeight="1" x14ac:dyDescent="0.55000000000000004">
      <c r="A11" s="55" t="s">
        <v>31</v>
      </c>
      <c r="C11" s="34">
        <v>0</v>
      </c>
      <c r="D11" s="35"/>
      <c r="E11" s="34">
        <v>77720365355</v>
      </c>
      <c r="F11" s="35"/>
      <c r="G11" s="34">
        <v>693731071</v>
      </c>
      <c r="H11" s="35"/>
      <c r="I11" s="34">
        <f t="shared" si="0"/>
        <v>78414096426</v>
      </c>
      <c r="J11" s="27"/>
      <c r="K11" s="124">
        <f t="shared" si="1"/>
        <v>1.4018826097036652</v>
      </c>
      <c r="L11" s="108"/>
      <c r="M11" s="34">
        <v>50587500000</v>
      </c>
      <c r="N11" s="35"/>
      <c r="O11" s="34">
        <v>49044266276</v>
      </c>
      <c r="P11" s="35"/>
      <c r="Q11" s="34">
        <v>36545309744</v>
      </c>
      <c r="R11" s="35"/>
      <c r="S11" s="34">
        <f t="shared" si="2"/>
        <v>136177076020</v>
      </c>
      <c r="T11" s="27"/>
      <c r="U11" s="124">
        <f t="shared" si="3"/>
        <v>-1.8867626525056569</v>
      </c>
    </row>
    <row r="12" spans="1:21" ht="39" customHeight="1" x14ac:dyDescent="0.55000000000000004">
      <c r="A12" s="55" t="s">
        <v>15</v>
      </c>
      <c r="C12" s="34">
        <v>0</v>
      </c>
      <c r="D12" s="35"/>
      <c r="E12" s="34">
        <v>153069215585</v>
      </c>
      <c r="F12" s="35"/>
      <c r="G12" s="34">
        <v>1846231952</v>
      </c>
      <c r="H12" s="35"/>
      <c r="I12" s="34">
        <f t="shared" si="0"/>
        <v>154915447537</v>
      </c>
      <c r="J12" s="27"/>
      <c r="K12" s="124">
        <f t="shared" si="1"/>
        <v>2.7695692710242339</v>
      </c>
      <c r="L12" s="108"/>
      <c r="M12" s="34">
        <v>105363890904</v>
      </c>
      <c r="N12" s="35"/>
      <c r="O12" s="34">
        <v>146721721573</v>
      </c>
      <c r="P12" s="35"/>
      <c r="Q12" s="34">
        <v>7331811752</v>
      </c>
      <c r="R12" s="35"/>
      <c r="S12" s="34">
        <f t="shared" si="2"/>
        <v>259417424229</v>
      </c>
      <c r="T12" s="27"/>
      <c r="U12" s="124">
        <f t="shared" si="3"/>
        <v>-3.5942841611065846</v>
      </c>
    </row>
    <row r="13" spans="1:21" ht="39" customHeight="1" x14ac:dyDescent="0.55000000000000004">
      <c r="A13" s="55" t="s">
        <v>20</v>
      </c>
      <c r="C13" s="34">
        <v>0</v>
      </c>
      <c r="D13" s="35"/>
      <c r="E13" s="34">
        <v>64423770044</v>
      </c>
      <c r="F13" s="35"/>
      <c r="G13" s="34">
        <v>1013964900</v>
      </c>
      <c r="H13" s="35"/>
      <c r="I13" s="34">
        <f t="shared" si="0"/>
        <v>65437734944</v>
      </c>
      <c r="J13" s="27"/>
      <c r="K13" s="124">
        <f t="shared" si="1"/>
        <v>1.1698919813858144</v>
      </c>
      <c r="L13" s="108"/>
      <c r="M13" s="34">
        <v>0</v>
      </c>
      <c r="N13" s="35"/>
      <c r="O13" s="34">
        <v>1495374793</v>
      </c>
      <c r="P13" s="35"/>
      <c r="Q13" s="34">
        <v>5726360612</v>
      </c>
      <c r="R13" s="35"/>
      <c r="S13" s="34">
        <f t="shared" si="2"/>
        <v>7221735405</v>
      </c>
      <c r="T13" s="27"/>
      <c r="U13" s="124">
        <f t="shared" si="3"/>
        <v>-0.10005869597633776</v>
      </c>
    </row>
    <row r="14" spans="1:21" ht="39" customHeight="1" x14ac:dyDescent="0.55000000000000004">
      <c r="A14" s="12" t="s">
        <v>22</v>
      </c>
      <c r="C14" s="36">
        <v>0</v>
      </c>
      <c r="D14" s="116"/>
      <c r="E14" s="36">
        <v>13014574774</v>
      </c>
      <c r="F14" s="116"/>
      <c r="G14" s="36">
        <v>1487599236</v>
      </c>
      <c r="H14" s="35"/>
      <c r="I14" s="34">
        <f t="shared" si="0"/>
        <v>14502174010</v>
      </c>
      <c r="J14" s="27"/>
      <c r="K14" s="124">
        <f t="shared" si="1"/>
        <v>0.25926901506416483</v>
      </c>
      <c r="L14" s="108"/>
      <c r="M14" s="36">
        <v>0</v>
      </c>
      <c r="N14" s="116"/>
      <c r="O14" s="36">
        <v>9312008203</v>
      </c>
      <c r="P14" s="116"/>
      <c r="Q14" s="36">
        <v>2452286538</v>
      </c>
      <c r="R14" s="35"/>
      <c r="S14" s="34">
        <f t="shared" si="2"/>
        <v>11764294741</v>
      </c>
      <c r="T14" s="27"/>
      <c r="U14" s="124">
        <f t="shared" si="3"/>
        <v>-0.16299683176577806</v>
      </c>
    </row>
    <row r="15" spans="1:21" ht="39" customHeight="1" x14ac:dyDescent="0.55000000000000004">
      <c r="A15" s="73" t="s">
        <v>209</v>
      </c>
      <c r="C15" s="36">
        <v>0</v>
      </c>
      <c r="D15" s="116"/>
      <c r="E15" s="36">
        <v>-501621732</v>
      </c>
      <c r="F15" s="116"/>
      <c r="G15" s="36">
        <v>506185027</v>
      </c>
      <c r="H15" s="116"/>
      <c r="I15" s="34">
        <f t="shared" si="0"/>
        <v>4563295</v>
      </c>
      <c r="J15" s="113"/>
      <c r="K15" s="127">
        <f t="shared" si="1"/>
        <v>8.1582319952953596E-5</v>
      </c>
      <c r="L15" s="110"/>
      <c r="M15" s="36">
        <v>0</v>
      </c>
      <c r="N15" s="116"/>
      <c r="O15" s="36">
        <v>0</v>
      </c>
      <c r="P15" s="116"/>
      <c r="Q15" s="36">
        <v>595054896</v>
      </c>
      <c r="R15" s="116"/>
      <c r="S15" s="34">
        <f t="shared" si="2"/>
        <v>595054896</v>
      </c>
      <c r="T15" s="113"/>
      <c r="U15" s="127">
        <f t="shared" si="3"/>
        <v>-8.2446134604810106E-3</v>
      </c>
    </row>
    <row r="16" spans="1:21" ht="39" customHeight="1" x14ac:dyDescent="0.55000000000000004">
      <c r="A16" s="73" t="s">
        <v>208</v>
      </c>
      <c r="C16" s="36">
        <v>0</v>
      </c>
      <c r="D16" s="116"/>
      <c r="E16" s="36">
        <v>-578640590</v>
      </c>
      <c r="F16" s="116"/>
      <c r="G16" s="36">
        <v>589069837</v>
      </c>
      <c r="H16" s="116"/>
      <c r="I16" s="34">
        <f t="shared" si="0"/>
        <v>10429247</v>
      </c>
      <c r="J16" s="113"/>
      <c r="K16" s="127">
        <f t="shared" si="1"/>
        <v>1.8645346523123784E-4</v>
      </c>
      <c r="L16" s="110"/>
      <c r="M16" s="36">
        <v>0</v>
      </c>
      <c r="N16" s="116"/>
      <c r="O16" s="36">
        <v>0</v>
      </c>
      <c r="P16" s="116"/>
      <c r="Q16" s="36">
        <v>557502335</v>
      </c>
      <c r="R16" s="116"/>
      <c r="S16" s="34">
        <f t="shared" si="2"/>
        <v>557502335</v>
      </c>
      <c r="T16" s="113"/>
      <c r="U16" s="127">
        <f t="shared" si="3"/>
        <v>-7.7243146578372043E-3</v>
      </c>
    </row>
    <row r="17" spans="1:21" ht="39" customHeight="1" x14ac:dyDescent="0.55000000000000004">
      <c r="A17" s="55" t="s">
        <v>18</v>
      </c>
      <c r="C17" s="34">
        <v>0</v>
      </c>
      <c r="D17" s="35"/>
      <c r="E17" s="34">
        <v>17870612804</v>
      </c>
      <c r="F17" s="35"/>
      <c r="G17" s="34">
        <v>0</v>
      </c>
      <c r="H17" s="35"/>
      <c r="I17" s="34">
        <f t="shared" si="0"/>
        <v>17870612804</v>
      </c>
      <c r="J17" s="27"/>
      <c r="K17" s="124">
        <f t="shared" si="1"/>
        <v>0.31948976595448625</v>
      </c>
      <c r="L17" s="108"/>
      <c r="M17" s="34">
        <v>0</v>
      </c>
      <c r="N17" s="35"/>
      <c r="O17" s="34">
        <v>-55223321689</v>
      </c>
      <c r="P17" s="35"/>
      <c r="Q17" s="34">
        <v>373811114</v>
      </c>
      <c r="R17" s="35"/>
      <c r="S17" s="34">
        <f t="shared" si="2"/>
        <v>-54849510575</v>
      </c>
      <c r="T17" s="27"/>
      <c r="U17" s="124">
        <f t="shared" si="3"/>
        <v>0.75995175609384535</v>
      </c>
    </row>
    <row r="18" spans="1:21" ht="39" customHeight="1" x14ac:dyDescent="0.55000000000000004">
      <c r="A18" s="73" t="s">
        <v>219</v>
      </c>
      <c r="C18" s="36">
        <v>0</v>
      </c>
      <c r="D18" s="116"/>
      <c r="E18" s="36">
        <v>-391068687</v>
      </c>
      <c r="F18" s="116"/>
      <c r="G18" s="36">
        <v>402165246</v>
      </c>
      <c r="H18" s="116"/>
      <c r="I18" s="34">
        <f t="shared" si="0"/>
        <v>11096559</v>
      </c>
      <c r="J18" s="113"/>
      <c r="K18" s="127">
        <f t="shared" si="1"/>
        <v>1.9838362996800048E-4</v>
      </c>
      <c r="L18" s="110"/>
      <c r="M18" s="36">
        <v>0</v>
      </c>
      <c r="N18" s="116"/>
      <c r="O18" s="36">
        <v>0</v>
      </c>
      <c r="P18" s="116"/>
      <c r="Q18" s="36">
        <v>167495434</v>
      </c>
      <c r="R18" s="116"/>
      <c r="S18" s="34">
        <f t="shared" si="2"/>
        <v>167495434</v>
      </c>
      <c r="T18" s="113"/>
      <c r="U18" s="127">
        <f t="shared" si="3"/>
        <v>-2.3206852325865224E-3</v>
      </c>
    </row>
    <row r="19" spans="1:21" ht="39" customHeight="1" x14ac:dyDescent="0.55000000000000004">
      <c r="A19" s="73" t="s">
        <v>220</v>
      </c>
      <c r="C19" s="36">
        <v>0</v>
      </c>
      <c r="D19" s="116"/>
      <c r="E19" s="36">
        <v>-127742849</v>
      </c>
      <c r="F19" s="116"/>
      <c r="G19" s="36">
        <v>134386000</v>
      </c>
      <c r="H19" s="116"/>
      <c r="I19" s="34">
        <f t="shared" si="0"/>
        <v>6643151</v>
      </c>
      <c r="J19" s="113"/>
      <c r="K19" s="127">
        <f t="shared" si="1"/>
        <v>1.1876586334606542E-4</v>
      </c>
      <c r="L19" s="110"/>
      <c r="M19" s="36">
        <v>0</v>
      </c>
      <c r="N19" s="116"/>
      <c r="O19" s="36">
        <v>0</v>
      </c>
      <c r="P19" s="116"/>
      <c r="Q19" s="36">
        <v>134386000</v>
      </c>
      <c r="R19" s="116"/>
      <c r="S19" s="34">
        <f t="shared" si="2"/>
        <v>134386000</v>
      </c>
      <c r="T19" s="113"/>
      <c r="U19" s="127">
        <f t="shared" si="3"/>
        <v>-1.8619469093490177E-3</v>
      </c>
    </row>
    <row r="20" spans="1:21" ht="39" customHeight="1" x14ac:dyDescent="0.55000000000000004">
      <c r="A20" s="73" t="s">
        <v>221</v>
      </c>
      <c r="C20" s="36">
        <v>0</v>
      </c>
      <c r="D20" s="116"/>
      <c r="E20" s="36">
        <v>-13551390</v>
      </c>
      <c r="F20" s="116"/>
      <c r="G20" s="36">
        <v>14900000</v>
      </c>
      <c r="H20" s="116"/>
      <c r="I20" s="34">
        <f t="shared" si="0"/>
        <v>1348610</v>
      </c>
      <c r="J20" s="113"/>
      <c r="K20" s="127">
        <f t="shared" si="1"/>
        <v>2.41103703599598E-5</v>
      </c>
      <c r="L20" s="110"/>
      <c r="M20" s="36">
        <v>0</v>
      </c>
      <c r="N20" s="116"/>
      <c r="O20" s="36">
        <v>0</v>
      </c>
      <c r="P20" s="116"/>
      <c r="Q20" s="36">
        <v>14900000</v>
      </c>
      <c r="R20" s="116"/>
      <c r="S20" s="34">
        <f t="shared" si="2"/>
        <v>14900000</v>
      </c>
      <c r="T20" s="113"/>
      <c r="U20" s="127">
        <f t="shared" si="3"/>
        <v>-2.0644270198756092E-4</v>
      </c>
    </row>
    <row r="21" spans="1:21" ht="39" customHeight="1" x14ac:dyDescent="0.55000000000000004">
      <c r="A21" s="73" t="s">
        <v>203</v>
      </c>
      <c r="C21" s="36">
        <v>0</v>
      </c>
      <c r="D21" s="116"/>
      <c r="E21" s="36">
        <v>0</v>
      </c>
      <c r="F21" s="116"/>
      <c r="G21" s="36">
        <v>0</v>
      </c>
      <c r="H21" s="116"/>
      <c r="I21" s="34">
        <f t="shared" si="0"/>
        <v>0</v>
      </c>
      <c r="J21" s="113"/>
      <c r="K21" s="127">
        <f t="shared" si="1"/>
        <v>0</v>
      </c>
      <c r="L21" s="110"/>
      <c r="M21" s="36">
        <v>0</v>
      </c>
      <c r="N21" s="116"/>
      <c r="O21" s="36">
        <v>0</v>
      </c>
      <c r="P21" s="116"/>
      <c r="Q21" s="36">
        <v>8000000</v>
      </c>
      <c r="R21" s="116"/>
      <c r="S21" s="34">
        <f t="shared" si="2"/>
        <v>8000000</v>
      </c>
      <c r="T21" s="113"/>
      <c r="U21" s="127">
        <f t="shared" si="3"/>
        <v>-1.1084171918795218E-4</v>
      </c>
    </row>
    <row r="22" spans="1:21" ht="39" customHeight="1" x14ac:dyDescent="0.55000000000000004">
      <c r="A22" s="73" t="s">
        <v>205</v>
      </c>
      <c r="C22" s="36">
        <v>0</v>
      </c>
      <c r="D22" s="116"/>
      <c r="E22" s="36">
        <v>0</v>
      </c>
      <c r="F22" s="116"/>
      <c r="G22" s="36">
        <v>0</v>
      </c>
      <c r="H22" s="116"/>
      <c r="I22" s="34">
        <f t="shared" si="0"/>
        <v>0</v>
      </c>
      <c r="J22" s="113"/>
      <c r="K22" s="127">
        <f t="shared" si="1"/>
        <v>0</v>
      </c>
      <c r="L22" s="110"/>
      <c r="M22" s="36">
        <v>0</v>
      </c>
      <c r="N22" s="116"/>
      <c r="O22" s="36">
        <v>0</v>
      </c>
      <c r="P22" s="116"/>
      <c r="Q22" s="36">
        <v>600000</v>
      </c>
      <c r="R22" s="116"/>
      <c r="S22" s="34">
        <f t="shared" si="2"/>
        <v>600000</v>
      </c>
      <c r="T22" s="113"/>
      <c r="U22" s="127">
        <f t="shared" si="3"/>
        <v>-8.3131289390964128E-6</v>
      </c>
    </row>
    <row r="23" spans="1:21" ht="39" customHeight="1" x14ac:dyDescent="0.55000000000000004">
      <c r="A23" s="55" t="s">
        <v>21</v>
      </c>
      <c r="C23" s="34">
        <v>0</v>
      </c>
      <c r="D23" s="35"/>
      <c r="E23" s="34">
        <v>12155208152</v>
      </c>
      <c r="F23" s="35"/>
      <c r="G23" s="34">
        <v>0</v>
      </c>
      <c r="H23" s="35"/>
      <c r="I23" s="34">
        <f t="shared" si="0"/>
        <v>12155208152</v>
      </c>
      <c r="J23" s="27"/>
      <c r="K23" s="124">
        <f t="shared" si="1"/>
        <v>0.2173100973202946</v>
      </c>
      <c r="L23" s="108"/>
      <c r="M23" s="34">
        <v>10751410600</v>
      </c>
      <c r="N23" s="35"/>
      <c r="O23" s="34">
        <v>9690017656</v>
      </c>
      <c r="P23" s="35"/>
      <c r="Q23" s="34">
        <v>0</v>
      </c>
      <c r="R23" s="35"/>
      <c r="S23" s="34">
        <f t="shared" si="2"/>
        <v>20441428256</v>
      </c>
      <c r="T23" s="27"/>
      <c r="U23" s="124">
        <f t="shared" si="3"/>
        <v>-0.28322038131902788</v>
      </c>
    </row>
    <row r="24" spans="1:21" ht="39" customHeight="1" x14ac:dyDescent="0.55000000000000004">
      <c r="A24" s="55" t="s">
        <v>29</v>
      </c>
      <c r="C24" s="36">
        <v>0</v>
      </c>
      <c r="D24" s="35"/>
      <c r="E24" s="36">
        <v>220504210</v>
      </c>
      <c r="F24" s="35"/>
      <c r="G24" s="36">
        <v>0</v>
      </c>
      <c r="H24" s="35"/>
      <c r="I24" s="34">
        <f t="shared" si="0"/>
        <v>220504210</v>
      </c>
      <c r="J24" s="27"/>
      <c r="K24" s="124">
        <f t="shared" si="1"/>
        <v>3.9421613135230725E-3</v>
      </c>
      <c r="L24" s="108"/>
      <c r="M24" s="36">
        <v>0</v>
      </c>
      <c r="N24" s="35"/>
      <c r="O24" s="34">
        <v>-153668290</v>
      </c>
      <c r="P24" s="35"/>
      <c r="Q24" s="36">
        <v>0</v>
      </c>
      <c r="R24" s="35"/>
      <c r="S24" s="34">
        <f t="shared" si="2"/>
        <v>-153668290</v>
      </c>
      <c r="T24" s="27"/>
      <c r="U24" s="124">
        <f t="shared" si="3"/>
        <v>2.1291071810340999E-3</v>
      </c>
    </row>
    <row r="25" spans="1:21" ht="39" customHeight="1" x14ac:dyDescent="0.55000000000000004">
      <c r="A25" s="55" t="s">
        <v>25</v>
      </c>
      <c r="C25" s="34">
        <v>0</v>
      </c>
      <c r="D25" s="35"/>
      <c r="E25" s="34">
        <v>33602797397</v>
      </c>
      <c r="F25" s="35"/>
      <c r="G25" s="34">
        <v>0</v>
      </c>
      <c r="H25" s="35"/>
      <c r="I25" s="34">
        <f t="shared" si="0"/>
        <v>33602797397</v>
      </c>
      <c r="J25" s="27"/>
      <c r="K25" s="124">
        <f t="shared" si="1"/>
        <v>0.60074883796825107</v>
      </c>
      <c r="L25" s="108"/>
      <c r="M25" s="34">
        <v>37217151720</v>
      </c>
      <c r="N25" s="35"/>
      <c r="O25" s="34">
        <v>-110822825815</v>
      </c>
      <c r="P25" s="35"/>
      <c r="Q25" s="34">
        <v>0</v>
      </c>
      <c r="R25" s="35"/>
      <c r="S25" s="34">
        <f t="shared" si="2"/>
        <v>-73605674095</v>
      </c>
      <c r="T25" s="27"/>
      <c r="U25" s="124">
        <f t="shared" si="3"/>
        <v>1.0198224323347393</v>
      </c>
    </row>
    <row r="26" spans="1:21" ht="39" customHeight="1" x14ac:dyDescent="0.55000000000000004">
      <c r="A26" s="55" t="s">
        <v>214</v>
      </c>
      <c r="C26" s="36">
        <v>0</v>
      </c>
      <c r="D26" s="116"/>
      <c r="E26" s="36">
        <v>618854762</v>
      </c>
      <c r="F26" s="116"/>
      <c r="G26" s="36">
        <v>0</v>
      </c>
      <c r="H26" s="116"/>
      <c r="I26" s="34">
        <f t="shared" si="0"/>
        <v>618854762</v>
      </c>
      <c r="J26" s="113"/>
      <c r="K26" s="127">
        <f t="shared" si="1"/>
        <v>1.1063849082273433E-2</v>
      </c>
      <c r="L26" s="110"/>
      <c r="M26" s="36">
        <v>0</v>
      </c>
      <c r="N26" s="116"/>
      <c r="O26" s="36">
        <v>618854762</v>
      </c>
      <c r="P26" s="116"/>
      <c r="Q26" s="36">
        <v>0</v>
      </c>
      <c r="R26" s="116"/>
      <c r="S26" s="34">
        <f t="shared" si="2"/>
        <v>618854762</v>
      </c>
      <c r="T26" s="113"/>
      <c r="U26" s="127">
        <f t="shared" si="3"/>
        <v>-8.5743657184663719E-3</v>
      </c>
    </row>
    <row r="27" spans="1:21" ht="39" customHeight="1" thickBot="1" x14ac:dyDescent="0.6">
      <c r="A27" s="74" t="s">
        <v>216</v>
      </c>
      <c r="C27" s="37">
        <v>0</v>
      </c>
      <c r="D27" s="116"/>
      <c r="E27" s="37">
        <v>32500116</v>
      </c>
      <c r="F27" s="116"/>
      <c r="G27" s="37">
        <v>0</v>
      </c>
      <c r="H27" s="116"/>
      <c r="I27" s="37">
        <f t="shared" si="0"/>
        <v>32500116</v>
      </c>
      <c r="J27" s="113"/>
      <c r="K27" s="129">
        <f t="shared" si="1"/>
        <v>5.8103516472638882E-4</v>
      </c>
      <c r="L27" s="110"/>
      <c r="M27" s="37">
        <v>0</v>
      </c>
      <c r="N27" s="116"/>
      <c r="O27" s="37">
        <v>32500116</v>
      </c>
      <c r="P27" s="116"/>
      <c r="Q27" s="37">
        <v>0</v>
      </c>
      <c r="R27" s="116"/>
      <c r="S27" s="37">
        <f t="shared" si="2"/>
        <v>32500116</v>
      </c>
      <c r="T27" s="113"/>
      <c r="U27" s="129">
        <f t="shared" si="3"/>
        <v>-4.502960914059839E-4</v>
      </c>
    </row>
    <row r="28" spans="1:21" ht="39" customHeight="1" thickBot="1" x14ac:dyDescent="0.65">
      <c r="A28" s="91" t="s">
        <v>230</v>
      </c>
      <c r="C28" s="94">
        <f>SUM(C10:C27)</f>
        <v>0</v>
      </c>
      <c r="D28" s="177"/>
      <c r="E28" s="94">
        <f>SUM(E10:E27)</f>
        <v>1128750662721</v>
      </c>
      <c r="F28" s="177"/>
      <c r="G28" s="94">
        <f>SUM(G10:G27)</f>
        <v>19298715119</v>
      </c>
      <c r="H28" s="177"/>
      <c r="I28" s="94">
        <f>SUM(I10:I27)</f>
        <v>1148049377840</v>
      </c>
      <c r="J28" s="178"/>
      <c r="K28" s="179">
        <f>SUM(K10:K27)</f>
        <v>20.524759338314137</v>
      </c>
      <c r="L28" s="180"/>
      <c r="M28" s="94">
        <f>SUM(M10:M27)</f>
        <v>203919953224</v>
      </c>
      <c r="N28" s="177"/>
      <c r="O28" s="94">
        <f>SUM(O10:O27)</f>
        <v>2266911305030</v>
      </c>
      <c r="P28" s="177"/>
      <c r="Q28" s="94">
        <f>SUM(Q10:Q27)</f>
        <v>105565122879</v>
      </c>
      <c r="R28" s="177"/>
      <c r="S28" s="94">
        <f>SUM(S10:S27)</f>
        <v>2576396381133</v>
      </c>
      <c r="T28" s="178"/>
      <c r="U28" s="179">
        <f>SUM(U10:U27)</f>
        <v>-35.696525524300021</v>
      </c>
    </row>
    <row r="29" spans="1:21" ht="39" customHeight="1" x14ac:dyDescent="0.55000000000000004">
      <c r="A29" s="74"/>
      <c r="C29" s="36"/>
      <c r="D29" s="116"/>
      <c r="E29" s="36"/>
      <c r="F29" s="116"/>
      <c r="G29" s="36"/>
      <c r="H29" s="116"/>
      <c r="I29" s="34"/>
      <c r="J29" s="113"/>
      <c r="K29" s="127"/>
      <c r="L29" s="110"/>
      <c r="M29" s="36"/>
      <c r="N29" s="116"/>
      <c r="O29" s="36"/>
      <c r="P29" s="116"/>
      <c r="Q29" s="36"/>
      <c r="R29" s="116"/>
      <c r="S29" s="34"/>
      <c r="T29" s="113"/>
      <c r="U29" s="127"/>
    </row>
    <row r="30" spans="1:21" ht="39" customHeight="1" x14ac:dyDescent="0.4">
      <c r="A30" s="187" t="s">
        <v>0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</row>
    <row r="31" spans="1:21" ht="39" customHeight="1" x14ac:dyDescent="0.4">
      <c r="A31" s="187" t="s">
        <v>86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</row>
    <row r="32" spans="1:21" ht="39" customHeight="1" x14ac:dyDescent="0.4">
      <c r="A32" s="187" t="s">
        <v>149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</row>
    <row r="33" spans="1:21" ht="39" customHeight="1" x14ac:dyDescent="0.4"/>
    <row r="34" spans="1:21" ht="39" customHeight="1" x14ac:dyDescent="0.4">
      <c r="A34" s="188" t="s">
        <v>167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</row>
    <row r="35" spans="1:21" ht="39" customHeight="1" x14ac:dyDescent="0.4">
      <c r="A35" s="33"/>
      <c r="B35" s="33"/>
      <c r="C35" s="211" t="s">
        <v>150</v>
      </c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</row>
    <row r="36" spans="1:21" ht="39" customHeight="1" thickBot="1" x14ac:dyDescent="0.7">
      <c r="A36" s="111"/>
      <c r="B36" s="111"/>
      <c r="C36" s="192" t="s">
        <v>165</v>
      </c>
      <c r="D36" s="192"/>
      <c r="E36" s="192"/>
      <c r="F36" s="192"/>
      <c r="G36" s="192"/>
      <c r="H36" s="192"/>
      <c r="I36" s="192"/>
      <c r="J36" s="192"/>
      <c r="K36" s="192"/>
      <c r="L36" s="111"/>
      <c r="M36" s="192" t="s">
        <v>166</v>
      </c>
      <c r="N36" s="192"/>
      <c r="O36" s="192"/>
      <c r="P36" s="192"/>
      <c r="Q36" s="192"/>
      <c r="R36" s="192"/>
      <c r="S36" s="192"/>
      <c r="T36" s="192"/>
      <c r="U36" s="192"/>
    </row>
    <row r="37" spans="1:21" ht="39" customHeight="1" thickBot="1" x14ac:dyDescent="0.7">
      <c r="A37" s="191" t="s">
        <v>95</v>
      </c>
      <c r="B37" s="111"/>
      <c r="C37" s="83" t="s">
        <v>96</v>
      </c>
      <c r="D37" s="114"/>
      <c r="E37" s="83" t="s">
        <v>97</v>
      </c>
      <c r="F37" s="114"/>
      <c r="G37" s="83" t="s">
        <v>98</v>
      </c>
      <c r="H37" s="115"/>
      <c r="I37" s="192" t="s">
        <v>32</v>
      </c>
      <c r="J37" s="192"/>
      <c r="K37" s="192"/>
      <c r="L37" s="111"/>
      <c r="M37" s="83" t="s">
        <v>96</v>
      </c>
      <c r="N37" s="114"/>
      <c r="O37" s="83" t="s">
        <v>97</v>
      </c>
      <c r="P37" s="114"/>
      <c r="Q37" s="83" t="s">
        <v>98</v>
      </c>
      <c r="R37" s="115"/>
      <c r="S37" s="192" t="s">
        <v>32</v>
      </c>
      <c r="T37" s="192"/>
      <c r="U37" s="192"/>
    </row>
    <row r="38" spans="1:21" ht="39" customHeight="1" thickBot="1" x14ac:dyDescent="0.7">
      <c r="A38" s="192"/>
      <c r="B38" s="111"/>
      <c r="C38" s="121" t="s">
        <v>169</v>
      </c>
      <c r="D38" s="114"/>
      <c r="E38" s="121" t="s">
        <v>170</v>
      </c>
      <c r="F38" s="121"/>
      <c r="G38" s="121" t="s">
        <v>171</v>
      </c>
      <c r="H38" s="114"/>
      <c r="I38" s="88" t="s">
        <v>83</v>
      </c>
      <c r="J38" s="112"/>
      <c r="K38" s="123" t="s">
        <v>89</v>
      </c>
      <c r="L38" s="111"/>
      <c r="M38" s="121" t="s">
        <v>169</v>
      </c>
      <c r="N38" s="114"/>
      <c r="O38" s="121" t="s">
        <v>170</v>
      </c>
      <c r="P38" s="121"/>
      <c r="Q38" s="121" t="s">
        <v>171</v>
      </c>
      <c r="R38" s="114"/>
      <c r="S38" s="88" t="s">
        <v>83</v>
      </c>
      <c r="T38" s="112"/>
      <c r="U38" s="123" t="s">
        <v>89</v>
      </c>
    </row>
    <row r="39" spans="1:21" ht="39" customHeight="1" x14ac:dyDescent="0.65">
      <c r="A39" s="43" t="s">
        <v>231</v>
      </c>
      <c r="B39" s="111"/>
      <c r="C39" s="177">
        <f>SUM(C28)</f>
        <v>0</v>
      </c>
      <c r="D39" s="67"/>
      <c r="E39" s="177">
        <f>SUM(E28)</f>
        <v>1128750662721</v>
      </c>
      <c r="F39" s="177"/>
      <c r="G39" s="177">
        <f>SUM(G28)</f>
        <v>19298715119</v>
      </c>
      <c r="H39" s="67"/>
      <c r="I39" s="41">
        <f>SUM(I28)</f>
        <v>1148049377840</v>
      </c>
      <c r="J39" s="180"/>
      <c r="K39" s="181">
        <f>SUM(K28)</f>
        <v>20.524759338314137</v>
      </c>
      <c r="L39" s="182"/>
      <c r="M39" s="177">
        <f>SUM(M28)</f>
        <v>203919953224</v>
      </c>
      <c r="N39" s="67"/>
      <c r="O39" s="177">
        <f>SUM(O28)</f>
        <v>2266911305030</v>
      </c>
      <c r="P39" s="177"/>
      <c r="Q39" s="177">
        <f>SUM(Q28)</f>
        <v>105565122879</v>
      </c>
      <c r="R39" s="67"/>
      <c r="S39" s="41">
        <f>SUM(S28)</f>
        <v>2576396381133</v>
      </c>
      <c r="T39" s="180"/>
      <c r="U39" s="181">
        <f>SUM(U28)</f>
        <v>-35.696525524300021</v>
      </c>
    </row>
    <row r="40" spans="1:21" ht="39" customHeight="1" x14ac:dyDescent="0.55000000000000004">
      <c r="A40" s="73" t="s">
        <v>215</v>
      </c>
      <c r="C40" s="36">
        <v>0</v>
      </c>
      <c r="D40" s="116"/>
      <c r="E40" s="36">
        <v>20600</v>
      </c>
      <c r="F40" s="116"/>
      <c r="G40" s="36">
        <v>0</v>
      </c>
      <c r="H40" s="116"/>
      <c r="I40" s="34">
        <f t="shared" ref="I40:I54" si="4">C40+E40+G40</f>
        <v>20600</v>
      </c>
      <c r="J40" s="113"/>
      <c r="K40" s="127">
        <f t="shared" ref="K40:K54" si="5">I40/$I$55*100</f>
        <v>3.6828558991492858E-7</v>
      </c>
      <c r="L40" s="110"/>
      <c r="M40" s="36">
        <v>0</v>
      </c>
      <c r="N40" s="116"/>
      <c r="O40" s="36">
        <v>20600</v>
      </c>
      <c r="P40" s="116"/>
      <c r="Q40" s="36">
        <v>0</v>
      </c>
      <c r="R40" s="116"/>
      <c r="S40" s="34">
        <f t="shared" ref="S40:S54" si="6">M40+O40+Q40</f>
        <v>20600</v>
      </c>
      <c r="T40" s="113"/>
      <c r="U40" s="127">
        <f t="shared" ref="U40:U54" si="7">S40/$S$55*100</f>
        <v>-2.8541742690897684E-7</v>
      </c>
    </row>
    <row r="41" spans="1:21" ht="39" customHeight="1" x14ac:dyDescent="0.55000000000000004">
      <c r="A41" s="73" t="s">
        <v>212</v>
      </c>
      <c r="C41" s="36">
        <v>0</v>
      </c>
      <c r="D41" s="116"/>
      <c r="E41" s="36">
        <v>0</v>
      </c>
      <c r="F41" s="116"/>
      <c r="G41" s="36">
        <v>0</v>
      </c>
      <c r="H41" s="116"/>
      <c r="I41" s="34">
        <f t="shared" si="4"/>
        <v>0</v>
      </c>
      <c r="J41" s="113"/>
      <c r="K41" s="127">
        <f t="shared" si="5"/>
        <v>0</v>
      </c>
      <c r="L41" s="110"/>
      <c r="M41" s="36">
        <v>0</v>
      </c>
      <c r="N41" s="116"/>
      <c r="O41" s="36">
        <v>0</v>
      </c>
      <c r="P41" s="116"/>
      <c r="Q41" s="36">
        <v>-138</v>
      </c>
      <c r="R41" s="116"/>
      <c r="S41" s="34">
        <f t="shared" si="6"/>
        <v>-138</v>
      </c>
      <c r="T41" s="113"/>
      <c r="U41" s="127">
        <f t="shared" si="7"/>
        <v>1.912019655992175E-9</v>
      </c>
    </row>
    <row r="42" spans="1:21" ht="39" customHeight="1" x14ac:dyDescent="0.55000000000000004">
      <c r="A42" s="73" t="s">
        <v>222</v>
      </c>
      <c r="C42" s="36">
        <v>0</v>
      </c>
      <c r="D42" s="116"/>
      <c r="E42" s="36">
        <v>-1390</v>
      </c>
      <c r="F42" s="116"/>
      <c r="G42" s="36">
        <v>-9425859</v>
      </c>
      <c r="H42" s="116"/>
      <c r="I42" s="34">
        <f t="shared" si="4"/>
        <v>-9427249</v>
      </c>
      <c r="J42" s="113"/>
      <c r="K42" s="127">
        <f t="shared" si="5"/>
        <v>-1.6853980384659808E-4</v>
      </c>
      <c r="L42" s="110"/>
      <c r="M42" s="36">
        <v>0</v>
      </c>
      <c r="N42" s="116"/>
      <c r="O42" s="36">
        <v>0</v>
      </c>
      <c r="P42" s="116"/>
      <c r="Q42" s="36">
        <v>-9425859</v>
      </c>
      <c r="R42" s="116"/>
      <c r="S42" s="34">
        <f t="shared" si="6"/>
        <v>-9425859</v>
      </c>
      <c r="T42" s="113"/>
      <c r="U42" s="127">
        <f t="shared" si="7"/>
        <v>1.3059730204790395E-4</v>
      </c>
    </row>
    <row r="43" spans="1:21" ht="39" customHeight="1" x14ac:dyDescent="0.55000000000000004">
      <c r="A43" s="73" t="s">
        <v>210</v>
      </c>
      <c r="C43" s="36">
        <v>0</v>
      </c>
      <c r="D43" s="116"/>
      <c r="E43" s="36">
        <v>0</v>
      </c>
      <c r="F43" s="116"/>
      <c r="G43" s="36">
        <v>0</v>
      </c>
      <c r="H43" s="116"/>
      <c r="I43" s="34">
        <f t="shared" si="4"/>
        <v>0</v>
      </c>
      <c r="J43" s="113"/>
      <c r="K43" s="127">
        <f t="shared" si="5"/>
        <v>0</v>
      </c>
      <c r="L43" s="110"/>
      <c r="M43" s="36">
        <v>0</v>
      </c>
      <c r="N43" s="116"/>
      <c r="O43" s="36">
        <v>0</v>
      </c>
      <c r="P43" s="116"/>
      <c r="Q43" s="36">
        <v>-688673287</v>
      </c>
      <c r="R43" s="116"/>
      <c r="S43" s="34">
        <f t="shared" si="6"/>
        <v>-688673287</v>
      </c>
      <c r="T43" s="113"/>
      <c r="U43" s="127">
        <f t="shared" si="7"/>
        <v>9.5417163862372492E-3</v>
      </c>
    </row>
    <row r="44" spans="1:21" ht="39" customHeight="1" x14ac:dyDescent="0.55000000000000004">
      <c r="A44" s="55" t="s">
        <v>27</v>
      </c>
      <c r="C44" s="34">
        <v>0</v>
      </c>
      <c r="D44" s="35"/>
      <c r="E44" s="34">
        <v>2270789368</v>
      </c>
      <c r="F44" s="35"/>
      <c r="G44" s="34">
        <v>-1408814252</v>
      </c>
      <c r="H44" s="35"/>
      <c r="I44" s="34">
        <f t="shared" si="4"/>
        <v>861975116</v>
      </c>
      <c r="J44" s="27"/>
      <c r="K44" s="124">
        <f t="shared" si="5"/>
        <v>1.5410340489711117E-2</v>
      </c>
      <c r="L44" s="108"/>
      <c r="M44" s="34">
        <v>25128788</v>
      </c>
      <c r="N44" s="35"/>
      <c r="O44" s="34">
        <v>0</v>
      </c>
      <c r="P44" s="35"/>
      <c r="Q44" s="34">
        <v>-1408814252</v>
      </c>
      <c r="R44" s="35"/>
      <c r="S44" s="34">
        <f t="shared" si="6"/>
        <v>-1383685464</v>
      </c>
      <c r="T44" s="27"/>
      <c r="U44" s="124">
        <f t="shared" si="7"/>
        <v>1.9171259455642412E-2</v>
      </c>
    </row>
    <row r="45" spans="1:21" ht="39" customHeight="1" x14ac:dyDescent="0.55000000000000004">
      <c r="A45" s="55" t="s">
        <v>28</v>
      </c>
      <c r="C45" s="34">
        <v>0</v>
      </c>
      <c r="D45" s="35"/>
      <c r="E45" s="34">
        <v>213254775903</v>
      </c>
      <c r="F45" s="35"/>
      <c r="G45" s="34">
        <v>5379912001</v>
      </c>
      <c r="H45" s="35"/>
      <c r="I45" s="34">
        <f t="shared" si="4"/>
        <v>218634687904</v>
      </c>
      <c r="J45" s="27"/>
      <c r="K45" s="124">
        <f t="shared" si="5"/>
        <v>3.9087381073102399</v>
      </c>
      <c r="L45" s="108"/>
      <c r="M45" s="34">
        <v>60451632540</v>
      </c>
      <c r="N45" s="35"/>
      <c r="O45" s="34">
        <v>2809672299</v>
      </c>
      <c r="P45" s="35"/>
      <c r="Q45" s="34">
        <v>-947844701</v>
      </c>
      <c r="R45" s="35"/>
      <c r="S45" s="34">
        <f t="shared" si="6"/>
        <v>62313460138</v>
      </c>
      <c r="T45" s="27"/>
      <c r="U45" s="124">
        <f t="shared" si="7"/>
        <v>-0.86336638128073095</v>
      </c>
    </row>
    <row r="46" spans="1:21" ht="39" customHeight="1" x14ac:dyDescent="0.55000000000000004">
      <c r="A46" s="55" t="s">
        <v>24</v>
      </c>
      <c r="C46" s="34">
        <v>0</v>
      </c>
      <c r="D46" s="35"/>
      <c r="E46" s="34">
        <v>28763952028</v>
      </c>
      <c r="F46" s="35"/>
      <c r="G46" s="34">
        <v>-8205456711</v>
      </c>
      <c r="H46" s="35"/>
      <c r="I46" s="34">
        <f t="shared" si="4"/>
        <v>20558495317</v>
      </c>
      <c r="J46" s="27"/>
      <c r="K46" s="124">
        <f t="shared" si="5"/>
        <v>0.36754357163032242</v>
      </c>
      <c r="L46" s="108"/>
      <c r="M46" s="34">
        <v>23264485500</v>
      </c>
      <c r="N46" s="35"/>
      <c r="O46" s="34">
        <v>-3125891682</v>
      </c>
      <c r="P46" s="35"/>
      <c r="Q46" s="34">
        <v>-1884758687</v>
      </c>
      <c r="R46" s="35"/>
      <c r="S46" s="34">
        <f t="shared" si="6"/>
        <v>18253835131</v>
      </c>
      <c r="T46" s="27"/>
      <c r="U46" s="124">
        <f t="shared" si="7"/>
        <v>-0.25291080846168479</v>
      </c>
    </row>
    <row r="47" spans="1:21" ht="39" customHeight="1" x14ac:dyDescent="0.55000000000000004">
      <c r="A47" s="55" t="s">
        <v>14</v>
      </c>
      <c r="C47" s="34">
        <v>0</v>
      </c>
      <c r="D47" s="35"/>
      <c r="E47" s="34">
        <v>13995652370</v>
      </c>
      <c r="F47" s="35"/>
      <c r="G47" s="34">
        <v>-3546645517</v>
      </c>
      <c r="H47" s="35"/>
      <c r="I47" s="34">
        <f t="shared" si="4"/>
        <v>10449006853</v>
      </c>
      <c r="J47" s="27"/>
      <c r="K47" s="124">
        <f t="shared" si="5"/>
        <v>0.18680673072243867</v>
      </c>
      <c r="L47" s="108"/>
      <c r="M47" s="34">
        <v>0</v>
      </c>
      <c r="N47" s="35"/>
      <c r="O47" s="34">
        <v>-269620946252</v>
      </c>
      <c r="P47" s="35"/>
      <c r="Q47" s="34">
        <v>-3546645517</v>
      </c>
      <c r="R47" s="35"/>
      <c r="S47" s="34">
        <f t="shared" si="6"/>
        <v>-273167591769</v>
      </c>
      <c r="T47" s="27"/>
      <c r="U47" s="124">
        <f t="shared" si="7"/>
        <v>3.7847956872635811</v>
      </c>
    </row>
    <row r="48" spans="1:21" ht="39" customHeight="1" x14ac:dyDescent="0.55000000000000004">
      <c r="A48" s="55" t="s">
        <v>223</v>
      </c>
      <c r="C48" s="36">
        <v>0</v>
      </c>
      <c r="D48" s="116"/>
      <c r="E48" s="36">
        <v>313021876</v>
      </c>
      <c r="F48" s="116"/>
      <c r="G48" s="36">
        <v>-4020951392</v>
      </c>
      <c r="H48" s="116"/>
      <c r="I48" s="34">
        <f t="shared" si="4"/>
        <v>-3707929516</v>
      </c>
      <c r="J48" s="113"/>
      <c r="K48" s="127">
        <f t="shared" si="5"/>
        <v>-6.6290146075875522E-2</v>
      </c>
      <c r="L48" s="110"/>
      <c r="M48" s="36">
        <v>0</v>
      </c>
      <c r="N48" s="116"/>
      <c r="O48" s="36">
        <v>0</v>
      </c>
      <c r="P48" s="116"/>
      <c r="Q48" s="36">
        <v>-4020951392</v>
      </c>
      <c r="R48" s="116"/>
      <c r="S48" s="34">
        <f t="shared" si="6"/>
        <v>-4020951392</v>
      </c>
      <c r="T48" s="113"/>
      <c r="U48" s="127">
        <f t="shared" si="7"/>
        <v>5.5711145632558669E-2</v>
      </c>
    </row>
    <row r="49" spans="1:21" ht="39" customHeight="1" x14ac:dyDescent="0.55000000000000004">
      <c r="A49" s="55" t="s">
        <v>26</v>
      </c>
      <c r="C49" s="34">
        <v>0</v>
      </c>
      <c r="D49" s="35"/>
      <c r="E49" s="34">
        <v>443623047630</v>
      </c>
      <c r="F49" s="35"/>
      <c r="G49" s="34">
        <v>-2649875429</v>
      </c>
      <c r="H49" s="35"/>
      <c r="I49" s="34">
        <f t="shared" si="4"/>
        <v>440973172201</v>
      </c>
      <c r="J49" s="27"/>
      <c r="K49" s="124">
        <f t="shared" si="5"/>
        <v>7.8836924689661494</v>
      </c>
      <c r="L49" s="108"/>
      <c r="M49" s="34">
        <v>666554783440</v>
      </c>
      <c r="N49" s="35"/>
      <c r="O49" s="34">
        <v>-2222846688872</v>
      </c>
      <c r="P49" s="35"/>
      <c r="Q49" s="34">
        <v>-4109542572</v>
      </c>
      <c r="R49" s="35"/>
      <c r="S49" s="34">
        <f t="shared" si="6"/>
        <v>-1560401448004</v>
      </c>
      <c r="T49" s="27"/>
      <c r="U49" s="124">
        <f t="shared" si="7"/>
        <v>21.619697390016665</v>
      </c>
    </row>
    <row r="50" spans="1:21" ht="39" customHeight="1" x14ac:dyDescent="0.55000000000000004">
      <c r="A50" s="55" t="s">
        <v>16</v>
      </c>
      <c r="C50" s="34">
        <v>0</v>
      </c>
      <c r="D50" s="35"/>
      <c r="E50" s="34">
        <v>31057247504</v>
      </c>
      <c r="F50" s="35"/>
      <c r="G50" s="34">
        <v>-4590785723</v>
      </c>
      <c r="H50" s="35"/>
      <c r="I50" s="34">
        <f t="shared" si="4"/>
        <v>26466461781</v>
      </c>
      <c r="J50" s="27"/>
      <c r="K50" s="124">
        <f t="shared" si="5"/>
        <v>0.47316584902798531</v>
      </c>
      <c r="L50" s="108"/>
      <c r="M50" s="34">
        <v>0</v>
      </c>
      <c r="N50" s="35"/>
      <c r="O50" s="34">
        <v>-42527306085</v>
      </c>
      <c r="P50" s="35"/>
      <c r="Q50" s="34">
        <v>-4669685844</v>
      </c>
      <c r="R50" s="35"/>
      <c r="S50" s="34">
        <f t="shared" si="6"/>
        <v>-47196991929</v>
      </c>
      <c r="T50" s="27"/>
      <c r="U50" s="124">
        <f t="shared" si="7"/>
        <v>0.65392446573878282</v>
      </c>
    </row>
    <row r="51" spans="1:21" ht="39" customHeight="1" x14ac:dyDescent="0.55000000000000004">
      <c r="A51" s="55" t="s">
        <v>23</v>
      </c>
      <c r="C51" s="34">
        <v>0</v>
      </c>
      <c r="D51" s="35"/>
      <c r="E51" s="34">
        <v>699158904791</v>
      </c>
      <c r="F51" s="35"/>
      <c r="G51" s="34">
        <v>-19676375388</v>
      </c>
      <c r="H51" s="35"/>
      <c r="I51" s="34">
        <f t="shared" si="4"/>
        <v>679482529403</v>
      </c>
      <c r="J51" s="27"/>
      <c r="K51" s="124">
        <f t="shared" si="5"/>
        <v>12.147748746508332</v>
      </c>
      <c r="L51" s="108"/>
      <c r="M51" s="34">
        <v>0</v>
      </c>
      <c r="N51" s="35"/>
      <c r="O51" s="34">
        <v>-1015981104123</v>
      </c>
      <c r="P51" s="35"/>
      <c r="Q51" s="34">
        <v>-14924459678</v>
      </c>
      <c r="R51" s="35"/>
      <c r="S51" s="34">
        <f t="shared" si="6"/>
        <v>-1030905563801</v>
      </c>
      <c r="T51" s="27"/>
      <c r="U51" s="124">
        <f t="shared" si="7"/>
        <v>14.283418126515993</v>
      </c>
    </row>
    <row r="52" spans="1:21" ht="39" customHeight="1" x14ac:dyDescent="0.55000000000000004">
      <c r="A52" s="55" t="s">
        <v>30</v>
      </c>
      <c r="C52" s="34">
        <v>0</v>
      </c>
      <c r="D52" s="35"/>
      <c r="E52" s="34">
        <v>829110751065</v>
      </c>
      <c r="F52" s="35"/>
      <c r="G52" s="34">
        <v>-19294919365</v>
      </c>
      <c r="H52" s="35"/>
      <c r="I52" s="34">
        <f t="shared" si="4"/>
        <v>809815831700</v>
      </c>
      <c r="J52" s="27"/>
      <c r="K52" s="124">
        <f t="shared" si="5"/>
        <v>14.477839868936067</v>
      </c>
      <c r="L52" s="108"/>
      <c r="M52" s="34">
        <v>234280231650</v>
      </c>
      <c r="N52" s="35"/>
      <c r="O52" s="34">
        <v>-1266502618991</v>
      </c>
      <c r="P52" s="35"/>
      <c r="Q52" s="34">
        <v>-19294919365</v>
      </c>
      <c r="R52" s="35"/>
      <c r="S52" s="34">
        <f t="shared" si="6"/>
        <v>-1051517306706</v>
      </c>
      <c r="T52" s="27"/>
      <c r="U52" s="124">
        <f t="shared" si="7"/>
        <v>14.568998253897277</v>
      </c>
    </row>
    <row r="53" spans="1:21" ht="39" customHeight="1" x14ac:dyDescent="0.55000000000000004">
      <c r="A53" s="73" t="s">
        <v>218</v>
      </c>
      <c r="C53" s="36">
        <v>0</v>
      </c>
      <c r="D53" s="116"/>
      <c r="E53" s="36">
        <v>-457768276</v>
      </c>
      <c r="F53" s="116"/>
      <c r="G53" s="36">
        <v>-21799621716</v>
      </c>
      <c r="H53" s="116"/>
      <c r="I53" s="34">
        <f t="shared" si="4"/>
        <v>-22257389992</v>
      </c>
      <c r="J53" s="113"/>
      <c r="K53" s="127">
        <f t="shared" si="5"/>
        <v>-0.39791631083351203</v>
      </c>
      <c r="L53" s="110"/>
      <c r="M53" s="36">
        <v>0</v>
      </c>
      <c r="N53" s="116"/>
      <c r="O53" s="36">
        <v>0</v>
      </c>
      <c r="P53" s="116"/>
      <c r="Q53" s="36">
        <v>-21799255703</v>
      </c>
      <c r="R53" s="116"/>
      <c r="S53" s="34">
        <f t="shared" si="6"/>
        <v>-21799255703</v>
      </c>
      <c r="T53" s="113"/>
      <c r="U53" s="127">
        <f t="shared" si="7"/>
        <v>0.30203337239228634</v>
      </c>
    </row>
    <row r="54" spans="1:21" ht="39" customHeight="1" thickBot="1" x14ac:dyDescent="0.6">
      <c r="A54" s="55" t="s">
        <v>19</v>
      </c>
      <c r="C54" s="36">
        <v>0</v>
      </c>
      <c r="D54" s="116"/>
      <c r="E54" s="36">
        <v>2293414591466</v>
      </c>
      <c r="F54" s="116"/>
      <c r="G54" s="36">
        <v>-29246194090</v>
      </c>
      <c r="H54" s="116"/>
      <c r="I54" s="34">
        <f t="shared" si="4"/>
        <v>2264168397376</v>
      </c>
      <c r="J54" s="113"/>
      <c r="K54" s="127">
        <f t="shared" si="5"/>
        <v>40.47866960652226</v>
      </c>
      <c r="L54" s="110"/>
      <c r="M54" s="36">
        <v>1732386651960</v>
      </c>
      <c r="N54" s="116"/>
      <c r="O54" s="36">
        <v>-7559068305615</v>
      </c>
      <c r="P54" s="116"/>
      <c r="Q54" s="36">
        <v>-56690172776</v>
      </c>
      <c r="R54" s="116"/>
      <c r="S54" s="34">
        <f t="shared" si="6"/>
        <v>-5883371826431</v>
      </c>
      <c r="T54" s="113"/>
      <c r="U54" s="127">
        <f t="shared" si="7"/>
        <v>81.515380982946766</v>
      </c>
    </row>
    <row r="55" spans="1:21" ht="39" customHeight="1" thickBot="1" x14ac:dyDescent="0.6">
      <c r="A55" s="59" t="s">
        <v>32</v>
      </c>
      <c r="C55" s="44">
        <f>SUM(C39:C54)</f>
        <v>0</v>
      </c>
      <c r="D55" s="35"/>
      <c r="E55" s="44">
        <f>SUM(E39:E54)</f>
        <v>5683255647656</v>
      </c>
      <c r="F55" s="35"/>
      <c r="G55" s="44">
        <f>SUM(G39:G54)</f>
        <v>-89770438322</v>
      </c>
      <c r="H55" s="35"/>
      <c r="I55" s="44">
        <f>SUM(I39:I54)</f>
        <v>5593485209334</v>
      </c>
      <c r="J55" s="27"/>
      <c r="K55" s="125">
        <f>SUM(K39:K54)</f>
        <v>100</v>
      </c>
      <c r="L55" s="108"/>
      <c r="M55" s="44">
        <f>SUM(M39:M54)</f>
        <v>2920882867102</v>
      </c>
      <c r="N55" s="35"/>
      <c r="O55" s="44">
        <f>SUM(O39:O54)</f>
        <v>-10109951863691</v>
      </c>
      <c r="P55" s="35"/>
      <c r="Q55" s="44">
        <f>SUM(Q39:Q54)</f>
        <v>-28430026892</v>
      </c>
      <c r="R55" s="35"/>
      <c r="S55" s="44">
        <f>SUM(S39:S54)</f>
        <v>-7217499023481</v>
      </c>
      <c r="T55" s="27"/>
      <c r="U55" s="125">
        <f>SUM(U39:U54)</f>
        <v>99.999999999999986</v>
      </c>
    </row>
    <row r="56" spans="1:21" ht="16.5" thickTop="1" x14ac:dyDescent="0.4"/>
    <row r="57" spans="1:21" ht="22.5" hidden="1" x14ac:dyDescent="0.4">
      <c r="C57" s="36"/>
      <c r="D57" s="36"/>
      <c r="E57" s="36">
        <f>'درآمد ناشی از تغییر قیمت سهام'!I38</f>
        <v>5683255647656</v>
      </c>
      <c r="F57" s="36"/>
      <c r="G57" s="36">
        <f>'درآمد ناشی از فروش سهام'!I24</f>
        <v>-65587145465</v>
      </c>
      <c r="H57" s="36"/>
      <c r="I57" s="36">
        <f>C57+E57+G59</f>
        <v>5593485209334</v>
      </c>
      <c r="J57" s="36"/>
      <c r="K57" s="36"/>
      <c r="L57" s="36"/>
      <c r="M57" s="36">
        <f>'درآمد سود سهام'!I19</f>
        <v>2920882867102</v>
      </c>
      <c r="N57" s="36"/>
      <c r="O57" s="36">
        <f>'درآمد ناشی از تغییر قیمت سهام'!Q38</f>
        <v>-10109951863691</v>
      </c>
      <c r="P57" s="36"/>
      <c r="Q57" s="36">
        <f>'درآمد ناشی از فروش سهام'!Q24</f>
        <v>-3389659178</v>
      </c>
      <c r="R57" s="36"/>
      <c r="S57" s="36">
        <f>M57+O57+Q59</f>
        <v>-7217499023481</v>
      </c>
      <c r="T57" s="36"/>
      <c r="U57" s="36"/>
    </row>
    <row r="58" spans="1:21" ht="22.5" hidden="1" x14ac:dyDescent="0.4">
      <c r="C58" s="36"/>
      <c r="D58" s="36"/>
      <c r="E58" s="36">
        <f>E57-E55</f>
        <v>0</v>
      </c>
      <c r="F58" s="36"/>
      <c r="G58" s="36">
        <f>'درآمد اعمال اختیار'!K21</f>
        <v>-24183292857</v>
      </c>
      <c r="H58" s="36"/>
      <c r="I58" s="36">
        <f>I57-I55</f>
        <v>0</v>
      </c>
      <c r="J58" s="36"/>
      <c r="K58" s="36"/>
      <c r="L58" s="36"/>
      <c r="M58" s="36">
        <f>M57-M55</f>
        <v>0</v>
      </c>
      <c r="N58" s="36"/>
      <c r="O58" s="36">
        <f>O57-O55</f>
        <v>0</v>
      </c>
      <c r="P58" s="36"/>
      <c r="Q58" s="36">
        <f>'درآمد اعمال اختیار'!Q21</f>
        <v>-25040367714</v>
      </c>
      <c r="R58" s="36"/>
      <c r="S58" s="36">
        <f>S57-S55</f>
        <v>0</v>
      </c>
      <c r="T58" s="36"/>
      <c r="U58" s="36"/>
    </row>
    <row r="59" spans="1:21" ht="22.5" hidden="1" x14ac:dyDescent="0.4">
      <c r="F59" s="36"/>
      <c r="G59" s="36">
        <f>G57+G58</f>
        <v>-89770438322</v>
      </c>
      <c r="H59" s="36"/>
      <c r="I59" s="36"/>
      <c r="J59" s="36"/>
      <c r="K59" s="36"/>
      <c r="L59" s="36"/>
      <c r="M59" s="36"/>
      <c r="N59" s="36"/>
      <c r="O59" s="36"/>
      <c r="P59" s="36"/>
      <c r="Q59" s="36">
        <f>Q57+Q58</f>
        <v>-28430026892</v>
      </c>
      <c r="R59" s="36"/>
      <c r="S59" s="36"/>
      <c r="T59" s="36"/>
      <c r="U59" s="36"/>
    </row>
    <row r="60" spans="1:21" ht="22.5" hidden="1" x14ac:dyDescent="0.4">
      <c r="F60" s="36"/>
      <c r="G60" s="36">
        <f>G59-G55</f>
        <v>0</v>
      </c>
      <c r="H60" s="36"/>
      <c r="I60" s="36"/>
      <c r="J60" s="36"/>
      <c r="K60" s="36"/>
      <c r="L60" s="36"/>
      <c r="M60" s="36"/>
      <c r="N60" s="36"/>
      <c r="O60" s="36"/>
      <c r="P60" s="36"/>
      <c r="Q60" s="36">
        <f>Q59-Q55</f>
        <v>0</v>
      </c>
      <c r="R60" s="36"/>
      <c r="S60" s="36"/>
      <c r="T60" s="36"/>
      <c r="U60" s="36"/>
    </row>
    <row r="61" spans="1:21" s="108" customFormat="1" ht="22.5" x14ac:dyDescent="0.55000000000000004"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184"/>
      <c r="P61" s="36"/>
      <c r="Q61" s="64"/>
      <c r="R61" s="36"/>
      <c r="S61" s="36"/>
      <c r="T61" s="36"/>
      <c r="U61" s="36"/>
    </row>
    <row r="62" spans="1:21" s="108" customFormat="1" ht="22.5" x14ac:dyDescent="0.55000000000000004">
      <c r="C62" s="36"/>
      <c r="D62" s="36"/>
      <c r="E62" s="45"/>
      <c r="F62" s="36"/>
      <c r="G62" s="64"/>
      <c r="H62" s="36"/>
      <c r="I62" s="36"/>
      <c r="J62" s="36"/>
      <c r="K62" s="36"/>
      <c r="L62" s="36"/>
      <c r="M62" s="36"/>
      <c r="N62" s="36"/>
      <c r="O62" s="64"/>
      <c r="P62" s="36"/>
      <c r="Q62" s="64"/>
      <c r="R62" s="36"/>
      <c r="S62" s="36"/>
      <c r="T62" s="36"/>
      <c r="U62" s="36"/>
    </row>
    <row r="63" spans="1:21" s="108" customFormat="1" ht="22.5" x14ac:dyDescent="0.55000000000000004">
      <c r="C63" s="36"/>
      <c r="D63" s="36"/>
      <c r="E63" s="36"/>
      <c r="F63" s="64"/>
      <c r="G63" s="64"/>
      <c r="H63" s="64"/>
      <c r="I63" s="64"/>
      <c r="K63" s="183"/>
      <c r="M63" s="64"/>
      <c r="N63" s="64"/>
      <c r="O63" s="64"/>
      <c r="P63" s="64"/>
      <c r="Q63" s="64"/>
      <c r="R63" s="64"/>
      <c r="S63" s="64"/>
      <c r="U63" s="183"/>
    </row>
    <row r="64" spans="1:21" ht="22.5" x14ac:dyDescent="0.4">
      <c r="A64" s="73"/>
      <c r="G64" s="23"/>
      <c r="Q64" s="23"/>
    </row>
    <row r="65" spans="1:17" ht="22.5" x14ac:dyDescent="0.4">
      <c r="A65" s="73"/>
    </row>
    <row r="66" spans="1:17" ht="22.5" x14ac:dyDescent="0.4">
      <c r="A66" s="73"/>
    </row>
    <row r="67" spans="1:17" ht="22.5" x14ac:dyDescent="0.4">
      <c r="G67" s="36"/>
      <c r="Q67" s="23"/>
    </row>
    <row r="68" spans="1:17" ht="22.5" x14ac:dyDescent="0.4">
      <c r="G68" s="36"/>
      <c r="Q68" s="23"/>
    </row>
    <row r="69" spans="1:17" ht="22.5" x14ac:dyDescent="0.4">
      <c r="G69" s="36"/>
      <c r="Q69" s="23"/>
    </row>
    <row r="70" spans="1:17" ht="22.5" x14ac:dyDescent="0.4">
      <c r="G70" s="36"/>
      <c r="Q70" s="23"/>
    </row>
    <row r="71" spans="1:17" ht="22.5" x14ac:dyDescent="0.4">
      <c r="Q71" s="36"/>
    </row>
  </sheetData>
  <sortState xmlns:xlrd2="http://schemas.microsoft.com/office/spreadsheetml/2017/richdata2" ref="A10:U54">
    <sortCondition descending="1" ref="Q10:Q54"/>
  </sortState>
  <mergeCells count="20">
    <mergeCell ref="A5:U5"/>
    <mergeCell ref="C7:K7"/>
    <mergeCell ref="M7:U7"/>
    <mergeCell ref="A1:U1"/>
    <mergeCell ref="A2:U2"/>
    <mergeCell ref="A3:U3"/>
    <mergeCell ref="A8:A9"/>
    <mergeCell ref="C6:U6"/>
    <mergeCell ref="A30:U30"/>
    <mergeCell ref="A31:U31"/>
    <mergeCell ref="A32:U32"/>
    <mergeCell ref="I8:K8"/>
    <mergeCell ref="S8:U8"/>
    <mergeCell ref="A34:U34"/>
    <mergeCell ref="C35:U35"/>
    <mergeCell ref="C36:K36"/>
    <mergeCell ref="M36:U36"/>
    <mergeCell ref="A37:A38"/>
    <mergeCell ref="I37:K37"/>
    <mergeCell ref="S37:U37"/>
  </mergeCells>
  <pageMargins left="0.39" right="0.39" top="0.39" bottom="0.39" header="0" footer="0"/>
  <pageSetup paperSize="9" scale="43" fitToHeight="0" orientation="landscape" r:id="rId1"/>
  <rowBreaks count="1" manualBreakCount="1">
    <brk id="29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U31"/>
  <sheetViews>
    <sheetView rightToLeft="1" view="pageBreakPreview" topLeftCell="A11" zoomScale="60" zoomScaleNormal="100" workbookViewId="0">
      <selection activeCell="A28" sqref="A28:XFD29"/>
    </sheetView>
  </sheetViews>
  <sheetFormatPr defaultRowHeight="15.75" x14ac:dyDescent="0.4"/>
  <cols>
    <col min="1" max="1" width="36.85546875" style="23" bestFit="1" customWidth="1"/>
    <col min="2" max="2" width="1.42578125" style="23" customWidth="1"/>
    <col min="3" max="3" width="22.7109375" style="45" bestFit="1" customWidth="1"/>
    <col min="4" max="4" width="1.42578125" style="45" customWidth="1"/>
    <col min="5" max="5" width="21.7109375" style="45" bestFit="1" customWidth="1"/>
    <col min="6" max="6" width="1.42578125" style="45" customWidth="1"/>
    <col min="7" max="7" width="19.85546875" style="45" bestFit="1" customWidth="1"/>
    <col min="8" max="8" width="1.42578125" style="45" customWidth="1"/>
    <col min="9" max="9" width="19.140625" style="45" bestFit="1" customWidth="1"/>
    <col min="10" max="10" width="1.42578125" style="23" customWidth="1"/>
    <col min="11" max="11" width="24.42578125" style="122" bestFit="1" customWidth="1"/>
    <col min="12" max="12" width="1.42578125" style="23" customWidth="1"/>
    <col min="13" max="13" width="22.7109375" style="45" bestFit="1" customWidth="1"/>
    <col min="14" max="14" width="1.42578125" style="45" customWidth="1"/>
    <col min="15" max="15" width="21.7109375" style="45" bestFit="1" customWidth="1"/>
    <col min="16" max="16" width="1.42578125" style="45" customWidth="1"/>
    <col min="17" max="17" width="21.140625" style="45" bestFit="1" customWidth="1"/>
    <col min="18" max="18" width="1.42578125" style="45" customWidth="1"/>
    <col min="19" max="19" width="21.5703125" style="45" bestFit="1" customWidth="1"/>
    <col min="20" max="20" width="1.42578125" style="23" customWidth="1"/>
    <col min="21" max="21" width="24.42578125" style="122" bestFit="1" customWidth="1"/>
    <col min="22" max="22" width="1.42578125" style="23" customWidth="1"/>
    <col min="23" max="16384" width="9.140625" style="23"/>
  </cols>
  <sheetData>
    <row r="1" spans="1:21" ht="39" customHeight="1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ht="39" customHeight="1" x14ac:dyDescent="0.4">
      <c r="A2" s="187" t="s">
        <v>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1:21" ht="39" customHeight="1" x14ac:dyDescent="0.4">
      <c r="A3" s="187" t="str">
        <f>درآمد!A3</f>
        <v>دوره یک ماهه منتهی به 30 مهر 1404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</row>
    <row r="4" spans="1:21" ht="39" customHeight="1" x14ac:dyDescent="0.4"/>
    <row r="5" spans="1:21" ht="39" customHeight="1" x14ac:dyDescent="0.4">
      <c r="A5" s="188" t="s">
        <v>172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</row>
    <row r="6" spans="1:21" ht="39" customHeight="1" x14ac:dyDescent="0.4">
      <c r="A6" s="33"/>
      <c r="B6" s="33"/>
      <c r="C6" s="211" t="s">
        <v>150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</row>
    <row r="7" spans="1:21" ht="39" customHeight="1" thickBot="1" x14ac:dyDescent="0.65">
      <c r="C7" s="192" t="s">
        <v>165</v>
      </c>
      <c r="D7" s="192"/>
      <c r="E7" s="192"/>
      <c r="F7" s="192"/>
      <c r="G7" s="192"/>
      <c r="H7" s="192"/>
      <c r="I7" s="192"/>
      <c r="J7" s="192"/>
      <c r="K7" s="192"/>
      <c r="L7" s="25"/>
      <c r="M7" s="192" t="s">
        <v>166</v>
      </c>
      <c r="N7" s="192"/>
      <c r="O7" s="192"/>
      <c r="P7" s="192"/>
      <c r="Q7" s="192"/>
      <c r="R7" s="192"/>
      <c r="S7" s="192"/>
      <c r="T7" s="192"/>
      <c r="U7" s="192"/>
    </row>
    <row r="8" spans="1:21" ht="39" customHeight="1" thickBot="1" x14ac:dyDescent="0.65">
      <c r="A8" s="191" t="s">
        <v>59</v>
      </c>
      <c r="B8" s="25"/>
      <c r="C8" s="83" t="s">
        <v>99</v>
      </c>
      <c r="D8" s="85"/>
      <c r="E8" s="83" t="s">
        <v>97</v>
      </c>
      <c r="F8" s="85"/>
      <c r="G8" s="83" t="s">
        <v>98</v>
      </c>
      <c r="H8" s="84"/>
      <c r="I8" s="192" t="s">
        <v>32</v>
      </c>
      <c r="J8" s="192"/>
      <c r="K8" s="192"/>
      <c r="L8" s="25"/>
      <c r="M8" s="83" t="s">
        <v>99</v>
      </c>
      <c r="N8" s="85"/>
      <c r="O8" s="83" t="s">
        <v>97</v>
      </c>
      <c r="P8" s="85"/>
      <c r="Q8" s="83" t="s">
        <v>98</v>
      </c>
      <c r="R8" s="84"/>
      <c r="S8" s="192" t="s">
        <v>32</v>
      </c>
      <c r="T8" s="192"/>
      <c r="U8" s="192"/>
    </row>
    <row r="9" spans="1:21" ht="39" customHeight="1" thickBot="1" x14ac:dyDescent="0.65">
      <c r="A9" s="192"/>
      <c r="B9" s="25"/>
      <c r="C9" s="121" t="s">
        <v>173</v>
      </c>
      <c r="D9" s="146"/>
      <c r="E9" s="121" t="s">
        <v>174</v>
      </c>
      <c r="F9" s="146"/>
      <c r="G9" s="121" t="s">
        <v>175</v>
      </c>
      <c r="H9" s="85"/>
      <c r="I9" s="88" t="s">
        <v>83</v>
      </c>
      <c r="J9" s="26"/>
      <c r="K9" s="123" t="s">
        <v>89</v>
      </c>
      <c r="L9" s="25"/>
      <c r="M9" s="121" t="s">
        <v>173</v>
      </c>
      <c r="N9" s="146"/>
      <c r="O9" s="121" t="s">
        <v>174</v>
      </c>
      <c r="P9" s="146"/>
      <c r="Q9" s="121" t="s">
        <v>175</v>
      </c>
      <c r="R9" s="85"/>
      <c r="S9" s="88" t="s">
        <v>83</v>
      </c>
      <c r="T9" s="26"/>
      <c r="U9" s="123" t="s">
        <v>89</v>
      </c>
    </row>
    <row r="10" spans="1:21" ht="39" customHeight="1" x14ac:dyDescent="0.4">
      <c r="A10" s="12" t="s">
        <v>64</v>
      </c>
      <c r="C10" s="34">
        <v>0</v>
      </c>
      <c r="D10" s="35"/>
      <c r="E10" s="34">
        <v>3773292375</v>
      </c>
      <c r="F10" s="35"/>
      <c r="G10" s="34">
        <v>0</v>
      </c>
      <c r="H10" s="35"/>
      <c r="I10" s="34">
        <f t="shared" ref="I10:I25" si="0">C10+E10+G10</f>
        <v>3773292375</v>
      </c>
      <c r="J10" s="27"/>
      <c r="K10" s="124">
        <f t="shared" ref="K10:K25" si="1">I10/$I$26*100</f>
        <v>10.051406326948422</v>
      </c>
      <c r="L10" s="27"/>
      <c r="M10" s="34">
        <v>0</v>
      </c>
      <c r="N10" s="35"/>
      <c r="O10" s="36">
        <v>26997936937</v>
      </c>
      <c r="P10" s="35"/>
      <c r="Q10" s="34">
        <v>127161599837</v>
      </c>
      <c r="R10" s="35"/>
      <c r="S10" s="34">
        <f t="shared" ref="S10:S25" si="2">M10+O10+Q10</f>
        <v>154159536774</v>
      </c>
      <c r="T10" s="27"/>
      <c r="U10" s="124">
        <f t="shared" ref="U10:U25" si="3">S10/$S$26*100</f>
        <v>24.216556487572937</v>
      </c>
    </row>
    <row r="11" spans="1:21" ht="39" customHeight="1" x14ac:dyDescent="0.4">
      <c r="A11" s="12" t="s">
        <v>66</v>
      </c>
      <c r="C11" s="34">
        <v>0</v>
      </c>
      <c r="D11" s="35"/>
      <c r="E11" s="34">
        <v>9770367712</v>
      </c>
      <c r="F11" s="35"/>
      <c r="G11" s="34">
        <v>0</v>
      </c>
      <c r="H11" s="35"/>
      <c r="I11" s="34">
        <f t="shared" si="0"/>
        <v>9770367712</v>
      </c>
      <c r="J11" s="27"/>
      <c r="K11" s="124">
        <f t="shared" si="1"/>
        <v>26.02659059437698</v>
      </c>
      <c r="L11" s="27"/>
      <c r="M11" s="34">
        <v>0</v>
      </c>
      <c r="N11" s="35"/>
      <c r="O11" s="36">
        <v>46934630583</v>
      </c>
      <c r="P11" s="35"/>
      <c r="Q11" s="34">
        <v>75911379341</v>
      </c>
      <c r="R11" s="35"/>
      <c r="S11" s="34">
        <f t="shared" si="2"/>
        <v>122846009924</v>
      </c>
      <c r="T11" s="27"/>
      <c r="U11" s="124">
        <f t="shared" si="3"/>
        <v>19.29758872432749</v>
      </c>
    </row>
    <row r="12" spans="1:21" ht="39" customHeight="1" x14ac:dyDescent="0.4">
      <c r="A12" s="12" t="s">
        <v>62</v>
      </c>
      <c r="C12" s="34">
        <v>0</v>
      </c>
      <c r="D12" s="35"/>
      <c r="E12" s="34">
        <v>13769056311</v>
      </c>
      <c r="F12" s="35"/>
      <c r="G12" s="34">
        <v>0</v>
      </c>
      <c r="H12" s="35"/>
      <c r="I12" s="34">
        <f t="shared" si="0"/>
        <v>13769056311</v>
      </c>
      <c r="J12" s="27"/>
      <c r="K12" s="124">
        <f t="shared" si="1"/>
        <v>36.678413959505193</v>
      </c>
      <c r="L12" s="27"/>
      <c r="M12" s="34">
        <v>0</v>
      </c>
      <c r="N12" s="35"/>
      <c r="O12" s="36">
        <v>93057818954</v>
      </c>
      <c r="P12" s="35"/>
      <c r="Q12" s="34">
        <v>73668905515</v>
      </c>
      <c r="R12" s="35"/>
      <c r="S12" s="34">
        <f t="shared" si="2"/>
        <v>166726724469</v>
      </c>
      <c r="T12" s="27"/>
      <c r="U12" s="124">
        <f t="shared" si="3"/>
        <v>26.190706235778631</v>
      </c>
    </row>
    <row r="13" spans="1:21" ht="39" customHeight="1" x14ac:dyDescent="0.4">
      <c r="A13" s="12" t="s">
        <v>63</v>
      </c>
      <c r="C13" s="34">
        <v>0</v>
      </c>
      <c r="D13" s="35"/>
      <c r="E13" s="34">
        <v>9395958445</v>
      </c>
      <c r="F13" s="35"/>
      <c r="G13" s="34">
        <v>0</v>
      </c>
      <c r="H13" s="35"/>
      <c r="I13" s="34">
        <f t="shared" si="0"/>
        <v>9395958445</v>
      </c>
      <c r="J13" s="27"/>
      <c r="K13" s="124">
        <f t="shared" si="1"/>
        <v>25.029228264299945</v>
      </c>
      <c r="L13" s="27"/>
      <c r="M13" s="34">
        <v>0</v>
      </c>
      <c r="N13" s="35"/>
      <c r="O13" s="36">
        <v>24998226313</v>
      </c>
      <c r="P13" s="35"/>
      <c r="Q13" s="34">
        <v>68274133289</v>
      </c>
      <c r="R13" s="35"/>
      <c r="S13" s="34">
        <f t="shared" si="2"/>
        <v>93272359602</v>
      </c>
      <c r="T13" s="27"/>
      <c r="U13" s="124">
        <f t="shared" si="3"/>
        <v>14.651934043771719</v>
      </c>
    </row>
    <row r="14" spans="1:21" ht="39" customHeight="1" x14ac:dyDescent="0.4">
      <c r="A14" s="12" t="s">
        <v>101</v>
      </c>
      <c r="C14" s="34">
        <v>0</v>
      </c>
      <c r="D14" s="35"/>
      <c r="E14" s="34">
        <v>0</v>
      </c>
      <c r="F14" s="35"/>
      <c r="G14" s="34">
        <v>0</v>
      </c>
      <c r="H14" s="35"/>
      <c r="I14" s="34">
        <f t="shared" si="0"/>
        <v>0</v>
      </c>
      <c r="J14" s="27"/>
      <c r="K14" s="124">
        <f t="shared" si="1"/>
        <v>0</v>
      </c>
      <c r="L14" s="27"/>
      <c r="M14" s="34">
        <v>0</v>
      </c>
      <c r="N14" s="35"/>
      <c r="O14" s="36">
        <v>0</v>
      </c>
      <c r="P14" s="35"/>
      <c r="Q14" s="34">
        <v>39514756308</v>
      </c>
      <c r="R14" s="35"/>
      <c r="S14" s="34">
        <f t="shared" si="2"/>
        <v>39514756308</v>
      </c>
      <c r="T14" s="27"/>
      <c r="U14" s="124">
        <f t="shared" si="3"/>
        <v>6.2072794732654533</v>
      </c>
    </row>
    <row r="15" spans="1:21" ht="39" customHeight="1" x14ac:dyDescent="0.4">
      <c r="A15" s="12" t="s">
        <v>65</v>
      </c>
      <c r="C15" s="36">
        <v>0</v>
      </c>
      <c r="D15" s="116"/>
      <c r="E15" s="36">
        <v>-6691435969</v>
      </c>
      <c r="F15" s="116"/>
      <c r="G15" s="36">
        <v>7294706372</v>
      </c>
      <c r="H15" s="35"/>
      <c r="I15" s="34">
        <f t="shared" si="0"/>
        <v>603270403</v>
      </c>
      <c r="J15" s="27"/>
      <c r="K15" s="124">
        <f t="shared" si="1"/>
        <v>1.6070093019428224</v>
      </c>
      <c r="L15" s="27"/>
      <c r="M15" s="36">
        <v>0</v>
      </c>
      <c r="N15" s="116"/>
      <c r="O15" s="36">
        <v>0</v>
      </c>
      <c r="P15" s="116"/>
      <c r="Q15" s="36">
        <v>15303110993</v>
      </c>
      <c r="R15" s="35"/>
      <c r="S15" s="34">
        <f t="shared" si="2"/>
        <v>15303110993</v>
      </c>
      <c r="T15" s="27"/>
      <c r="U15" s="124">
        <f t="shared" si="3"/>
        <v>2.4039294587455262</v>
      </c>
    </row>
    <row r="16" spans="1:21" ht="39" customHeight="1" x14ac:dyDescent="0.4">
      <c r="A16" s="12" t="s">
        <v>107</v>
      </c>
      <c r="C16" s="34">
        <v>0</v>
      </c>
      <c r="D16" s="35"/>
      <c r="E16" s="34">
        <v>0</v>
      </c>
      <c r="F16" s="35"/>
      <c r="G16" s="34">
        <v>0</v>
      </c>
      <c r="H16" s="35"/>
      <c r="I16" s="34">
        <f t="shared" si="0"/>
        <v>0</v>
      </c>
      <c r="J16" s="27"/>
      <c r="K16" s="124">
        <f t="shared" si="1"/>
        <v>0</v>
      </c>
      <c r="L16" s="27"/>
      <c r="M16" s="34">
        <v>0</v>
      </c>
      <c r="N16" s="35"/>
      <c r="O16" s="36">
        <v>0</v>
      </c>
      <c r="P16" s="35"/>
      <c r="Q16" s="34">
        <v>14971626172</v>
      </c>
      <c r="R16" s="35"/>
      <c r="S16" s="34">
        <f t="shared" si="2"/>
        <v>14971626172</v>
      </c>
      <c r="T16" s="27"/>
      <c r="U16" s="124">
        <f t="shared" si="3"/>
        <v>2.3518572933738322</v>
      </c>
    </row>
    <row r="17" spans="1:21" ht="39" customHeight="1" x14ac:dyDescent="0.4">
      <c r="A17" s="12" t="s">
        <v>67</v>
      </c>
      <c r="C17" s="34">
        <v>225000000</v>
      </c>
      <c r="D17" s="35"/>
      <c r="E17" s="34">
        <v>2999437</v>
      </c>
      <c r="F17" s="35"/>
      <c r="G17" s="34">
        <v>0</v>
      </c>
      <c r="H17" s="35"/>
      <c r="I17" s="34">
        <f t="shared" si="0"/>
        <v>227999437</v>
      </c>
      <c r="J17" s="27"/>
      <c r="K17" s="124">
        <f t="shared" si="1"/>
        <v>0.60735155292663434</v>
      </c>
      <c r="L17" s="27"/>
      <c r="M17" s="34">
        <v>21413478084</v>
      </c>
      <c r="N17" s="35"/>
      <c r="O17" s="36">
        <v>9998121</v>
      </c>
      <c r="P17" s="35"/>
      <c r="Q17" s="34">
        <v>3748988971</v>
      </c>
      <c r="R17" s="35"/>
      <c r="S17" s="34">
        <f t="shared" si="2"/>
        <v>25172465176</v>
      </c>
      <c r="T17" s="27"/>
      <c r="U17" s="124">
        <f t="shared" si="3"/>
        <v>3.9542829306741791</v>
      </c>
    </row>
    <row r="18" spans="1:21" ht="39" customHeight="1" x14ac:dyDescent="0.4">
      <c r="A18" s="12" t="s">
        <v>106</v>
      </c>
      <c r="C18" s="34">
        <v>0</v>
      </c>
      <c r="D18" s="35"/>
      <c r="E18" s="34">
        <v>0</v>
      </c>
      <c r="F18" s="35"/>
      <c r="G18" s="34">
        <v>0</v>
      </c>
      <c r="H18" s="35"/>
      <c r="I18" s="34">
        <f t="shared" si="0"/>
        <v>0</v>
      </c>
      <c r="J18" s="27"/>
      <c r="K18" s="124">
        <f t="shared" si="1"/>
        <v>0</v>
      </c>
      <c r="L18" s="27"/>
      <c r="M18" s="34">
        <v>0</v>
      </c>
      <c r="N18" s="35"/>
      <c r="O18" s="36">
        <v>0</v>
      </c>
      <c r="P18" s="35"/>
      <c r="Q18" s="34">
        <v>3155013122</v>
      </c>
      <c r="R18" s="35"/>
      <c r="S18" s="34">
        <f t="shared" si="2"/>
        <v>3155013122</v>
      </c>
      <c r="T18" s="27"/>
      <c r="U18" s="124">
        <f t="shared" si="3"/>
        <v>0.49561353833046029</v>
      </c>
    </row>
    <row r="19" spans="1:21" ht="39" customHeight="1" x14ac:dyDescent="0.4">
      <c r="A19" s="12" t="s">
        <v>102</v>
      </c>
      <c r="C19" s="34">
        <v>0</v>
      </c>
      <c r="D19" s="35"/>
      <c r="E19" s="34">
        <v>0</v>
      </c>
      <c r="F19" s="35"/>
      <c r="G19" s="34">
        <v>0</v>
      </c>
      <c r="H19" s="35"/>
      <c r="I19" s="34">
        <f t="shared" si="0"/>
        <v>0</v>
      </c>
      <c r="J19" s="27"/>
      <c r="K19" s="124">
        <f t="shared" si="1"/>
        <v>0</v>
      </c>
      <c r="L19" s="27"/>
      <c r="M19" s="34">
        <v>0</v>
      </c>
      <c r="N19" s="35"/>
      <c r="O19" s="36">
        <v>0</v>
      </c>
      <c r="P19" s="35"/>
      <c r="Q19" s="34">
        <v>492584938</v>
      </c>
      <c r="R19" s="35"/>
      <c r="S19" s="34">
        <f t="shared" si="2"/>
        <v>492584938</v>
      </c>
      <c r="T19" s="27"/>
      <c r="U19" s="124">
        <f t="shared" si="3"/>
        <v>7.7379001167422204E-2</v>
      </c>
    </row>
    <row r="20" spans="1:21" ht="39" customHeight="1" x14ac:dyDescent="0.4">
      <c r="A20" s="12" t="s">
        <v>109</v>
      </c>
      <c r="C20" s="36">
        <v>0</v>
      </c>
      <c r="D20" s="35"/>
      <c r="E20" s="36">
        <v>0</v>
      </c>
      <c r="F20" s="35"/>
      <c r="G20" s="36">
        <v>0</v>
      </c>
      <c r="H20" s="35"/>
      <c r="I20" s="34">
        <f t="shared" si="0"/>
        <v>0</v>
      </c>
      <c r="J20" s="27"/>
      <c r="K20" s="124">
        <f t="shared" si="1"/>
        <v>0</v>
      </c>
      <c r="L20" s="27"/>
      <c r="M20" s="36">
        <v>0</v>
      </c>
      <c r="N20" s="35"/>
      <c r="O20" s="36">
        <v>0</v>
      </c>
      <c r="P20" s="35"/>
      <c r="Q20" s="36">
        <v>364940263</v>
      </c>
      <c r="R20" s="35"/>
      <c r="S20" s="34">
        <f t="shared" si="2"/>
        <v>364940263</v>
      </c>
      <c r="T20" s="27"/>
      <c r="U20" s="124">
        <f t="shared" si="3"/>
        <v>5.7327601512485477E-2</v>
      </c>
    </row>
    <row r="21" spans="1:21" ht="39" customHeight="1" x14ac:dyDescent="0.4">
      <c r="A21" s="12" t="s">
        <v>108</v>
      </c>
      <c r="C21" s="34">
        <v>0</v>
      </c>
      <c r="D21" s="35"/>
      <c r="E21" s="34">
        <v>0</v>
      </c>
      <c r="F21" s="35"/>
      <c r="G21" s="34">
        <v>0</v>
      </c>
      <c r="H21" s="35"/>
      <c r="I21" s="34">
        <f t="shared" si="0"/>
        <v>0</v>
      </c>
      <c r="J21" s="27"/>
      <c r="K21" s="124">
        <f t="shared" si="1"/>
        <v>0</v>
      </c>
      <c r="L21" s="27"/>
      <c r="M21" s="34">
        <v>0</v>
      </c>
      <c r="N21" s="35"/>
      <c r="O21" s="36">
        <v>0</v>
      </c>
      <c r="P21" s="35"/>
      <c r="Q21" s="34">
        <v>127699532</v>
      </c>
      <c r="R21" s="35"/>
      <c r="S21" s="34">
        <f t="shared" si="2"/>
        <v>127699532</v>
      </c>
      <c r="T21" s="27"/>
      <c r="U21" s="124">
        <f t="shared" si="3"/>
        <v>2.006001701113173E-2</v>
      </c>
    </row>
    <row r="22" spans="1:21" ht="39" customHeight="1" x14ac:dyDescent="0.4">
      <c r="A22" s="12" t="s">
        <v>103</v>
      </c>
      <c r="C22" s="34">
        <v>0</v>
      </c>
      <c r="D22" s="35"/>
      <c r="E22" s="34">
        <v>0</v>
      </c>
      <c r="F22" s="35"/>
      <c r="G22" s="34">
        <v>0</v>
      </c>
      <c r="H22" s="35"/>
      <c r="I22" s="34">
        <f t="shared" si="0"/>
        <v>0</v>
      </c>
      <c r="J22" s="27"/>
      <c r="K22" s="124">
        <f t="shared" si="1"/>
        <v>0</v>
      </c>
      <c r="L22" s="27"/>
      <c r="M22" s="34">
        <v>0</v>
      </c>
      <c r="N22" s="35"/>
      <c r="O22" s="36">
        <v>0</v>
      </c>
      <c r="P22" s="35"/>
      <c r="Q22" s="34">
        <v>80911426</v>
      </c>
      <c r="R22" s="35"/>
      <c r="S22" s="34">
        <f t="shared" si="2"/>
        <v>80911426</v>
      </c>
      <c r="T22" s="27"/>
      <c r="U22" s="124">
        <f t="shared" si="3"/>
        <v>1.2710184262499305E-2</v>
      </c>
    </row>
    <row r="23" spans="1:21" ht="39" customHeight="1" x14ac:dyDescent="0.4">
      <c r="A23" s="12" t="s">
        <v>104</v>
      </c>
      <c r="C23" s="34">
        <v>0</v>
      </c>
      <c r="D23" s="35"/>
      <c r="E23" s="34">
        <v>0</v>
      </c>
      <c r="F23" s="35"/>
      <c r="G23" s="34">
        <v>0</v>
      </c>
      <c r="H23" s="35"/>
      <c r="I23" s="34">
        <f t="shared" si="0"/>
        <v>0</v>
      </c>
      <c r="J23" s="27"/>
      <c r="K23" s="124">
        <f t="shared" si="1"/>
        <v>0</v>
      </c>
      <c r="L23" s="27"/>
      <c r="M23" s="34">
        <v>0</v>
      </c>
      <c r="N23" s="35"/>
      <c r="O23" s="36">
        <v>0</v>
      </c>
      <c r="P23" s="35"/>
      <c r="Q23" s="34">
        <v>66338750</v>
      </c>
      <c r="R23" s="35"/>
      <c r="S23" s="34">
        <f t="shared" si="2"/>
        <v>66338750</v>
      </c>
      <c r="T23" s="27"/>
      <c r="U23" s="124">
        <f t="shared" si="3"/>
        <v>1.0420997106686461E-2</v>
      </c>
    </row>
    <row r="24" spans="1:21" ht="39" customHeight="1" x14ac:dyDescent="0.4">
      <c r="A24" s="12" t="s">
        <v>100</v>
      </c>
      <c r="C24" s="34">
        <v>0</v>
      </c>
      <c r="D24" s="35"/>
      <c r="E24" s="34">
        <v>0</v>
      </c>
      <c r="F24" s="35"/>
      <c r="G24" s="34">
        <v>0</v>
      </c>
      <c r="H24" s="35"/>
      <c r="I24" s="34">
        <f t="shared" si="0"/>
        <v>0</v>
      </c>
      <c r="J24" s="27"/>
      <c r="K24" s="124">
        <f t="shared" si="1"/>
        <v>0</v>
      </c>
      <c r="L24" s="27"/>
      <c r="M24" s="34">
        <v>0</v>
      </c>
      <c r="N24" s="35"/>
      <c r="O24" s="36">
        <v>0</v>
      </c>
      <c r="P24" s="35"/>
      <c r="Q24" s="34">
        <v>49681714</v>
      </c>
      <c r="R24" s="35"/>
      <c r="S24" s="34">
        <f t="shared" si="2"/>
        <v>49681714</v>
      </c>
      <c r="T24" s="27"/>
      <c r="U24" s="124">
        <f t="shared" si="3"/>
        <v>7.8043827755154309E-3</v>
      </c>
    </row>
    <row r="25" spans="1:21" ht="39" customHeight="1" thickBot="1" x14ac:dyDescent="0.45">
      <c r="A25" s="12" t="s">
        <v>105</v>
      </c>
      <c r="C25" s="37">
        <v>0</v>
      </c>
      <c r="D25" s="35"/>
      <c r="E25" s="37">
        <v>0</v>
      </c>
      <c r="F25" s="35"/>
      <c r="G25" s="37">
        <v>0</v>
      </c>
      <c r="H25" s="35"/>
      <c r="I25" s="34">
        <f t="shared" si="0"/>
        <v>0</v>
      </c>
      <c r="J25" s="27"/>
      <c r="K25" s="124">
        <f t="shared" si="1"/>
        <v>0</v>
      </c>
      <c r="L25" s="27"/>
      <c r="M25" s="37">
        <v>2871000000</v>
      </c>
      <c r="N25" s="35"/>
      <c r="O25" s="37">
        <v>0</v>
      </c>
      <c r="P25" s="35"/>
      <c r="Q25" s="37">
        <v>-2587402686</v>
      </c>
      <c r="R25" s="35"/>
      <c r="S25" s="34">
        <f t="shared" si="2"/>
        <v>283597314</v>
      </c>
      <c r="T25" s="27"/>
      <c r="U25" s="124">
        <f t="shared" si="3"/>
        <v>4.454963032402709E-2</v>
      </c>
    </row>
    <row r="26" spans="1:21" ht="39" customHeight="1" thickBot="1" x14ac:dyDescent="0.45">
      <c r="A26" s="12"/>
      <c r="C26" s="44">
        <f>SUM(C10:C25)</f>
        <v>225000000</v>
      </c>
      <c r="D26" s="39"/>
      <c r="E26" s="44">
        <f>SUM(E10:E25)</f>
        <v>30020238311</v>
      </c>
      <c r="F26" s="39"/>
      <c r="G26" s="44">
        <f>SUM(G10:G25)</f>
        <v>7294706372</v>
      </c>
      <c r="H26" s="39"/>
      <c r="I26" s="44">
        <f>SUM(I10:I25)</f>
        <v>37539944683</v>
      </c>
      <c r="J26" s="28"/>
      <c r="K26" s="125">
        <f>SUM(K10:K25)</f>
        <v>100</v>
      </c>
      <c r="L26" s="28"/>
      <c r="M26" s="44">
        <f>SUM(M10:M25)</f>
        <v>24284478084</v>
      </c>
      <c r="N26" s="39"/>
      <c r="O26" s="44">
        <f>SUM(O10:O25)</f>
        <v>191998610908</v>
      </c>
      <c r="P26" s="39"/>
      <c r="Q26" s="44">
        <f>SUM(Q10:Q25)</f>
        <v>420304267485</v>
      </c>
      <c r="R26" s="39"/>
      <c r="S26" s="44">
        <f>SUM(S10:S25)</f>
        <v>636587356477</v>
      </c>
      <c r="T26" s="28"/>
      <c r="U26" s="125">
        <f>SUM(U10:U25)</f>
        <v>100</v>
      </c>
    </row>
    <row r="27" spans="1:21" ht="16.5" thickTop="1" x14ac:dyDescent="0.4">
      <c r="O27" s="117"/>
    </row>
    <row r="28" spans="1:21" ht="22.5" hidden="1" x14ac:dyDescent="0.4">
      <c r="C28" s="36">
        <f>'درآمد سود صندوق'!I11</f>
        <v>225000000</v>
      </c>
      <c r="D28" s="36"/>
      <c r="E28" s="36">
        <f>'درآمد ناشی از تغییر قیمت صندوق'!I15</f>
        <v>30020238311</v>
      </c>
      <c r="F28" s="36"/>
      <c r="G28" s="36">
        <f>'درآمد ناشی از فروش صندوق'!I25</f>
        <v>7294706372</v>
      </c>
      <c r="H28" s="36"/>
      <c r="I28" s="36">
        <f>C28+E28+G28</f>
        <v>37539944683</v>
      </c>
      <c r="J28" s="36"/>
      <c r="K28" s="36"/>
      <c r="L28" s="36"/>
      <c r="M28" s="36">
        <f>'درآمد سود صندوق'!K11</f>
        <v>24284478084</v>
      </c>
      <c r="N28" s="36"/>
      <c r="O28" s="36">
        <f>'درآمد ناشی از تغییر قیمت صندوق'!Q15</f>
        <v>191998610908</v>
      </c>
      <c r="P28" s="36"/>
      <c r="Q28" s="36">
        <f>'درآمد ناشی از فروش صندوق'!Q25</f>
        <v>420304267485</v>
      </c>
      <c r="R28" s="36"/>
      <c r="S28" s="36">
        <f>M28+O28+Q28</f>
        <v>636587356477</v>
      </c>
      <c r="T28" s="36"/>
      <c r="U28" s="36"/>
    </row>
    <row r="29" spans="1:21" ht="22.5" hidden="1" x14ac:dyDescent="0.4">
      <c r="C29" s="36">
        <f>C28-C26</f>
        <v>0</v>
      </c>
      <c r="D29" s="36"/>
      <c r="E29" s="36">
        <f>E28-E26</f>
        <v>0</v>
      </c>
      <c r="F29" s="36"/>
      <c r="G29" s="36">
        <f>G28-G26</f>
        <v>0</v>
      </c>
      <c r="H29" s="36"/>
      <c r="I29" s="36">
        <f>I28-I26</f>
        <v>0</v>
      </c>
      <c r="J29" s="36"/>
      <c r="K29" s="36"/>
      <c r="L29" s="36"/>
      <c r="M29" s="36">
        <f>M28-M26</f>
        <v>0</v>
      </c>
      <c r="N29" s="36"/>
      <c r="O29" s="36">
        <f>O28-O26</f>
        <v>0</v>
      </c>
      <c r="P29" s="36"/>
      <c r="Q29" s="36">
        <f>Q28-Q26</f>
        <v>0</v>
      </c>
      <c r="R29" s="36"/>
      <c r="S29" s="36">
        <f>S28-S26</f>
        <v>0</v>
      </c>
      <c r="T29" s="36"/>
      <c r="U29" s="36"/>
    </row>
    <row r="30" spans="1:21" ht="22.5" x14ac:dyDescent="0.4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ht="22.5" x14ac:dyDescent="0.4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</sheetData>
  <sortState xmlns:xlrd2="http://schemas.microsoft.com/office/spreadsheetml/2017/richdata2" ref="A10:U25">
    <sortCondition descending="1" ref="Q10:Q25"/>
  </sortState>
  <mergeCells count="10">
    <mergeCell ref="A8:A9"/>
    <mergeCell ref="A1:U1"/>
    <mergeCell ref="A2:U2"/>
    <mergeCell ref="A3:U3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23</vt:i4>
      </vt:variant>
    </vt:vector>
  </HeadingPairs>
  <TitlesOfParts>
    <vt:vector size="47" baseType="lpstr">
      <vt:lpstr>صورت وضعیت پرتفوی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تغییر قیمت سهام</vt:lpstr>
      <vt:lpstr>درآمد ناشی از تغییر قیمت صندوق</vt:lpstr>
      <vt:lpstr>درآمد ناشی از تغییر قیمت اوراق</vt:lpstr>
      <vt:lpstr>درآمد ناشی از فروش سهام</vt:lpstr>
      <vt:lpstr>درآمد اعمال اختیار</vt:lpstr>
      <vt:lpstr>درآمد ناشی از فروش صندوق</vt:lpstr>
      <vt:lpstr>درآمد ناشی از فروش اوراق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تغییر قیمت سهام'!Print_Area</vt:lpstr>
      <vt:lpstr>'درآمد ناشی از تغییر قیمت صندوق'!Print_Area</vt:lpstr>
      <vt:lpstr>'درآمد ناشی از فروش اوراق'!Print_Area</vt:lpstr>
      <vt:lpstr>'درآمد ناشی از فروش سهام'!Print_Area</vt:lpstr>
      <vt:lpstr>'درآمد ناشی از فروش صندوق'!Print_Area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Hamid Reza MusaZadeh</cp:lastModifiedBy>
  <cp:lastPrinted>2025-10-26T15:17:10Z</cp:lastPrinted>
  <dcterms:created xsi:type="dcterms:W3CDTF">2025-10-25T14:05:33Z</dcterms:created>
  <dcterms:modified xsi:type="dcterms:W3CDTF">2025-10-29T09:33:37Z</dcterms:modified>
</cp:coreProperties>
</file>