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4\14040631\"/>
    </mc:Choice>
  </mc:AlternateContent>
  <xr:revisionPtr revIDLastSave="0" documentId="13_ncr:1_{ADE73897-671D-4182-944F-58667289C642}" xr6:coauthVersionLast="47" xr6:coauthVersionMax="47" xr10:uidLastSave="{00000000-0000-0000-0000-000000000000}"/>
  <bookViews>
    <workbookView xWindow="-120" yWindow="-120" windowWidth="29040" windowHeight="15840" tabRatio="957" firstSheet="13" activeTab="21" xr2:uid="{00000000-000D-0000-FFFF-FFFF00000000}"/>
  </bookViews>
  <sheets>
    <sheet name="کاور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درآمد سود صندوق" sheetId="16" r:id="rId14"/>
    <sheet name="سود اوراق بهادار" sheetId="17" r:id="rId15"/>
    <sheet name="سود سپرده بانکی" sheetId="18" r:id="rId16"/>
    <sheet name="درآمد ناشی از تغییر قیمت سهام" sheetId="21" r:id="rId17"/>
    <sheet name="درآمد ناشی از تغییر قیمت صندوق" sheetId="25" r:id="rId18"/>
    <sheet name="درآمد ناشی از تغییر قیمت اوراق" sheetId="26" r:id="rId19"/>
    <sheet name="درآمد ناشی از فروش سهام" sheetId="19" r:id="rId20"/>
    <sheet name="درآمد اعمال اختیار" sheetId="20" r:id="rId21"/>
    <sheet name="درآمد ناشی از فروش صندوق" sheetId="24" r:id="rId22"/>
    <sheet name="درآمد ناشی از فروش اوراق" sheetId="23" r:id="rId23"/>
  </sheets>
  <definedNames>
    <definedName name="_xlnm._FilterDatabase" localSheetId="10" hidden="1">'درآمد سپرده بانکی'!$A$9:$K$12</definedName>
    <definedName name="_xlnm._FilterDatabase" localSheetId="5" hidden="1">سپرده!$A$8:$M$12</definedName>
    <definedName name="_xlnm._FilterDatabase" localSheetId="15" hidden="1">'سود سپرده بانکی'!$A$8:$N$11</definedName>
    <definedName name="_xlnm.Print_Area" localSheetId="4">اوراق!$A$1:$AJ$13</definedName>
    <definedName name="_xlnm.Print_Area" localSheetId="2">'اوراق مشتقه'!$A$1:$V$17</definedName>
    <definedName name="_xlnm.Print_Area" localSheetId="6">درآمد!$A$1:$J$14</definedName>
    <definedName name="_xlnm.Print_Area" localSheetId="20">'درآمد اعمال اختیار'!$A$1:$R$18</definedName>
    <definedName name="_xlnm.Print_Area" localSheetId="10">'درآمد سپرده بانکی'!$A$1:$J$13</definedName>
    <definedName name="_xlnm.Print_Area" localSheetId="9">'درآمد سرمایه گذاری در اوراق به'!$A$1:$V$16</definedName>
    <definedName name="_xlnm.Print_Area" localSheetId="7">'درآمد سرمایه گذاری در سهام'!$A$1:$V$41</definedName>
    <definedName name="_xlnm.Print_Area" localSheetId="8">'درآمد سرمایه گذاری در صندوق'!$A$1:$V$27</definedName>
    <definedName name="_xlnm.Print_Area" localSheetId="12">'درآمد سود سهام'!$A$1:$N$20</definedName>
    <definedName name="_xlnm.Print_Area" localSheetId="13">'درآمد سود صندوق'!$A$1:$L$12</definedName>
    <definedName name="_xlnm.Print_Area" localSheetId="18">'درآمد ناشی از تغییر قیمت اوراق'!$A$1:$R$12</definedName>
    <definedName name="_xlnm.Print_Area" localSheetId="16">'درآمد ناشی از تغییر قیمت سهام'!$A$1:$S$36</definedName>
    <definedName name="_xlnm.Print_Area" localSheetId="17">'درآمد ناشی از تغییر قیمت صندوق'!$A$1:$R$16</definedName>
    <definedName name="_xlnm.Print_Area" localSheetId="22">'درآمد ناشی از فروش اوراق'!$A$1:$R$13</definedName>
    <definedName name="_xlnm.Print_Area" localSheetId="19">'درآمد ناشی از فروش سهام'!$A$1:$S$22</definedName>
    <definedName name="_xlnm.Print_Area" localSheetId="21">'درآمد ناشی از فروش صندوق'!$A$1:$R$26</definedName>
    <definedName name="_xlnm.Print_Area" localSheetId="11">'سایر درآمدها'!$A$1:$F$9</definedName>
    <definedName name="_xlnm.Print_Area" localSheetId="5">سپرده!$A$1:$L$13</definedName>
    <definedName name="_xlnm.Print_Area" localSheetId="1">سهام!$A$1:$Z$30</definedName>
    <definedName name="_xlnm.Print_Area" localSheetId="14">'سود اوراق بهادار'!$A$1:$N$15</definedName>
    <definedName name="_xlnm.Print_Area" localSheetId="15">'سود سپرده بانکی'!$A$1:$N$12</definedName>
    <definedName name="_xlnm.Print_Area" localSheetId="3">'واحدهای صندوق'!$A$1:$Z$17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11" l="1"/>
  <c r="S10" i="11"/>
  <c r="E40" i="9" l="1"/>
  <c r="I12" i="11" l="1"/>
  <c r="I13" i="11"/>
  <c r="I14" i="11"/>
  <c r="I11" i="11"/>
  <c r="I10" i="11"/>
  <c r="Q13" i="11"/>
  <c r="S13" i="11" s="1"/>
  <c r="Q12" i="11"/>
  <c r="S12" i="11" s="1"/>
  <c r="Q23" i="9"/>
  <c r="S23" i="9" s="1"/>
  <c r="Q21" i="9"/>
  <c r="S21" i="9" s="1"/>
  <c r="Q20" i="9"/>
  <c r="S20" i="9" s="1"/>
  <c r="Q26" i="9"/>
  <c r="S26" i="9" s="1"/>
  <c r="Q15" i="9"/>
  <c r="S15" i="9" s="1"/>
  <c r="Q17" i="9"/>
  <c r="S17" i="9" s="1"/>
  <c r="Q16" i="9"/>
  <c r="S16" i="9" s="1"/>
  <c r="G16" i="9"/>
  <c r="I16" i="9" s="1"/>
  <c r="Q14" i="9"/>
  <c r="S14" i="9" s="1"/>
  <c r="G14" i="9"/>
  <c r="Q28" i="10"/>
  <c r="E12" i="8"/>
  <c r="E11" i="14"/>
  <c r="E11" i="8"/>
  <c r="Q17" i="20"/>
  <c r="Q20" i="20" s="1"/>
  <c r="K17" i="20"/>
  <c r="K20" i="20" s="1"/>
  <c r="O17" i="20"/>
  <c r="M17" i="20"/>
  <c r="Q10" i="23"/>
  <c r="Q11" i="23"/>
  <c r="Q14" i="11" s="1"/>
  <c r="S14" i="11" s="1"/>
  <c r="Q9" i="23"/>
  <c r="Q28" i="24"/>
  <c r="Q25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9" i="24"/>
  <c r="I10" i="19"/>
  <c r="I11" i="19"/>
  <c r="I12" i="19"/>
  <c r="I13" i="19"/>
  <c r="I14" i="19"/>
  <c r="I15" i="19"/>
  <c r="I16" i="19"/>
  <c r="I17" i="19"/>
  <c r="I18" i="19"/>
  <c r="I19" i="19"/>
  <c r="I20" i="19"/>
  <c r="I9" i="19"/>
  <c r="Q10" i="19"/>
  <c r="Q11" i="19"/>
  <c r="Q12" i="19"/>
  <c r="Q13" i="19"/>
  <c r="Q14" i="19"/>
  <c r="Q15" i="19"/>
  <c r="Q16" i="19"/>
  <c r="Q17" i="19"/>
  <c r="Q18" i="19"/>
  <c r="Q19" i="19"/>
  <c r="Q20" i="19"/>
  <c r="Q9" i="19"/>
  <c r="I15" i="9"/>
  <c r="I17" i="9"/>
  <c r="I18" i="9"/>
  <c r="I19" i="9"/>
  <c r="I22" i="9"/>
  <c r="I24" i="9"/>
  <c r="S18" i="9"/>
  <c r="S19" i="9"/>
  <c r="S22" i="9"/>
  <c r="S24" i="9"/>
  <c r="O40" i="9"/>
  <c r="Q39" i="21"/>
  <c r="K35" i="21"/>
  <c r="M35" i="21"/>
  <c r="O35" i="21"/>
  <c r="C35" i="21"/>
  <c r="E35" i="21"/>
  <c r="G35" i="21"/>
  <c r="I39" i="21"/>
  <c r="G43" i="9" l="1"/>
  <c r="I14" i="9"/>
  <c r="G40" i="9"/>
  <c r="S43" i="9"/>
  <c r="Q21" i="19"/>
  <c r="Q40" i="9"/>
  <c r="M17" i="11"/>
  <c r="C17" i="11"/>
  <c r="C17" i="17"/>
  <c r="G16" i="17"/>
  <c r="G17" i="17" s="1"/>
  <c r="I17" i="17"/>
  <c r="M16" i="17"/>
  <c r="M17" i="17" s="1"/>
  <c r="I10" i="10"/>
  <c r="I11" i="10"/>
  <c r="I13" i="10"/>
  <c r="I14" i="10"/>
  <c r="I17" i="10"/>
  <c r="I15" i="10"/>
  <c r="I16" i="10"/>
  <c r="I18" i="10"/>
  <c r="I19" i="10"/>
  <c r="I20" i="10"/>
  <c r="I21" i="10"/>
  <c r="I22" i="10"/>
  <c r="I23" i="10"/>
  <c r="I24" i="10"/>
  <c r="I25" i="10"/>
  <c r="I12" i="10"/>
  <c r="S10" i="10"/>
  <c r="S11" i="10"/>
  <c r="S13" i="10"/>
  <c r="S14" i="10"/>
  <c r="S17" i="10"/>
  <c r="S15" i="10"/>
  <c r="S16" i="10"/>
  <c r="S18" i="10"/>
  <c r="S19" i="10"/>
  <c r="S20" i="10"/>
  <c r="S21" i="10"/>
  <c r="S22" i="10"/>
  <c r="S23" i="10"/>
  <c r="S24" i="10"/>
  <c r="S25" i="10"/>
  <c r="S12" i="10"/>
  <c r="M28" i="10"/>
  <c r="I11" i="16"/>
  <c r="C28" i="10" s="1"/>
  <c r="K14" i="16"/>
  <c r="K11" i="16"/>
  <c r="I38" i="9"/>
  <c r="I37" i="9"/>
  <c r="I11" i="9"/>
  <c r="I34" i="9"/>
  <c r="I12" i="9"/>
  <c r="I33" i="9"/>
  <c r="I28" i="9"/>
  <c r="I13" i="9"/>
  <c r="I27" i="9"/>
  <c r="I10" i="9"/>
  <c r="I25" i="9"/>
  <c r="I29" i="9"/>
  <c r="I30" i="9"/>
  <c r="I31" i="9"/>
  <c r="I32" i="9"/>
  <c r="I35" i="9"/>
  <c r="I36" i="9"/>
  <c r="I39" i="9"/>
  <c r="S38" i="9"/>
  <c r="S37" i="9"/>
  <c r="S11" i="9"/>
  <c r="S34" i="9"/>
  <c r="S12" i="9"/>
  <c r="S33" i="9"/>
  <c r="S28" i="9"/>
  <c r="S13" i="9"/>
  <c r="S27" i="9"/>
  <c r="S10" i="9"/>
  <c r="S25" i="9"/>
  <c r="S29" i="9"/>
  <c r="S30" i="9"/>
  <c r="S31" i="9"/>
  <c r="S32" i="9"/>
  <c r="S35" i="9"/>
  <c r="S36" i="9"/>
  <c r="S39" i="9"/>
  <c r="G13" i="18"/>
  <c r="M13" i="18"/>
  <c r="Q9" i="25"/>
  <c r="O11" i="26"/>
  <c r="M11" i="26"/>
  <c r="K11" i="26"/>
  <c r="G11" i="26"/>
  <c r="E11" i="26"/>
  <c r="C11" i="26"/>
  <c r="Q10" i="26"/>
  <c r="I10" i="26"/>
  <c r="Q9" i="26"/>
  <c r="I9" i="26"/>
  <c r="I11" i="26" s="1"/>
  <c r="O15" i="25"/>
  <c r="M15" i="25"/>
  <c r="K15" i="25"/>
  <c r="G15" i="25"/>
  <c r="E15" i="25"/>
  <c r="C15" i="25"/>
  <c r="Q14" i="25"/>
  <c r="I14" i="25"/>
  <c r="Q13" i="25"/>
  <c r="I13" i="25"/>
  <c r="Q12" i="25"/>
  <c r="I12" i="25"/>
  <c r="Q11" i="25"/>
  <c r="I11" i="25"/>
  <c r="Q10" i="25"/>
  <c r="I10" i="25"/>
  <c r="I9" i="25"/>
  <c r="Q25" i="21"/>
  <c r="Q19" i="21"/>
  <c r="Q28" i="21"/>
  <c r="Q24" i="21"/>
  <c r="Q26" i="21"/>
  <c r="Q20" i="21"/>
  <c r="Q27" i="21"/>
  <c r="Q21" i="21"/>
  <c r="Q23" i="21"/>
  <c r="Q9" i="21"/>
  <c r="Q34" i="21"/>
  <c r="Q18" i="21"/>
  <c r="Q31" i="21"/>
  <c r="Q22" i="21"/>
  <c r="Q30" i="21"/>
  <c r="Q33" i="21"/>
  <c r="Q32" i="21"/>
  <c r="Q29" i="21"/>
  <c r="I25" i="21"/>
  <c r="I19" i="21"/>
  <c r="I28" i="21"/>
  <c r="I24" i="21"/>
  <c r="I26" i="21"/>
  <c r="I20" i="21"/>
  <c r="I27" i="21"/>
  <c r="I21" i="21"/>
  <c r="I23" i="21"/>
  <c r="I9" i="21"/>
  <c r="I34" i="21"/>
  <c r="I18" i="21"/>
  <c r="I31" i="21"/>
  <c r="I22" i="21"/>
  <c r="I30" i="21"/>
  <c r="I33" i="21"/>
  <c r="I32" i="21"/>
  <c r="I29" i="21"/>
  <c r="I17" i="20"/>
  <c r="G17" i="20"/>
  <c r="E17" i="20"/>
  <c r="O12" i="23"/>
  <c r="M12" i="23"/>
  <c r="K12" i="23"/>
  <c r="G12" i="23"/>
  <c r="E12" i="23"/>
  <c r="C12" i="23"/>
  <c r="I11" i="23"/>
  <c r="I10" i="23"/>
  <c r="Q12" i="23"/>
  <c r="I9" i="23"/>
  <c r="I12" i="23" s="1"/>
  <c r="G17" i="11" s="1"/>
  <c r="O25" i="24"/>
  <c r="M25" i="24"/>
  <c r="K25" i="24"/>
  <c r="G25" i="24"/>
  <c r="E25" i="24"/>
  <c r="C25" i="24"/>
  <c r="I25" i="24"/>
  <c r="A3" i="23"/>
  <c r="A3" i="24"/>
  <c r="C21" i="19"/>
  <c r="E21" i="19"/>
  <c r="K21" i="19"/>
  <c r="M21" i="19"/>
  <c r="O21" i="19"/>
  <c r="E17" i="11" l="1"/>
  <c r="I14" i="26"/>
  <c r="Q11" i="26"/>
  <c r="I40" i="9"/>
  <c r="Q24" i="19"/>
  <c r="Q42" i="9"/>
  <c r="Q43" i="9" s="1"/>
  <c r="M18" i="11"/>
  <c r="Q15" i="25"/>
  <c r="I14" i="16"/>
  <c r="I28" i="24"/>
  <c r="G28" i="10"/>
  <c r="Q35" i="21"/>
  <c r="Q40" i="21" s="1"/>
  <c r="I35" i="21"/>
  <c r="I40" i="21" s="1"/>
  <c r="Q17" i="11"/>
  <c r="Q15" i="23"/>
  <c r="I15" i="25"/>
  <c r="I17" i="11"/>
  <c r="E42" i="9"/>
  <c r="O42" i="9"/>
  <c r="S42" i="9" s="1"/>
  <c r="S44" i="9" s="1"/>
  <c r="S45" i="9" s="1"/>
  <c r="A3" i="19"/>
  <c r="C11" i="18"/>
  <c r="E11" i="18"/>
  <c r="G11" i="18"/>
  <c r="G14" i="18" s="1"/>
  <c r="I11" i="18"/>
  <c r="K11" i="18"/>
  <c r="M11" i="18"/>
  <c r="M14" i="18" s="1"/>
  <c r="A3" i="18"/>
  <c r="A3" i="17"/>
  <c r="A3" i="16"/>
  <c r="C19" i="15"/>
  <c r="C42" i="9" s="1"/>
  <c r="E19" i="15"/>
  <c r="G19" i="15"/>
  <c r="I19" i="15"/>
  <c r="M42" i="9" s="1"/>
  <c r="K19" i="15"/>
  <c r="K22" i="15" s="1"/>
  <c r="M19" i="15"/>
  <c r="A3" i="15"/>
  <c r="A3" i="14"/>
  <c r="I11" i="13"/>
  <c r="I10" i="13"/>
  <c r="I12" i="13" s="1"/>
  <c r="E11" i="13"/>
  <c r="E10" i="13"/>
  <c r="E12" i="13" s="1"/>
  <c r="A3" i="13"/>
  <c r="U13" i="11"/>
  <c r="C15" i="11"/>
  <c r="C18" i="11" s="1"/>
  <c r="E15" i="11"/>
  <c r="E18" i="11" s="1"/>
  <c r="G15" i="11"/>
  <c r="I15" i="11"/>
  <c r="M15" i="11"/>
  <c r="O15" i="11"/>
  <c r="Q15" i="11"/>
  <c r="T12" i="23" s="1"/>
  <c r="S15" i="11"/>
  <c r="U11" i="11" s="1"/>
  <c r="A3" i="11"/>
  <c r="A3" i="10"/>
  <c r="C26" i="10"/>
  <c r="C29" i="10" s="1"/>
  <c r="E26" i="10"/>
  <c r="G26" i="10"/>
  <c r="I26" i="10"/>
  <c r="K20" i="10" s="1"/>
  <c r="M26" i="10"/>
  <c r="M29" i="10" s="1"/>
  <c r="O26" i="10"/>
  <c r="Q26" i="10"/>
  <c r="Q29" i="10" s="1"/>
  <c r="S26" i="10"/>
  <c r="A3" i="9"/>
  <c r="S40" i="9"/>
  <c r="C40" i="9"/>
  <c r="I18" i="25" l="1"/>
  <c r="E28" i="10"/>
  <c r="I28" i="10" s="1"/>
  <c r="I29" i="10" s="1"/>
  <c r="O29" i="10"/>
  <c r="Q18" i="11"/>
  <c r="A3" i="21"/>
  <c r="A3" i="20"/>
  <c r="G14" i="13"/>
  <c r="G15" i="13" s="1"/>
  <c r="I14" i="18"/>
  <c r="O17" i="11"/>
  <c r="Q14" i="26"/>
  <c r="Q18" i="25"/>
  <c r="O28" i="10"/>
  <c r="S28" i="10" s="1"/>
  <c r="S29" i="10" s="1"/>
  <c r="U14" i="11"/>
  <c r="C14" i="13"/>
  <c r="C15" i="13" s="1"/>
  <c r="C14" i="18"/>
  <c r="G29" i="10"/>
  <c r="E29" i="10"/>
  <c r="K11" i="11"/>
  <c r="I18" i="11"/>
  <c r="K10" i="11"/>
  <c r="K14" i="11"/>
  <c r="U10" i="11"/>
  <c r="E10" i="8"/>
  <c r="K23" i="9"/>
  <c r="K26" i="9"/>
  <c r="K20" i="9"/>
  <c r="K21" i="9"/>
  <c r="U23" i="9"/>
  <c r="U20" i="9"/>
  <c r="U21" i="9"/>
  <c r="U26" i="9"/>
  <c r="U15" i="10"/>
  <c r="E9" i="8"/>
  <c r="E8" i="8"/>
  <c r="K11" i="9"/>
  <c r="K15" i="9"/>
  <c r="K16" i="9"/>
  <c r="K24" i="9"/>
  <c r="K22" i="9"/>
  <c r="K19" i="9"/>
  <c r="K17" i="9"/>
  <c r="K14" i="9"/>
  <c r="K18" i="9"/>
  <c r="U16" i="9"/>
  <c r="U27" i="9"/>
  <c r="U22" i="9"/>
  <c r="U19" i="9"/>
  <c r="U24" i="9"/>
  <c r="U25" i="9"/>
  <c r="U29" i="9"/>
  <c r="U30" i="9"/>
  <c r="U28" i="9"/>
  <c r="O43" i="9"/>
  <c r="E43" i="9"/>
  <c r="K19" i="10"/>
  <c r="K15" i="10"/>
  <c r="K17" i="10"/>
  <c r="K14" i="10"/>
  <c r="K13" i="10"/>
  <c r="K11" i="10"/>
  <c r="K10" i="10"/>
  <c r="K22" i="10"/>
  <c r="K16" i="10"/>
  <c r="K21" i="10"/>
  <c r="K18" i="10"/>
  <c r="K12" i="10"/>
  <c r="K25" i="10"/>
  <c r="K24" i="10"/>
  <c r="K23" i="10"/>
  <c r="U17" i="10"/>
  <c r="U21" i="10"/>
  <c r="U11" i="10"/>
  <c r="U12" i="10"/>
  <c r="U20" i="10"/>
  <c r="U19" i="10"/>
  <c r="U13" i="10"/>
  <c r="U18" i="10"/>
  <c r="U14" i="10"/>
  <c r="U25" i="10"/>
  <c r="U24" i="10"/>
  <c r="U10" i="10"/>
  <c r="U16" i="10"/>
  <c r="U23" i="10"/>
  <c r="U22" i="10"/>
  <c r="K33" i="9"/>
  <c r="K32" i="9"/>
  <c r="K31" i="9"/>
  <c r="K28" i="9"/>
  <c r="U10" i="9"/>
  <c r="U32" i="9"/>
  <c r="U12" i="9"/>
  <c r="U15" i="9"/>
  <c r="U31" i="9"/>
  <c r="U18" i="9"/>
  <c r="U11" i="9"/>
  <c r="U39" i="9"/>
  <c r="K10" i="9"/>
  <c r="U37" i="9"/>
  <c r="K34" i="9"/>
  <c r="U35" i="9"/>
  <c r="U38" i="9"/>
  <c r="U33" i="9"/>
  <c r="U36" i="9"/>
  <c r="K25" i="9"/>
  <c r="K13" i="11"/>
  <c r="K12" i="11"/>
  <c r="U12" i="11"/>
  <c r="K30" i="9"/>
  <c r="U34" i="9"/>
  <c r="U13" i="9"/>
  <c r="K29" i="9"/>
  <c r="K27" i="9"/>
  <c r="K39" i="9"/>
  <c r="K38" i="9"/>
  <c r="U17" i="9"/>
  <c r="K37" i="9"/>
  <c r="K13" i="9"/>
  <c r="U14" i="9"/>
  <c r="K36" i="9"/>
  <c r="K12" i="9"/>
  <c r="K35" i="9"/>
  <c r="O18" i="11" l="1"/>
  <c r="S17" i="11"/>
  <c r="S18" i="11" s="1"/>
  <c r="U15" i="11"/>
  <c r="E13" i="8"/>
  <c r="E16" i="8" s="1"/>
  <c r="K15" i="11"/>
  <c r="K26" i="10"/>
  <c r="U26" i="10"/>
  <c r="U40" i="9"/>
  <c r="K40" i="9"/>
  <c r="I9" i="8"/>
  <c r="I10" i="8"/>
  <c r="I11" i="8"/>
  <c r="I12" i="8"/>
  <c r="I8" i="8"/>
  <c r="I13" i="8" s="1"/>
  <c r="G12" i="8" l="1"/>
  <c r="G8" i="8"/>
  <c r="G9" i="8"/>
  <c r="G10" i="8"/>
  <c r="G11" i="8"/>
  <c r="C12" i="7"/>
  <c r="C15" i="7" s="1"/>
  <c r="E12" i="7"/>
  <c r="E15" i="7" s="1"/>
  <c r="G12" i="7"/>
  <c r="G15" i="7" s="1"/>
  <c r="I12" i="7"/>
  <c r="I15" i="7" s="1"/>
  <c r="K11" i="7"/>
  <c r="K12" i="7" s="1"/>
  <c r="K10" i="7"/>
  <c r="K9" i="7"/>
  <c r="A3" i="7"/>
  <c r="Q15" i="5"/>
  <c r="AG15" i="5"/>
  <c r="AI11" i="5"/>
  <c r="AI10" i="5"/>
  <c r="M12" i="5"/>
  <c r="O12" i="5"/>
  <c r="O15" i="5" s="1"/>
  <c r="Q12" i="5"/>
  <c r="S12" i="5"/>
  <c r="U12" i="5"/>
  <c r="U15" i="5" s="1"/>
  <c r="W12" i="5"/>
  <c r="Y12" i="5"/>
  <c r="AA12" i="5"/>
  <c r="AE12" i="5"/>
  <c r="AE15" i="5" s="1"/>
  <c r="AG12" i="5"/>
  <c r="A3" i="5"/>
  <c r="W19" i="4"/>
  <c r="G19" i="4"/>
  <c r="Y12" i="4"/>
  <c r="Y13" i="4"/>
  <c r="Y14" i="4"/>
  <c r="Y11" i="4"/>
  <c r="Y15" i="4"/>
  <c r="Y10" i="4"/>
  <c r="G16" i="4"/>
  <c r="C16" i="4"/>
  <c r="E16" i="4"/>
  <c r="E19" i="4" s="1"/>
  <c r="I16" i="4"/>
  <c r="I19" i="4" s="1"/>
  <c r="K16" i="4"/>
  <c r="K19" i="4" s="1"/>
  <c r="M16" i="4"/>
  <c r="O16" i="4"/>
  <c r="O19" i="4" s="1"/>
  <c r="Q16" i="4"/>
  <c r="U16" i="4"/>
  <c r="U19" i="4" s="1"/>
  <c r="W16" i="4"/>
  <c r="A3" i="3"/>
  <c r="G32" i="2"/>
  <c r="W32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11" i="2"/>
  <c r="W20" i="4" l="1"/>
  <c r="G20" i="4"/>
  <c r="AA14" i="5"/>
  <c r="AA15" i="5" s="1"/>
  <c r="AI12" i="5"/>
  <c r="G13" i="8"/>
  <c r="AG16" i="5"/>
  <c r="Q16" i="5"/>
  <c r="Q18" i="4"/>
  <c r="Q19" i="4" s="1"/>
  <c r="M19" i="4"/>
  <c r="Y16" i="4"/>
  <c r="Y29" i="2"/>
  <c r="C29" i="2" l="1"/>
  <c r="E29" i="2"/>
  <c r="E32" i="2" s="1"/>
  <c r="G29" i="2"/>
  <c r="G33" i="2" s="1"/>
  <c r="I29" i="2"/>
  <c r="I32" i="2" s="1"/>
  <c r="K29" i="2"/>
  <c r="K32" i="2" s="1"/>
  <c r="M29" i="2"/>
  <c r="M32" i="2" s="1"/>
  <c r="O29" i="2"/>
  <c r="O32" i="2" s="1"/>
  <c r="Q29" i="2"/>
  <c r="U29" i="2"/>
  <c r="U32" i="2" s="1"/>
  <c r="W29" i="2"/>
  <c r="W33" i="2" s="1"/>
  <c r="M40" i="9"/>
  <c r="I21" i="19"/>
  <c r="G21" i="19"/>
  <c r="I24" i="19" l="1"/>
  <c r="G42" i="9"/>
  <c r="M43" i="9"/>
  <c r="I21" i="15"/>
  <c r="I22" i="15" s="1"/>
  <c r="Q31" i="2"/>
  <c r="Q32" i="2" s="1"/>
  <c r="G44" i="9" l="1"/>
  <c r="G45" i="9" s="1"/>
  <c r="I42" i="9"/>
  <c r="I43" i="9" s="1"/>
</calcChain>
</file>

<file path=xl/sharedStrings.xml><?xml version="1.0" encoding="utf-8"?>
<sst xmlns="http://schemas.openxmlformats.org/spreadsheetml/2006/main" count="656" uniqueCount="206">
  <si>
    <t>صندوق سرمایه‌گذاری اختصاصی بازارگردانی لاجورد دماوند</t>
  </si>
  <si>
    <t>صورت وضعیت پرتفوی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</si>
  <si>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</si>
  <si>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</si>
  <si>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</si>
  <si>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</si>
  <si>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</si>
  <si>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</si>
  <si>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</si>
  <si>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</si>
  <si>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</si>
  <si>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</si>
  <si>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</si>
  <si>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</si>
  <si>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</si>
  <si>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</si>
  <si>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</si>
  <si>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</si>
  <si>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</si>
  <si>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</si>
  <si>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</si>
  <si>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</si>
  <si>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</si>
  <si>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</si>
  <si>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</si>
  <si>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</si>
  <si>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</si>
  <si>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داروسازی‌ کوثر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</si>
  <si>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</si>
  <si>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</si>
  <si>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</si>
  <si>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</si>
  <si>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</si>
  <si>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</si>
  <si>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</si>
  <si>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</si>
  <si>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</si>
  <si>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</si>
  <si>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</si>
  <si>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</si>
  <si>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</si>
  <si>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اختیارخ فصبا-2200-14040706</t>
  </si>
  <si>
    <t>اختیار خرید</t>
  </si>
  <si>
    <t>موقعیت فروش</t>
  </si>
  <si>
    <t>-</t>
  </si>
  <si>
    <t>1404/07/06</t>
  </si>
  <si>
    <t>اختیارخ فصبا-2600-14040706</t>
  </si>
  <si>
    <t>اختیارخ فصبا-2400-14040706</t>
  </si>
  <si>
    <t>اختیارخ فصبا-3000-14040706</t>
  </si>
  <si>
    <t>اختیارخ فصبا-3400-14040706</t>
  </si>
  <si>
    <t>اختیارخ فصبا-2800-14040706</t>
  </si>
  <si>
    <t>اختیارخ فصبا-2000-14040706</t>
  </si>
  <si>
    <t>اختیارخ فصبا-1900-14040706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</si>
  <si>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</si>
  <si>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</si>
  <si>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</si>
  <si>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</si>
  <si>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</si>
  <si>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</si>
  <si>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</si>
  <si>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</si>
  <si>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س.اعتماد داریک-د</t>
  </si>
  <si>
    <t>صندوق س.درآمدثابت شمیم تابان-د</t>
  </si>
  <si>
    <t>صندوق س. نوع دوم نیلی دماوند-د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</si>
  <si>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</si>
  <si>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</si>
  <si>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</si>
  <si>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</si>
  <si>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</si>
  <si>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</si>
  <si>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صکوک اجاره گل گهر504-3ماهه23%</t>
  </si>
  <si>
    <t>بله</t>
  </si>
  <si>
    <t>1403/04/18</t>
  </si>
  <si>
    <t>1405/04/18</t>
  </si>
  <si>
    <t>مرابحه پدیده شیمی غرب 14060704</t>
  </si>
  <si>
    <t>1401/07/04</t>
  </si>
  <si>
    <t>1406/07/04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</si>
  <si>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</si>
  <si>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</si>
  <si>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</si>
  <si>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</si>
  <si>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</si>
  <si>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</si>
  <si>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</si>
  <si>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</si>
  <si>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</si>
  <si>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</si>
  <si>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</si>
  <si>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</si>
  <si>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سایر درآمدها</t>
  </si>
  <si>
    <t>سهام</t>
  </si>
  <si>
    <t>درآمد سود سهام</t>
  </si>
  <si>
    <t>درآمد تغییر ارزش</t>
  </si>
  <si>
    <t>درآمد فروش</t>
  </si>
  <si>
    <t>درآمد سود صندوق</t>
  </si>
  <si>
    <t>صندوق س. آریا-د</t>
  </si>
  <si>
    <t>صندوق سرمایه گذاری آرامش-ثابت</t>
  </si>
  <si>
    <t>صندوق س.درآمد ثابت پاسارگاد-د</t>
  </si>
  <si>
    <t>صندوق س اعتماد هامرز-ثابت</t>
  </si>
  <si>
    <t>صندوق ص.س.درآمد ثابت اطمینان هیوا-د</t>
  </si>
  <si>
    <t>صندوق س.مشترک گنجینه مهر-د</t>
  </si>
  <si>
    <t>صندوق س یاقوت آگاه-ثابت</t>
  </si>
  <si>
    <t>صندوق تداوم اطمینان تمدن-ثابت</t>
  </si>
  <si>
    <t>صندوق س.درآمد ثابت کیهان-د</t>
  </si>
  <si>
    <t>صندوق س.ثروت افزون فاخر-د</t>
  </si>
  <si>
    <t>عنوان</t>
  </si>
  <si>
    <t>درآمد سود اوراق</t>
  </si>
  <si>
    <t>صکوک اجاره وکغدیر707-بدون ضامن</t>
  </si>
  <si>
    <t>مشارکت ش شیراز0602-3ماهه20.5%</t>
  </si>
  <si>
    <t>مشارکت ش تبریز52-3ماهه18%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</si>
  <si>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</si>
  <si>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</si>
  <si>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</si>
  <si>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</si>
  <si>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</si>
  <si>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</si>
  <si>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</si>
  <si>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</si>
  <si>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</si>
  <si>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</si>
  <si>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</si>
  <si>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1404/06/16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</si>
  <si>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</si>
  <si>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</si>
  <si>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</si>
  <si>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</si>
  <si>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</si>
  <si>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</si>
  <si>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</si>
  <si>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</si>
  <si>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</si>
  <si>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</si>
  <si>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</si>
  <si>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</si>
  <si>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</si>
  <si>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دوره یک ماهه منتهی به 31 شهریور 1404</t>
  </si>
  <si>
    <t>(مبالغ به ریال)</t>
  </si>
  <si>
    <t xml:space="preserve">1-1- سرمایه گذاری در سهام </t>
  </si>
  <si>
    <t>1- سرمایه گذاری ها</t>
  </si>
  <si>
    <t>به تاریخ 31 شهریور 1404</t>
  </si>
  <si>
    <t>1-2- سرمایه‌گذاری در واحدهای صندوق های سرمایه گذاری</t>
  </si>
  <si>
    <t>1-3- سرمایه‌گذاری در اوراق بهادار با درآمد ثابت یا علی‌الحساب</t>
  </si>
  <si>
    <t>بانک سینا</t>
  </si>
  <si>
    <t>بانک قرض الحسنه رسالت</t>
  </si>
  <si>
    <t>بانک تجارت</t>
  </si>
  <si>
    <t>1-4- سرمایه‌گذاری در  سپرده‌ بانکی</t>
  </si>
  <si>
    <t>2- درآمد حاصل از سرمایه گذاری ها</t>
  </si>
  <si>
    <t>2-1</t>
  </si>
  <si>
    <t>2-3</t>
  </si>
  <si>
    <t>2-4</t>
  </si>
  <si>
    <t>2-5</t>
  </si>
  <si>
    <t>اختیارخ فصبا-2600-14040706(ضفصبا713)</t>
  </si>
  <si>
    <t xml:space="preserve"> اختیارخ فصبا-2200-14040706(ضفصبا711)</t>
  </si>
  <si>
    <t xml:space="preserve"> اختیارخ فصبا-2800-14040706(ضفصبا714)</t>
  </si>
  <si>
    <t>اختیارخ وکغدیر-14000-03/05/10</t>
  </si>
  <si>
    <t>از ابتدای سال مالی تا پایان شهریور ماه 1404</t>
  </si>
  <si>
    <t>طی شهریور ماه 1404</t>
  </si>
  <si>
    <t>یادداشت1-1-2</t>
  </si>
  <si>
    <t>یادداشت2-1-2</t>
  </si>
  <si>
    <t>یادداشت3-1-2</t>
  </si>
  <si>
    <t>2-1- درآمد حاصل از سرمایه گذاری در سهام و اختیار معامله سهام</t>
  </si>
  <si>
    <t>2-2- درآمد حاصل از سرمایه گذاری در واحدهای صندوق</t>
  </si>
  <si>
    <t>2-3- درآمد حاصل از سرمایه گذاری در اوراق بهادار با درآمد ثابت</t>
  </si>
  <si>
    <t>یادداشت1-3-2</t>
  </si>
  <si>
    <t>یادداشت2-3-2</t>
  </si>
  <si>
    <t>یادداشت3-3-2</t>
  </si>
  <si>
    <t>یادداشت1-4-2</t>
  </si>
  <si>
    <t xml:space="preserve">2-4- درآمد حاصل از سرمایه گذاری در سپرده بانکی </t>
  </si>
  <si>
    <t>درآمد حاصل از تنزیل سود سهام دریافتنی</t>
  </si>
  <si>
    <t>2-5- سایر درآمدها</t>
  </si>
  <si>
    <t>2-1-1- درآمد سود سهام</t>
  </si>
  <si>
    <t>2-2-1- درآمد سود صندوق</t>
  </si>
  <si>
    <t>صندوق سرمایه‌گذاری نوع دوم نیلی دماوند</t>
  </si>
  <si>
    <t>صندوق سرمایه گذاری گنجینه مهر آسان</t>
  </si>
  <si>
    <t>2-3-1- سود اوراق بهادار با درآمد ثابت</t>
  </si>
  <si>
    <t>2-4-1- سود سپرده بانکی</t>
  </si>
  <si>
    <t>2-1-2- درآمد ناشی از تغییر قیمت سهام و اختیار معامله سهام</t>
  </si>
  <si>
    <t>2-3-3- سود(زیان) حاصل از فروش اوراق بهادار با درآمد ثابت</t>
  </si>
  <si>
    <t>2-1-3- سود(زیان) حاصل از فروش سهام</t>
  </si>
  <si>
    <t>2-2-3- سود(زیان) حاصل از فروش واحد صندوق</t>
  </si>
  <si>
    <t>یادداشت1-2-2</t>
  </si>
  <si>
    <t>یادداشت2-2-2</t>
  </si>
  <si>
    <t>یادداشت3-2-2</t>
  </si>
  <si>
    <t>2-3-1- سود (زیان) ناشی از اعمال اختیار معامله سهام</t>
  </si>
  <si>
    <t>طی مرداد ماه 1404</t>
  </si>
  <si>
    <t>از ابتدای سال مالی تا پایان مرداد ماه 1404</t>
  </si>
  <si>
    <t>1404/05/05</t>
  </si>
  <si>
    <t>1404/05/06</t>
  </si>
  <si>
    <t>1403/05/10</t>
  </si>
  <si>
    <t>2-2-2- درآمد ناشی از تغییر قیمت واحد صندوق</t>
  </si>
  <si>
    <t>2-2-3- درآمد ناشی از تغییر قیمت اوراق بهادار با درآمد ثابت</t>
  </si>
  <si>
    <t xml:space="preserve">25,449,000	</t>
  </si>
  <si>
    <t xml:space="preserve">11,108,000	</t>
  </si>
  <si>
    <t xml:space="preserve"> اختیارخ فصبا-2400-14040706(ضفصبا712)</t>
  </si>
  <si>
    <t xml:space="preserve"> اختیارخ فصبا-3000-14040706(ضفصبا715)</t>
  </si>
  <si>
    <t xml:space="preserve"> اختیارخ فصبا-3400-14040706(ضفصبا717)</t>
  </si>
  <si>
    <t xml:space="preserve"> اختیارخ فصبا-1900-14040706(ضفصبا723)</t>
  </si>
  <si>
    <t xml:space="preserve"> اختیارخ فصبا-2000-14040706(ضفصبا724)</t>
  </si>
  <si>
    <t>اختیارخ فصبا-2600-14040505(ضفصبا513)</t>
  </si>
  <si>
    <t>اختیارخ فصبا-2400-14040505(ضفصبا512)</t>
  </si>
  <si>
    <t>اختیارخ فصبا-2800-14040706(ضفصبا714)</t>
  </si>
  <si>
    <t>اختیارخ فصبا-2400-14040706(ضفصبا712)</t>
  </si>
  <si>
    <t>اختیارخ فصبا-2200-14040505(ضفصبا511)</t>
  </si>
  <si>
    <t>اختیارخ فصبا-2200-14040706(ضفصبا711)</t>
  </si>
  <si>
    <t>درآمد حاصل از سرمایه گذاری در سپرده بانکی</t>
  </si>
  <si>
    <t>درآمد حاصل از سرمایه گذاری در سهام و اختیار معاملات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</si>
</sst>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6"/>
      <name val="B Nazanin"/>
      <charset val="178"/>
    </font>
    <font>
      <sz val="16"/>
      <color indexed="8"/>
      <name val="B Nazanin"/>
      <charset val="178"/>
    </font>
    <font>
      <sz val="10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sz val="16"/>
      <color rgb="FF000000"/>
      <name val="B Nazanin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B Nazanin"/>
      <charset val="178"/>
    </font>
    <font>
      <sz val="14"/>
      <color rgb="FF000000"/>
      <name val="Arial"/>
      <family val="2"/>
    </font>
    <font>
      <b/>
      <sz val="10"/>
      <color rgb="FF000000"/>
      <name val="B Nazanin"/>
      <charset val="178"/>
    </font>
    <font>
      <sz val="16"/>
      <color rgb="FF000000"/>
      <name val="Arial"/>
      <family val="2"/>
    </font>
    <font>
      <b/>
      <sz val="14"/>
      <color rgb="FF000000"/>
      <name val="Arial"/>
      <family val="2"/>
    </font>
    <font>
      <sz val="2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7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6" fillId="0" borderId="0" xfId="1" applyFont="1"/>
    <xf numFmtId="0" fontId="4" fillId="0" borderId="0" xfId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1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38" fontId="14" fillId="0" borderId="0" xfId="0" applyNumberFormat="1" applyFont="1" applyFill="1" applyAlignment="1">
      <alignment horizontal="right" vertical="center"/>
    </xf>
    <xf numFmtId="38" fontId="4" fillId="0" borderId="0" xfId="0" applyNumberFormat="1" applyFont="1" applyFill="1" applyAlignment="1">
      <alignment vertical="top"/>
    </xf>
    <xf numFmtId="38" fontId="14" fillId="0" borderId="0" xfId="0" applyNumberFormat="1" applyFont="1" applyFill="1" applyBorder="1" applyAlignment="1">
      <alignment horizontal="center" vertical="center"/>
    </xf>
    <xf numFmtId="38" fontId="14" fillId="0" borderId="0" xfId="0" applyNumberFormat="1" applyFont="1" applyAlignment="1">
      <alignment horizontal="center" vertical="center"/>
    </xf>
    <xf numFmtId="38" fontId="14" fillId="0" borderId="0" xfId="0" applyNumberFormat="1" applyFont="1" applyFill="1" applyAlignment="1">
      <alignment horizontal="center" vertical="center"/>
    </xf>
    <xf numFmtId="38" fontId="9" fillId="0" borderId="0" xfId="0" applyNumberFormat="1" applyFont="1" applyAlignment="1">
      <alignment horizontal="left"/>
    </xf>
    <xf numFmtId="38" fontId="14" fillId="0" borderId="0" xfId="0" applyNumberFormat="1" applyFont="1" applyFill="1" applyBorder="1" applyAlignment="1">
      <alignment horizontal="right" vertical="center"/>
    </xf>
    <xf numFmtId="38" fontId="14" fillId="0" borderId="4" xfId="0" applyNumberFormat="1" applyFont="1" applyFill="1" applyBorder="1" applyAlignment="1">
      <alignment horizontal="center" vertical="center"/>
    </xf>
    <xf numFmtId="38" fontId="15" fillId="0" borderId="0" xfId="0" applyNumberFormat="1" applyFont="1" applyFill="1" applyAlignment="1">
      <alignment horizontal="right" vertical="center"/>
    </xf>
    <xf numFmtId="38" fontId="15" fillId="0" borderId="5" xfId="0" applyNumberFormat="1" applyFont="1" applyFill="1" applyBorder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8" fontId="15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left"/>
    </xf>
    <xf numFmtId="2" fontId="14" fillId="0" borderId="0" xfId="0" applyNumberFormat="1" applyFont="1" applyFill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8" fontId="14" fillId="0" borderId="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2" fontId="14" fillId="0" borderId="0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22" fillId="0" borderId="0" xfId="0" applyFont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horizontal="right" vertical="center" readingOrder="2"/>
    </xf>
    <xf numFmtId="0" fontId="10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14" fillId="0" borderId="0" xfId="0" quotePrefix="1" applyFont="1" applyFill="1" applyBorder="1" applyAlignment="1">
      <alignment horizontal="center" vertical="center"/>
    </xf>
    <xf numFmtId="0" fontId="14" fillId="0" borderId="0" xfId="0" quotePrefix="1" applyFont="1" applyFill="1" applyAlignment="1">
      <alignment horizontal="center" vertical="center"/>
    </xf>
    <xf numFmtId="16" fontId="14" fillId="0" borderId="0" xfId="0" quotePrefix="1" applyNumberFormat="1" applyFont="1" applyFill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38" fontId="14" fillId="0" borderId="0" xfId="0" applyNumberFormat="1" applyFont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38" fontId="14" fillId="0" borderId="8" xfId="0" applyNumberFormat="1" applyFont="1" applyFill="1" applyBorder="1" applyAlignment="1">
      <alignment horizontal="center" vertical="center"/>
    </xf>
    <xf numFmtId="38" fontId="14" fillId="0" borderId="8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3" fontId="14" fillId="0" borderId="9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horizontal="right" vertical="center" readingOrder="2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38" fontId="0" fillId="0" borderId="0" xfId="0" applyNumberFormat="1" applyAlignment="1">
      <alignment horizontal="left"/>
    </xf>
    <xf numFmtId="38" fontId="1" fillId="0" borderId="0" xfId="0" applyNumberFormat="1" applyFont="1" applyFill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13" fillId="0" borderId="0" xfId="0" applyNumberFormat="1" applyFont="1" applyFill="1" applyAlignment="1">
      <alignment horizontal="right" vertical="center"/>
    </xf>
    <xf numFmtId="38" fontId="22" fillId="0" borderId="0" xfId="0" applyNumberFormat="1" applyFont="1" applyAlignment="1">
      <alignment horizontal="left"/>
    </xf>
    <xf numFmtId="38" fontId="3" fillId="0" borderId="0" xfId="0" applyNumberFormat="1" applyFont="1" applyFill="1" applyBorder="1" applyAlignment="1">
      <alignment vertical="center"/>
    </xf>
    <xf numFmtId="38" fontId="10" fillId="0" borderId="4" xfId="0" applyNumberFormat="1" applyFont="1" applyFill="1" applyBorder="1" applyAlignment="1">
      <alignment horizontal="center" vertical="center" wrapText="1"/>
    </xf>
    <xf numFmtId="38" fontId="22" fillId="0" borderId="0" xfId="0" applyNumberFormat="1" applyFont="1" applyBorder="1" applyAlignment="1">
      <alignment horizontal="left"/>
    </xf>
    <xf numFmtId="38" fontId="10" fillId="0" borderId="4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vertical="center" wrapText="1"/>
    </xf>
    <xf numFmtId="38" fontId="4" fillId="0" borderId="0" xfId="0" applyNumberFormat="1" applyFont="1" applyFill="1" applyBorder="1" applyAlignment="1">
      <alignment vertical="top"/>
    </xf>
    <xf numFmtId="38" fontId="15" fillId="0" borderId="0" xfId="0" applyNumberFormat="1" applyFont="1" applyFill="1" applyBorder="1" applyAlignment="1">
      <alignment horizontal="right" vertical="center"/>
    </xf>
    <xf numFmtId="38" fontId="15" fillId="0" borderId="8" xfId="0" applyNumberFormat="1" applyFont="1" applyFill="1" applyBorder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38" fontId="16" fillId="0" borderId="0" xfId="0" applyNumberFormat="1" applyFont="1" applyAlignment="1">
      <alignment horizontal="left"/>
    </xf>
    <xf numFmtId="38" fontId="10" fillId="0" borderId="4" xfId="0" applyNumberFormat="1" applyFont="1" applyBorder="1" applyAlignment="1">
      <alignment horizontal="center" vertical="center"/>
    </xf>
    <xf numFmtId="38" fontId="10" fillId="0" borderId="4" xfId="0" applyNumberFormat="1" applyFont="1" applyBorder="1" applyAlignment="1">
      <alignment horizontal="center" vertical="center" wrapText="1"/>
    </xf>
    <xf numFmtId="38" fontId="10" fillId="0" borderId="0" xfId="0" applyNumberFormat="1" applyFont="1" applyAlignment="1">
      <alignment horizontal="center" vertical="center" wrapText="1"/>
    </xf>
    <xf numFmtId="38" fontId="14" fillId="0" borderId="4" xfId="0" applyNumberFormat="1" applyFont="1" applyBorder="1" applyAlignment="1">
      <alignment horizontal="center" vertical="center"/>
    </xf>
    <xf numFmtId="38" fontId="15" fillId="0" borderId="5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left" vertical="center"/>
    </xf>
    <xf numFmtId="38" fontId="15" fillId="0" borderId="0" xfId="0" applyNumberFormat="1" applyFont="1" applyAlignment="1">
      <alignment vertical="center"/>
    </xf>
    <xf numFmtId="38" fontId="14" fillId="0" borderId="0" xfId="0" applyNumberFormat="1" applyFont="1" applyAlignment="1">
      <alignment horizontal="right" vertical="top"/>
    </xf>
    <xf numFmtId="38" fontId="14" fillId="0" borderId="0" xfId="0" applyNumberFormat="1" applyFont="1" applyAlignment="1">
      <alignment horizontal="left"/>
    </xf>
    <xf numFmtId="38" fontId="16" fillId="0" borderId="0" xfId="0" applyNumberFormat="1" applyFont="1" applyBorder="1" applyAlignment="1">
      <alignment horizontal="left"/>
    </xf>
    <xf numFmtId="38" fontId="14" fillId="0" borderId="0" xfId="0" applyNumberFormat="1" applyFont="1" applyFill="1" applyBorder="1" applyAlignment="1">
      <alignment vertical="center"/>
    </xf>
    <xf numFmtId="38" fontId="14" fillId="0" borderId="0" xfId="0" applyNumberFormat="1" applyFont="1" applyFill="1" applyAlignment="1">
      <alignment vertical="center"/>
    </xf>
    <xf numFmtId="38" fontId="15" fillId="0" borderId="0" xfId="0" applyNumberFormat="1" applyFont="1" applyFill="1" applyBorder="1" applyAlignment="1">
      <alignment vertical="center"/>
    </xf>
    <xf numFmtId="38" fontId="0" fillId="0" borderId="0" xfId="0" applyNumberFormat="1" applyAlignment="1">
      <alignment horizontal="center" vertical="center"/>
    </xf>
    <xf numFmtId="38" fontId="14" fillId="0" borderId="0" xfId="0" applyNumberFormat="1" applyFont="1" applyAlignment="1">
      <alignment vertical="center"/>
    </xf>
    <xf numFmtId="38" fontId="14" fillId="0" borderId="2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8" fontId="24" fillId="0" borderId="0" xfId="0" applyNumberFormat="1" applyFont="1" applyAlignment="1">
      <alignment horizontal="left"/>
    </xf>
    <xf numFmtId="38" fontId="4" fillId="0" borderId="0" xfId="0" applyNumberFormat="1" applyFont="1" applyAlignment="1">
      <alignment horizontal="left"/>
    </xf>
    <xf numFmtId="37" fontId="7" fillId="0" borderId="0" xfId="1" applyNumberFormat="1" applyFont="1" applyAlignment="1">
      <alignment horizontal="center" vertical="center"/>
    </xf>
    <xf numFmtId="0" fontId="8" fillId="0" borderId="0" xfId="1" applyFont="1"/>
    <xf numFmtId="0" fontId="13" fillId="0" borderId="0" xfId="0" applyFont="1" applyFill="1" applyAlignment="1">
      <alignment horizontal="right" vertical="center" readingOrder="2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8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left" vertical="center" readingOrder="2"/>
    </xf>
    <xf numFmtId="0" fontId="10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readingOrder="2"/>
    </xf>
    <xf numFmtId="0" fontId="18" fillId="0" borderId="0" xfId="0" applyFont="1" applyAlignment="1">
      <alignment horizontal="left" vertical="center" readingOrder="2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0" xfId="0" applyFont="1" applyAlignment="1">
      <alignment horizontal="left" readingOrder="2"/>
    </xf>
    <xf numFmtId="38" fontId="13" fillId="0" borderId="0" xfId="0" applyNumberFormat="1" applyFont="1" applyAlignment="1">
      <alignment horizontal="right" vertical="center" readingOrder="2"/>
    </xf>
    <xf numFmtId="0" fontId="10" fillId="0" borderId="3" xfId="0" applyFont="1" applyFill="1" applyBorder="1" applyAlignment="1">
      <alignment horizontal="center" vertical="center"/>
    </xf>
    <xf numFmtId="38" fontId="13" fillId="0" borderId="0" xfId="0" applyNumberFormat="1" applyFont="1" applyAlignment="1">
      <alignment horizontal="left" readingOrder="2"/>
    </xf>
    <xf numFmtId="38" fontId="12" fillId="0" borderId="0" xfId="0" applyNumberFormat="1" applyFont="1" applyFill="1" applyAlignment="1">
      <alignment horizontal="center" vertical="center"/>
    </xf>
    <xf numFmtId="38" fontId="10" fillId="0" borderId="3" xfId="0" applyNumberFormat="1" applyFont="1" applyFill="1" applyBorder="1" applyAlignment="1">
      <alignment horizontal="center" vertical="center"/>
    </xf>
    <xf numFmtId="38" fontId="10" fillId="0" borderId="4" xfId="0" applyNumberFormat="1" applyFont="1" applyFill="1" applyBorder="1" applyAlignment="1">
      <alignment horizontal="center" vertical="center"/>
    </xf>
    <xf numFmtId="38" fontId="18" fillId="0" borderId="0" xfId="0" applyNumberFormat="1" applyFont="1" applyFill="1" applyAlignment="1">
      <alignment horizontal="left" vertical="center"/>
    </xf>
    <xf numFmtId="38" fontId="10" fillId="0" borderId="4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left" vertical="center"/>
    </xf>
  </cellXfs>
  <cellStyles count="2">
    <cellStyle name="Normal" xfId="0" builtinId="0"/>
    <cellStyle name="Normal 2 2" xfId="1" xr:uid="{B0F8ED3D-1303-4846-8704-53172CEA6C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B54E90E-4111-4106-8F06-E3A361AC2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905000"/>
          <a:ext cx="1266825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0</xdr:row>
      <xdr:rowOff>190500</xdr:rowOff>
    </xdr:from>
    <xdr:to>
      <xdr:col>7</xdr:col>
      <xdr:colOff>190500</xdr:colOff>
      <xdr:row>14</xdr:row>
      <xdr:rowOff>508000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043BB6-B00A-432C-B8A4-8DCD9267B1B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234750" y="190500"/>
          <a:ext cx="3889375" cy="382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8E2F-6279-43F2-ABF1-23B003354D62}">
  <sheetPr>
    <pageSetUpPr fitToPage="1"/>
  </sheetPr>
  <dimension ref="A14:Q21"/>
  <sheetViews>
    <sheetView rightToLeft="1" view="pageBreakPreview" topLeftCell="A10" zoomScaleNormal="100" zoomScaleSheetLayoutView="100" workbookViewId="0">
      <selection activeCell="O21" sqref="O21"/>
    </sheetView>
  </sheetViews>
  <sheetFormatPr defaultColWidth="9.140625" defaultRowHeight="18.75" x14ac:dyDescent="0.45"/>
  <cols>
    <col min="1" max="1" width="11.28515625" style="2" customWidth="1"/>
    <col min="2" max="2" width="10.42578125" style="2" customWidth="1"/>
    <col min="3" max="3" width="9.140625" style="2"/>
    <col min="4" max="4" width="10.140625" style="2" customWidth="1"/>
    <col min="5" max="5" width="9.140625" style="2"/>
    <col min="6" max="6" width="9.7109375" style="2" customWidth="1"/>
    <col min="7" max="7" width="10.28515625" style="2" customWidth="1"/>
    <col min="8" max="16384" width="9.140625" style="2"/>
  </cols>
  <sheetData>
    <row r="14" spans="17:17" ht="32.25" customHeight="1" x14ac:dyDescent="0.45">
      <c r="Q14" s="3"/>
    </row>
    <row r="15" spans="17:17" ht="42.75" customHeight="1" x14ac:dyDescent="0.45"/>
    <row r="16" spans="17:17" ht="35.25" customHeight="1" x14ac:dyDescent="0.45"/>
    <row r="17" spans="1:9" ht="54" customHeight="1" x14ac:dyDescent="0.45"/>
    <row r="18" spans="1:9" ht="39" customHeight="1" x14ac:dyDescent="0.6">
      <c r="A18" s="138" t="s">
        <v>132</v>
      </c>
      <c r="B18" s="139"/>
      <c r="C18" s="139"/>
      <c r="D18" s="139"/>
      <c r="E18" s="139"/>
      <c r="F18" s="139"/>
      <c r="G18" s="139"/>
      <c r="H18" s="139"/>
      <c r="I18" s="139"/>
    </row>
    <row r="19" spans="1:9" ht="39" customHeight="1" x14ac:dyDescent="0.6">
      <c r="A19" s="138" t="s">
        <v>133</v>
      </c>
      <c r="B19" s="139"/>
      <c r="C19" s="139"/>
      <c r="D19" s="139"/>
      <c r="E19" s="139"/>
      <c r="F19" s="139"/>
      <c r="G19" s="139"/>
      <c r="H19" s="139"/>
      <c r="I19" s="139"/>
    </row>
    <row r="20" spans="1:9" ht="39" customHeight="1" x14ac:dyDescent="0.6">
      <c r="A20" s="138" t="s">
        <v>134</v>
      </c>
      <c r="B20" s="139"/>
      <c r="C20" s="139"/>
      <c r="D20" s="139"/>
      <c r="E20" s="139"/>
      <c r="F20" s="139"/>
      <c r="G20" s="139"/>
      <c r="H20" s="139"/>
      <c r="I20" s="139"/>
    </row>
    <row r="21" spans="1:9" ht="39" customHeight="1" x14ac:dyDescent="0.6">
      <c r="A21" s="138" t="s">
        <v>135</v>
      </c>
      <c r="B21" s="139"/>
      <c r="C21" s="139"/>
      <c r="D21" s="139"/>
      <c r="E21" s="139"/>
      <c r="F21" s="139"/>
      <c r="G21" s="139"/>
      <c r="H21" s="139"/>
      <c r="I21" s="139"/>
    </row>
  </sheetData>
  <mergeCells count="4">
    <mergeCell ref="A18:I18"/>
    <mergeCell ref="A19:I19"/>
    <mergeCell ref="A20:I20"/>
    <mergeCell ref="A21:I2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8"/>
  <sheetViews>
    <sheetView rightToLeft="1" view="pageBreakPreview" zoomScale="60" zoomScaleNormal="100" workbookViewId="0">
      <selection activeCell="K32" sqref="K32"/>
    </sheetView>
  </sheetViews>
  <sheetFormatPr defaultRowHeight="15.75" x14ac:dyDescent="0.4"/>
  <cols>
    <col min="1" max="1" width="33.85546875" style="4" bestFit="1" customWidth="1"/>
    <col min="2" max="2" width="1.28515625" style="4" customWidth="1"/>
    <col min="3" max="3" width="20.28515625" style="4" customWidth="1"/>
    <col min="4" max="4" width="1.28515625" style="4" customWidth="1"/>
    <col min="5" max="5" width="20" style="4" customWidth="1"/>
    <col min="6" max="6" width="1.28515625" style="4" customWidth="1"/>
    <col min="7" max="7" width="20.5703125" style="4" customWidth="1"/>
    <col min="8" max="8" width="1.28515625" style="4" customWidth="1"/>
    <col min="9" max="9" width="19.42578125" style="4" customWidth="1"/>
    <col min="10" max="10" width="1.28515625" style="4" customWidth="1"/>
    <col min="11" max="11" width="24.42578125" style="4" bestFit="1" customWidth="1"/>
    <col min="12" max="12" width="1.28515625" style="4" customWidth="1"/>
    <col min="13" max="13" width="19.28515625" style="4" customWidth="1"/>
    <col min="14" max="14" width="1.28515625" style="4" customWidth="1"/>
    <col min="15" max="15" width="21.5703125" style="4" bestFit="1" customWidth="1"/>
    <col min="16" max="16" width="1.28515625" style="4" customWidth="1"/>
    <col min="17" max="17" width="20.140625" style="4" customWidth="1"/>
    <col min="18" max="18" width="1.28515625" style="4" customWidth="1"/>
    <col min="19" max="19" width="19.42578125" style="4" customWidth="1"/>
    <col min="20" max="20" width="1.28515625" style="4" customWidth="1"/>
    <col min="21" max="21" width="24.42578125" style="4" bestFit="1" customWidth="1"/>
    <col min="22" max="22" width="1.28515625" style="4" customWidth="1"/>
    <col min="23" max="16384" width="9.140625" style="4"/>
  </cols>
  <sheetData>
    <row r="1" spans="1:21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1:21" ht="40.5" customHeight="1" x14ac:dyDescent="0.4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1:21" ht="40.5" customHeight="1" x14ac:dyDescent="0.4">
      <c r="A3" s="141" t="str">
        <f>درآمد!A3</f>
        <v>دوره یک ماهه منتهی به 31 شهریور 1404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1:21" ht="40.5" customHeight="1" x14ac:dyDescent="0.4"/>
    <row r="5" spans="1:21" ht="40.5" customHeight="1" x14ac:dyDescent="0.4">
      <c r="A5" s="155" t="s">
        <v>162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1" ht="40.5" customHeight="1" x14ac:dyDescent="0.4">
      <c r="A6" s="58"/>
      <c r="B6" s="58"/>
      <c r="C6" s="160" t="s">
        <v>136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spans="1:21" ht="40.5" customHeight="1" thickBot="1" x14ac:dyDescent="0.45">
      <c r="C7" s="165" t="s">
        <v>156</v>
      </c>
      <c r="D7" s="165"/>
      <c r="E7" s="165"/>
      <c r="F7" s="165"/>
      <c r="G7" s="165"/>
      <c r="H7" s="165"/>
      <c r="I7" s="165"/>
      <c r="J7" s="165"/>
      <c r="K7" s="165"/>
      <c r="M7" s="153" t="s">
        <v>155</v>
      </c>
      <c r="N7" s="153"/>
      <c r="O7" s="153"/>
      <c r="P7" s="153"/>
      <c r="Q7" s="153"/>
      <c r="R7" s="153"/>
      <c r="S7" s="153"/>
      <c r="T7" s="153"/>
      <c r="U7" s="153"/>
    </row>
    <row r="8" spans="1:21" ht="40.5" customHeight="1" thickBot="1" x14ac:dyDescent="0.65">
      <c r="A8" s="163" t="s">
        <v>105</v>
      </c>
      <c r="C8" s="84" t="s">
        <v>106</v>
      </c>
      <c r="D8" s="19"/>
      <c r="E8" s="84" t="s">
        <v>92</v>
      </c>
      <c r="F8" s="19"/>
      <c r="G8" s="84" t="s">
        <v>93</v>
      </c>
      <c r="H8" s="6"/>
      <c r="I8" s="162" t="s">
        <v>32</v>
      </c>
      <c r="J8" s="162"/>
      <c r="K8" s="162"/>
      <c r="M8" s="84" t="s">
        <v>106</v>
      </c>
      <c r="N8" s="19"/>
      <c r="O8" s="84" t="s">
        <v>92</v>
      </c>
      <c r="P8" s="19"/>
      <c r="Q8" s="84" t="s">
        <v>93</v>
      </c>
      <c r="R8" s="6"/>
      <c r="S8" s="162" t="s">
        <v>32</v>
      </c>
      <c r="T8" s="162"/>
      <c r="U8" s="162"/>
    </row>
    <row r="9" spans="1:21" ht="40.5" customHeight="1" thickBot="1" x14ac:dyDescent="0.65">
      <c r="A9" s="164"/>
      <c r="C9" s="82" t="s">
        <v>163</v>
      </c>
      <c r="D9" s="83"/>
      <c r="E9" s="82" t="s">
        <v>164</v>
      </c>
      <c r="F9" s="83"/>
      <c r="G9" s="82" t="s">
        <v>165</v>
      </c>
      <c r="I9" s="82" t="s">
        <v>78</v>
      </c>
      <c r="J9" s="19"/>
      <c r="K9" s="82" t="s">
        <v>84</v>
      </c>
      <c r="M9" s="82" t="s">
        <v>163</v>
      </c>
      <c r="N9" s="83"/>
      <c r="O9" s="82" t="s">
        <v>164</v>
      </c>
      <c r="P9" s="83"/>
      <c r="Q9" s="82" t="s">
        <v>165</v>
      </c>
      <c r="S9" s="82" t="s">
        <v>78</v>
      </c>
      <c r="T9" s="19"/>
      <c r="U9" s="82" t="s">
        <v>84</v>
      </c>
    </row>
    <row r="10" spans="1:21" ht="40.5" customHeight="1" x14ac:dyDescent="0.55000000000000004">
      <c r="A10" s="8" t="s">
        <v>74</v>
      </c>
      <c r="B10" s="18"/>
      <c r="C10" s="35">
        <v>5439269991</v>
      </c>
      <c r="D10" s="36"/>
      <c r="E10" s="35">
        <v>-532110000</v>
      </c>
      <c r="F10" s="36"/>
      <c r="G10" s="35">
        <v>0</v>
      </c>
      <c r="H10" s="36"/>
      <c r="I10" s="133">
        <f>C10+E10+G10</f>
        <v>4907159991</v>
      </c>
      <c r="J10" s="10"/>
      <c r="K10" s="92">
        <f>I10/$I$15*100</f>
        <v>99.941759234809936</v>
      </c>
      <c r="L10" s="10"/>
      <c r="M10" s="35">
        <v>5439269991</v>
      </c>
      <c r="N10" s="36"/>
      <c r="O10" s="35">
        <v>-532110000</v>
      </c>
      <c r="P10" s="36"/>
      <c r="Q10" s="35">
        <v>0</v>
      </c>
      <c r="R10" s="36"/>
      <c r="S10" s="133">
        <f>M10+O10+Q10</f>
        <v>4907159991</v>
      </c>
      <c r="T10" s="18"/>
      <c r="U10" s="92">
        <f>S10/$S$15*100</f>
        <v>100.07476591411955</v>
      </c>
    </row>
    <row r="11" spans="1:21" ht="40.5" customHeight="1" x14ac:dyDescent="0.55000000000000004">
      <c r="A11" s="8" t="s">
        <v>70</v>
      </c>
      <c r="B11" s="18"/>
      <c r="C11" s="37">
        <v>1985168</v>
      </c>
      <c r="D11" s="36"/>
      <c r="E11" s="37">
        <v>874465</v>
      </c>
      <c r="F11" s="36"/>
      <c r="G11" s="37">
        <v>0</v>
      </c>
      <c r="H11" s="36"/>
      <c r="I11" s="37">
        <f>C11+E11+G11</f>
        <v>2859633</v>
      </c>
      <c r="J11" s="10"/>
      <c r="K11" s="92">
        <f t="shared" ref="K11:K14" si="0">I11/$I$15*100</f>
        <v>5.824076519006597E-2</v>
      </c>
      <c r="L11" s="10"/>
      <c r="M11" s="37">
        <v>3530973</v>
      </c>
      <c r="N11" s="36"/>
      <c r="O11" s="37">
        <v>3236401</v>
      </c>
      <c r="P11" s="36"/>
      <c r="Q11" s="37">
        <v>0</v>
      </c>
      <c r="R11" s="36"/>
      <c r="S11" s="35">
        <f>M11+O11+Q11</f>
        <v>6767374</v>
      </c>
      <c r="T11" s="18"/>
      <c r="U11" s="92">
        <f t="shared" ref="U11:U14" si="1">S11/$S$15*100</f>
        <v>0.13801126723917706</v>
      </c>
    </row>
    <row r="12" spans="1:21" ht="40.5" customHeight="1" x14ac:dyDescent="0.55000000000000004">
      <c r="A12" s="8" t="s">
        <v>109</v>
      </c>
      <c r="B12" s="18"/>
      <c r="C12" s="37">
        <v>0</v>
      </c>
      <c r="D12" s="36"/>
      <c r="E12" s="37">
        <v>0</v>
      </c>
      <c r="F12" s="36"/>
      <c r="G12" s="37">
        <v>0</v>
      </c>
      <c r="H12" s="36"/>
      <c r="I12" s="37">
        <f t="shared" ref="I12:I14" si="2">C12+E12+G12</f>
        <v>0</v>
      </c>
      <c r="J12" s="10"/>
      <c r="K12" s="92">
        <f t="shared" si="0"/>
        <v>0</v>
      </c>
      <c r="L12" s="10"/>
      <c r="M12" s="37">
        <v>48524</v>
      </c>
      <c r="N12" s="36"/>
      <c r="O12" s="37">
        <v>0</v>
      </c>
      <c r="P12" s="36"/>
      <c r="Q12" s="37">
        <f>'درآمد ناشی از فروش اوراق'!Q9</f>
        <v>4533007</v>
      </c>
      <c r="R12" s="36"/>
      <c r="S12" s="35">
        <f>M12+O12+Q12</f>
        <v>4581531</v>
      </c>
      <c r="T12" s="18"/>
      <c r="U12" s="92">
        <f t="shared" si="1"/>
        <v>9.3434011361803584E-2</v>
      </c>
    </row>
    <row r="13" spans="1:21" ht="40.5" customHeight="1" x14ac:dyDescent="0.55000000000000004">
      <c r="A13" s="14" t="s">
        <v>107</v>
      </c>
      <c r="B13" s="18"/>
      <c r="C13" s="35">
        <v>0</v>
      </c>
      <c r="D13" s="86"/>
      <c r="E13" s="35">
        <v>0</v>
      </c>
      <c r="F13" s="86"/>
      <c r="G13" s="35">
        <v>0</v>
      </c>
      <c r="H13" s="36"/>
      <c r="I13" s="37">
        <f t="shared" si="2"/>
        <v>0</v>
      </c>
      <c r="J13" s="10"/>
      <c r="K13" s="92">
        <f t="shared" si="0"/>
        <v>0</v>
      </c>
      <c r="L13" s="10"/>
      <c r="M13" s="35">
        <v>832258</v>
      </c>
      <c r="N13" s="86"/>
      <c r="O13" s="35">
        <v>0</v>
      </c>
      <c r="P13" s="86"/>
      <c r="Q13" s="35">
        <f>'درآمد ناشی از فروش اوراق'!Q10</f>
        <v>1931125</v>
      </c>
      <c r="R13" s="36"/>
      <c r="S13" s="35">
        <f>M13+O13+Q13</f>
        <v>2763383</v>
      </c>
      <c r="T13" s="18"/>
      <c r="U13" s="92">
        <f t="shared" si="1"/>
        <v>5.6355388323033259E-2</v>
      </c>
    </row>
    <row r="14" spans="1:21" ht="40.5" customHeight="1" thickBot="1" x14ac:dyDescent="0.6">
      <c r="A14" s="8" t="s">
        <v>108</v>
      </c>
      <c r="B14" s="18"/>
      <c r="C14" s="40">
        <v>0</v>
      </c>
      <c r="D14" s="36"/>
      <c r="E14" s="40">
        <v>0</v>
      </c>
      <c r="F14" s="36"/>
      <c r="G14" s="40">
        <v>0</v>
      </c>
      <c r="H14" s="36"/>
      <c r="I14" s="40">
        <f t="shared" si="2"/>
        <v>0</v>
      </c>
      <c r="J14" s="10"/>
      <c r="K14" s="92">
        <f t="shared" si="0"/>
        <v>0</v>
      </c>
      <c r="L14" s="10"/>
      <c r="M14" s="40">
        <v>396445</v>
      </c>
      <c r="N14" s="36"/>
      <c r="O14" s="40">
        <v>0</v>
      </c>
      <c r="P14" s="36"/>
      <c r="Q14" s="40">
        <f>'درآمد ناشی از فروش اوراق'!Q11</f>
        <v>-18174875</v>
      </c>
      <c r="R14" s="36"/>
      <c r="S14" s="40">
        <f>M14+O14+Q14</f>
        <v>-17778430</v>
      </c>
      <c r="T14" s="18"/>
      <c r="U14" s="92">
        <f t="shared" si="1"/>
        <v>-0.3625665810435485</v>
      </c>
    </row>
    <row r="15" spans="1:21" ht="40.5" customHeight="1" thickBot="1" x14ac:dyDescent="0.6">
      <c r="A15" s="8" t="s">
        <v>32</v>
      </c>
      <c r="B15" s="18"/>
      <c r="C15" s="57">
        <f>SUM(C10:C14)</f>
        <v>5441255159</v>
      </c>
      <c r="D15" s="36"/>
      <c r="E15" s="57">
        <f>SUM(E10:E14)</f>
        <v>-531235535</v>
      </c>
      <c r="F15" s="36"/>
      <c r="G15" s="57">
        <f>SUM(G10:G14)</f>
        <v>0</v>
      </c>
      <c r="H15" s="36"/>
      <c r="I15" s="57">
        <f>SUM(I10:I14)</f>
        <v>4910019624</v>
      </c>
      <c r="J15" s="10"/>
      <c r="K15" s="93">
        <f>SUM(K10:K14)</f>
        <v>100</v>
      </c>
      <c r="L15" s="10"/>
      <c r="M15" s="57">
        <f>SUM(M10:M14)</f>
        <v>5444078191</v>
      </c>
      <c r="N15" s="36"/>
      <c r="O15" s="57">
        <f>SUM(O10:O14)</f>
        <v>-528873599</v>
      </c>
      <c r="P15" s="36"/>
      <c r="Q15" s="57">
        <f>SUM(Q10:Q14)</f>
        <v>-11710743</v>
      </c>
      <c r="R15" s="36"/>
      <c r="S15" s="57">
        <f>SUM(S10:S14)</f>
        <v>4903493849</v>
      </c>
      <c r="T15" s="18"/>
      <c r="U15" s="93">
        <f>SUM(U10:U14)</f>
        <v>100.00000000000001</v>
      </c>
    </row>
    <row r="16" spans="1:21" ht="16.5" thickTop="1" x14ac:dyDescent="0.4">
      <c r="C16" s="38"/>
      <c r="D16" s="38"/>
      <c r="E16" s="38"/>
      <c r="F16" s="38"/>
      <c r="G16" s="38"/>
      <c r="H16" s="38"/>
      <c r="I16" s="38"/>
      <c r="M16" s="38"/>
      <c r="N16" s="38"/>
      <c r="O16" s="38"/>
      <c r="P16" s="38"/>
      <c r="Q16" s="38"/>
      <c r="R16" s="38"/>
      <c r="S16" s="38"/>
    </row>
    <row r="17" spans="3:21" ht="22.5" hidden="1" x14ac:dyDescent="0.4">
      <c r="C17" s="37">
        <f>'سود اوراق بهادار'!C14</f>
        <v>5441255159</v>
      </c>
      <c r="D17" s="37"/>
      <c r="E17" s="37">
        <f>'درآمد ناشی از تغییر قیمت اوراق'!I11</f>
        <v>-531235535</v>
      </c>
      <c r="F17" s="37"/>
      <c r="G17" s="37">
        <f>'درآمد ناشی از فروش اوراق'!I12</f>
        <v>0</v>
      </c>
      <c r="H17" s="37"/>
      <c r="I17" s="37">
        <f>C17+E17</f>
        <v>4910019624</v>
      </c>
      <c r="J17" s="12"/>
      <c r="K17" s="12"/>
      <c r="L17" s="12"/>
      <c r="M17" s="37">
        <f>'سود اوراق بهادار'!I14</f>
        <v>5444078191</v>
      </c>
      <c r="N17" s="37"/>
      <c r="O17" s="37">
        <f>'درآمد ناشی از تغییر قیمت اوراق'!Q11</f>
        <v>-528873599</v>
      </c>
      <c r="P17" s="37"/>
      <c r="Q17" s="37">
        <f>'درآمد ناشی از فروش اوراق'!Q12</f>
        <v>-11710743</v>
      </c>
      <c r="R17" s="37"/>
      <c r="S17" s="37">
        <f>M17+O17+Q17</f>
        <v>4903493849</v>
      </c>
      <c r="T17" s="12"/>
      <c r="U17" s="12"/>
    </row>
    <row r="18" spans="3:21" ht="22.5" hidden="1" x14ac:dyDescent="0.4">
      <c r="C18" s="37">
        <f>C17-C15</f>
        <v>0</v>
      </c>
      <c r="D18" s="37"/>
      <c r="E18" s="37">
        <f>E17-E15</f>
        <v>0</v>
      </c>
      <c r="F18" s="37"/>
      <c r="G18" s="37"/>
      <c r="H18" s="37"/>
      <c r="I18" s="37">
        <f>I17-I15</f>
        <v>0</v>
      </c>
      <c r="J18" s="12"/>
      <c r="K18" s="12"/>
      <c r="L18" s="12"/>
      <c r="M18" s="37">
        <f>M17-M15</f>
        <v>0</v>
      </c>
      <c r="N18" s="37"/>
      <c r="O18" s="37">
        <f>O17-O15</f>
        <v>0</v>
      </c>
      <c r="P18" s="37"/>
      <c r="Q18" s="37">
        <f>Q17-Q15</f>
        <v>0</v>
      </c>
      <c r="R18" s="37"/>
      <c r="S18" s="37">
        <f>S17-S15</f>
        <v>0</v>
      </c>
      <c r="T18" s="12"/>
      <c r="U18" s="12"/>
    </row>
  </sheetData>
  <sortState xmlns:xlrd2="http://schemas.microsoft.com/office/spreadsheetml/2017/richdata2" ref="A10:U14">
    <sortCondition descending="1" ref="S10:S14"/>
  </sortState>
  <mergeCells count="10">
    <mergeCell ref="A1:U1"/>
    <mergeCell ref="A2:U2"/>
    <mergeCell ref="A3:U3"/>
    <mergeCell ref="A5:U5"/>
    <mergeCell ref="I8:K8"/>
    <mergeCell ref="S8:U8"/>
    <mergeCell ref="A8:A9"/>
    <mergeCell ref="C6:U6"/>
    <mergeCell ref="M7:U7"/>
    <mergeCell ref="C7:K7"/>
  </mergeCells>
  <pageMargins left="0.39" right="0.39" top="0.39" bottom="0.39" header="0" footer="0"/>
  <pageSetup paperSize="9"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6"/>
  <sheetViews>
    <sheetView rightToLeft="1" view="pageBreakPreview" topLeftCell="A5" zoomScale="87" zoomScaleNormal="100" zoomScaleSheetLayoutView="87" workbookViewId="0">
      <selection activeCell="A14" sqref="A14:XFD15"/>
    </sheetView>
  </sheetViews>
  <sheetFormatPr defaultRowHeight="15.75" x14ac:dyDescent="0.4"/>
  <cols>
    <col min="1" max="1" width="40.28515625" style="4" customWidth="1"/>
    <col min="2" max="2" width="1.28515625" style="4" customWidth="1"/>
    <col min="3" max="3" width="34.7109375" style="4" customWidth="1"/>
    <col min="4" max="4" width="1.28515625" style="4" customWidth="1"/>
    <col min="5" max="5" width="34.42578125" style="4" bestFit="1" customWidth="1"/>
    <col min="6" max="6" width="1.28515625" style="4" customWidth="1"/>
    <col min="7" max="7" width="37.140625" style="4" customWidth="1"/>
    <col min="8" max="8" width="1.28515625" style="4" customWidth="1"/>
    <col min="9" max="9" width="34.42578125" style="4" bestFit="1" customWidth="1"/>
    <col min="10" max="10" width="1.28515625" style="4" customWidth="1"/>
    <col min="11" max="16384" width="9.140625" style="4"/>
  </cols>
  <sheetData>
    <row r="1" spans="1:9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40.5" customHeight="1" x14ac:dyDescent="0.4">
      <c r="A2" s="141" t="s">
        <v>81</v>
      </c>
      <c r="B2" s="141"/>
      <c r="C2" s="141"/>
      <c r="D2" s="141"/>
      <c r="E2" s="141"/>
      <c r="F2" s="141"/>
      <c r="G2" s="141"/>
      <c r="H2" s="141"/>
      <c r="I2" s="141"/>
    </row>
    <row r="3" spans="1:9" ht="40.5" customHeight="1" x14ac:dyDescent="0.4">
      <c r="A3" s="141" t="str">
        <f>درآمد!A3</f>
        <v>دوره یک ماهه منتهی به 31 شهریور 1404</v>
      </c>
      <c r="B3" s="141"/>
      <c r="C3" s="141"/>
      <c r="D3" s="141"/>
      <c r="E3" s="141"/>
      <c r="F3" s="141"/>
      <c r="G3" s="141"/>
      <c r="H3" s="141"/>
      <c r="I3" s="141"/>
    </row>
    <row r="4" spans="1:9" ht="40.5" customHeight="1" x14ac:dyDescent="0.4"/>
    <row r="5" spans="1:9" ht="40.5" customHeight="1" x14ac:dyDescent="0.4">
      <c r="A5" s="155" t="s">
        <v>167</v>
      </c>
      <c r="B5" s="155"/>
      <c r="C5" s="155"/>
      <c r="D5" s="155"/>
      <c r="E5" s="155"/>
      <c r="F5" s="155"/>
      <c r="G5" s="155"/>
      <c r="H5" s="155"/>
      <c r="I5" s="155"/>
    </row>
    <row r="6" spans="1:9" ht="40.5" customHeight="1" x14ac:dyDescent="0.4">
      <c r="A6" s="1"/>
      <c r="B6" s="1"/>
      <c r="C6" s="145" t="s">
        <v>136</v>
      </c>
      <c r="D6" s="145"/>
      <c r="E6" s="145"/>
      <c r="F6" s="145"/>
      <c r="G6" s="145"/>
      <c r="H6" s="145"/>
      <c r="I6" s="145"/>
    </row>
    <row r="7" spans="1:9" ht="40.5" customHeight="1" thickBot="1" x14ac:dyDescent="0.65">
      <c r="A7" s="19"/>
      <c r="B7" s="19"/>
      <c r="C7" s="153" t="s">
        <v>156</v>
      </c>
      <c r="D7" s="153"/>
      <c r="E7" s="153"/>
      <c r="F7" s="19"/>
      <c r="G7" s="153" t="s">
        <v>155</v>
      </c>
      <c r="H7" s="153"/>
      <c r="I7" s="153"/>
    </row>
    <row r="8" spans="1:9" ht="52.5" customHeight="1" x14ac:dyDescent="0.6">
      <c r="A8" s="152" t="s">
        <v>110</v>
      </c>
      <c r="B8" s="19"/>
      <c r="C8" s="72" t="s">
        <v>111</v>
      </c>
      <c r="D8" s="20"/>
      <c r="E8" s="157" t="s">
        <v>112</v>
      </c>
      <c r="F8" s="19"/>
      <c r="G8" s="72" t="s">
        <v>111</v>
      </c>
      <c r="H8" s="20"/>
      <c r="I8" s="157" t="s">
        <v>112</v>
      </c>
    </row>
    <row r="9" spans="1:9" ht="36.4" customHeight="1" thickBot="1" x14ac:dyDescent="0.65">
      <c r="A9" s="153"/>
      <c r="B9" s="20"/>
      <c r="C9" s="82" t="s">
        <v>166</v>
      </c>
      <c r="D9" s="20"/>
      <c r="E9" s="158"/>
      <c r="F9" s="20"/>
      <c r="G9" s="82" t="s">
        <v>166</v>
      </c>
      <c r="H9" s="20"/>
      <c r="I9" s="158"/>
    </row>
    <row r="10" spans="1:9" ht="39" customHeight="1" x14ac:dyDescent="0.55000000000000004">
      <c r="A10" s="14" t="s">
        <v>142</v>
      </c>
      <c r="B10" s="18"/>
      <c r="C10" s="11">
        <v>1627513</v>
      </c>
      <c r="D10" s="10"/>
      <c r="E10" s="15">
        <f>C10/$C$12*100</f>
        <v>16.259192739276962</v>
      </c>
      <c r="F10" s="10"/>
      <c r="G10" s="11">
        <v>828294397</v>
      </c>
      <c r="H10" s="10"/>
      <c r="I10" s="15">
        <f>G10/$G$12*100</f>
        <v>96.767097581968159</v>
      </c>
    </row>
    <row r="11" spans="1:9" ht="39" customHeight="1" thickBot="1" x14ac:dyDescent="0.6">
      <c r="A11" s="8" t="s">
        <v>144</v>
      </c>
      <c r="B11" s="18"/>
      <c r="C11" s="28">
        <v>8382289</v>
      </c>
      <c r="D11" s="10"/>
      <c r="E11" s="29">
        <f>C11/$C$12*100</f>
        <v>83.740807260723045</v>
      </c>
      <c r="F11" s="10"/>
      <c r="G11" s="28">
        <v>27672577</v>
      </c>
      <c r="H11" s="10"/>
      <c r="I11" s="29">
        <f>G11/$G$12*100</f>
        <v>3.2329024180318431</v>
      </c>
    </row>
    <row r="12" spans="1:9" ht="39" customHeight="1" thickBot="1" x14ac:dyDescent="0.65">
      <c r="A12" s="32" t="s">
        <v>32</v>
      </c>
      <c r="B12" s="97"/>
      <c r="C12" s="30">
        <v>10009802</v>
      </c>
      <c r="D12" s="31"/>
      <c r="E12" s="30">
        <f>SUM(E10:E11)</f>
        <v>100</v>
      </c>
      <c r="F12" s="31"/>
      <c r="G12" s="30">
        <v>855966974</v>
      </c>
      <c r="H12" s="31"/>
      <c r="I12" s="30">
        <f>SUM(I10:I11)</f>
        <v>100</v>
      </c>
    </row>
    <row r="13" spans="1:9" ht="16.5" thickTop="1" x14ac:dyDescent="0.4"/>
    <row r="14" spans="1:9" ht="22.5" hidden="1" x14ac:dyDescent="0.4">
      <c r="C14" s="11">
        <f>'سود سپرده بانکی'!C11</f>
        <v>10009802</v>
      </c>
      <c r="D14" s="11"/>
      <c r="E14" s="11"/>
      <c r="F14" s="11"/>
      <c r="G14" s="11">
        <f>'سود سپرده بانکی'!I11</f>
        <v>855966974</v>
      </c>
      <c r="H14" s="11"/>
      <c r="I14" s="11"/>
    </row>
    <row r="15" spans="1:9" ht="22.5" hidden="1" x14ac:dyDescent="0.4">
      <c r="C15" s="11">
        <f>C14-C12</f>
        <v>0</v>
      </c>
      <c r="D15" s="11"/>
      <c r="E15" s="11"/>
      <c r="F15" s="11"/>
      <c r="G15" s="11">
        <f>G14-G12</f>
        <v>0</v>
      </c>
      <c r="H15" s="11"/>
      <c r="I15" s="11"/>
    </row>
    <row r="16" spans="1:9" ht="22.5" x14ac:dyDescent="0.4">
      <c r="C16" s="11"/>
      <c r="D16" s="11"/>
      <c r="E16" s="11"/>
      <c r="F16" s="11"/>
      <c r="G16" s="11"/>
      <c r="H16" s="11"/>
      <c r="I16" s="11"/>
    </row>
  </sheetData>
  <autoFilter ref="A9:K12" xr:uid="{00000000-0001-0000-0C00-000000000000}"/>
  <mergeCells count="10">
    <mergeCell ref="A1:I1"/>
    <mergeCell ref="A2:I2"/>
    <mergeCell ref="A3:I3"/>
    <mergeCell ref="E8:E9"/>
    <mergeCell ref="I8:I9"/>
    <mergeCell ref="A8:A9"/>
    <mergeCell ref="C6:I6"/>
    <mergeCell ref="A5:I5"/>
    <mergeCell ref="C7:E7"/>
    <mergeCell ref="G7:I7"/>
  </mergeCells>
  <pageMargins left="0.39" right="0.39" top="0.39" bottom="0.39" header="0" footer="0"/>
  <pageSetup paperSize="9" scale="7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2"/>
  <sheetViews>
    <sheetView rightToLeft="1" view="pageBreakPreview" zoomScale="60" zoomScaleNormal="100" workbookViewId="0">
      <selection activeCell="A10" sqref="A10:XFD12"/>
    </sheetView>
  </sheetViews>
  <sheetFormatPr defaultRowHeight="15.75" x14ac:dyDescent="0.4"/>
  <cols>
    <col min="1" max="1" width="41.5703125" style="4" customWidth="1"/>
    <col min="2" max="2" width="1.28515625" style="4" customWidth="1"/>
    <col min="3" max="3" width="36.5703125" style="4" customWidth="1"/>
    <col min="4" max="4" width="1.28515625" style="4" customWidth="1"/>
    <col min="5" max="5" width="39.42578125" style="4" bestFit="1" customWidth="1"/>
    <col min="6" max="6" width="1.42578125" style="4" customWidth="1"/>
    <col min="7" max="16384" width="9.140625" style="4"/>
  </cols>
  <sheetData>
    <row r="1" spans="1:5" ht="39" customHeight="1" x14ac:dyDescent="0.4">
      <c r="A1" s="141" t="s">
        <v>0</v>
      </c>
      <c r="B1" s="141"/>
      <c r="C1" s="141"/>
      <c r="D1" s="141"/>
      <c r="E1" s="141"/>
    </row>
    <row r="2" spans="1:5" ht="39" customHeight="1" x14ac:dyDescent="0.4">
      <c r="A2" s="141" t="s">
        <v>81</v>
      </c>
      <c r="B2" s="141"/>
      <c r="C2" s="141"/>
      <c r="D2" s="141"/>
      <c r="E2" s="141"/>
    </row>
    <row r="3" spans="1:5" ht="39" customHeight="1" x14ac:dyDescent="0.4">
      <c r="A3" s="141" t="str">
        <f>درآمد!A3</f>
        <v>دوره یک ماهه منتهی به 31 شهریور 1404</v>
      </c>
      <c r="B3" s="141"/>
      <c r="C3" s="141"/>
      <c r="D3" s="141"/>
      <c r="E3" s="141"/>
    </row>
    <row r="4" spans="1:5" ht="39" customHeight="1" x14ac:dyDescent="0.4"/>
    <row r="5" spans="1:5" ht="39" customHeight="1" x14ac:dyDescent="0.4">
      <c r="A5" s="155" t="s">
        <v>169</v>
      </c>
      <c r="B5" s="155"/>
      <c r="C5" s="155"/>
      <c r="D5" s="155"/>
      <c r="E5" s="155"/>
    </row>
    <row r="6" spans="1:5" ht="39" customHeight="1" x14ac:dyDescent="0.75">
      <c r="A6" s="58"/>
      <c r="B6" s="58"/>
      <c r="C6" s="166" t="s">
        <v>136</v>
      </c>
      <c r="D6" s="166"/>
      <c r="E6" s="166"/>
    </row>
    <row r="7" spans="1:5" ht="39" customHeight="1" thickBot="1" x14ac:dyDescent="0.45">
      <c r="C7" s="16" t="s">
        <v>156</v>
      </c>
      <c r="E7" s="16" t="s">
        <v>155</v>
      </c>
    </row>
    <row r="8" spans="1:5" ht="39" customHeight="1" thickBot="1" x14ac:dyDescent="0.45">
      <c r="A8" s="80" t="s">
        <v>168</v>
      </c>
      <c r="C8" s="98">
        <v>0</v>
      </c>
      <c r="D8" s="10"/>
      <c r="E8" s="98">
        <v>82488767011</v>
      </c>
    </row>
    <row r="9" spans="1:5" ht="20.25" customHeight="1" thickTop="1" x14ac:dyDescent="0.4">
      <c r="A9" s="8"/>
      <c r="C9" s="11"/>
      <c r="D9" s="70"/>
      <c r="E9" s="11"/>
    </row>
    <row r="10" spans="1:5" ht="22.5" hidden="1" x14ac:dyDescent="0.4">
      <c r="C10" s="10"/>
      <c r="D10" s="10"/>
      <c r="E10" s="134">
        <v>82488767011</v>
      </c>
    </row>
    <row r="11" spans="1:5" ht="22.5" hidden="1" x14ac:dyDescent="0.4">
      <c r="C11" s="10"/>
      <c r="D11" s="10"/>
      <c r="E11" s="134">
        <f>E10-E8</f>
        <v>0</v>
      </c>
    </row>
    <row r="12" spans="1:5" hidden="1" x14ac:dyDescent="0.4"/>
  </sheetData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22"/>
  <sheetViews>
    <sheetView rightToLeft="1" view="pageBreakPreview" topLeftCell="A10" zoomScale="77" zoomScaleNormal="100" zoomScaleSheetLayoutView="77" workbookViewId="0">
      <selection activeCell="A21" sqref="A21:XFD22"/>
    </sheetView>
  </sheetViews>
  <sheetFormatPr defaultRowHeight="12.75" x14ac:dyDescent="0.2"/>
  <cols>
    <col min="1" max="1" width="39" customWidth="1"/>
    <col min="2" max="2" width="1.28515625" customWidth="1"/>
    <col min="3" max="3" width="26.28515625" bestFit="1" customWidth="1"/>
    <col min="4" max="4" width="1.28515625" customWidth="1"/>
    <col min="5" max="5" width="23.5703125" customWidth="1"/>
    <col min="6" max="6" width="1.28515625" customWidth="1"/>
    <col min="7" max="7" width="27.42578125" customWidth="1"/>
    <col min="8" max="8" width="1.28515625" customWidth="1"/>
    <col min="9" max="9" width="26.28515625" bestFit="1" customWidth="1"/>
    <col min="10" max="10" width="1.28515625" customWidth="1"/>
    <col min="11" max="11" width="24" customWidth="1"/>
    <col min="12" max="12" width="1.28515625" customWidth="1"/>
    <col min="13" max="13" width="27.5703125" bestFit="1" customWidth="1"/>
    <col min="14" max="14" width="1.28515625" customWidth="1"/>
  </cols>
  <sheetData>
    <row r="1" spans="1:13" ht="40.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40.5" customHeight="1" x14ac:dyDescent="0.2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40.5" customHeight="1" x14ac:dyDescent="0.2">
      <c r="A3" s="141" t="str">
        <f>درآمد!A3</f>
        <v>دوره یک ماهه منتهی به 31 شهریور 1404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40.5" customHeight="1" x14ac:dyDescent="0.2"/>
    <row r="5" spans="1:13" ht="40.5" customHeight="1" x14ac:dyDescent="0.2">
      <c r="A5" s="167" t="s">
        <v>170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3" ht="40.5" customHeight="1" x14ac:dyDescent="0.85">
      <c r="A6" s="100"/>
      <c r="B6" s="100"/>
      <c r="C6" s="169" t="s">
        <v>136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</row>
    <row r="7" spans="1:13" ht="40.5" customHeight="1" thickBot="1" x14ac:dyDescent="0.35">
      <c r="A7" s="168" t="s">
        <v>33</v>
      </c>
      <c r="B7" s="69"/>
      <c r="C7" s="153" t="s">
        <v>156</v>
      </c>
      <c r="D7" s="153"/>
      <c r="E7" s="153"/>
      <c r="F7" s="153"/>
      <c r="G7" s="153"/>
      <c r="H7" s="69"/>
      <c r="I7" s="153" t="s">
        <v>155</v>
      </c>
      <c r="J7" s="153"/>
      <c r="K7" s="153"/>
      <c r="L7" s="153"/>
      <c r="M7" s="153"/>
    </row>
    <row r="8" spans="1:13" ht="40.5" customHeight="1" thickBot="1" x14ac:dyDescent="0.35">
      <c r="A8" s="153"/>
      <c r="B8" s="69"/>
      <c r="C8" s="73" t="s">
        <v>113</v>
      </c>
      <c r="D8" s="66"/>
      <c r="E8" s="73" t="s">
        <v>114</v>
      </c>
      <c r="F8" s="66"/>
      <c r="G8" s="73" t="s">
        <v>115</v>
      </c>
      <c r="H8" s="69"/>
      <c r="I8" s="73" t="s">
        <v>113</v>
      </c>
      <c r="J8" s="66"/>
      <c r="K8" s="73" t="s">
        <v>114</v>
      </c>
      <c r="L8" s="66"/>
      <c r="M8" s="73" t="s">
        <v>115</v>
      </c>
    </row>
    <row r="9" spans="1:13" ht="40.5" customHeight="1" x14ac:dyDescent="0.2">
      <c r="A9" s="94" t="s">
        <v>19</v>
      </c>
      <c r="C9" s="37">
        <v>0</v>
      </c>
      <c r="D9" s="99"/>
      <c r="E9" s="37">
        <v>0</v>
      </c>
      <c r="F9" s="99"/>
      <c r="G9" s="37">
        <v>0</v>
      </c>
      <c r="H9" s="99"/>
      <c r="I9" s="37">
        <v>1732386651960</v>
      </c>
      <c r="J9" s="99"/>
      <c r="K9" s="37">
        <v>-23410630432</v>
      </c>
      <c r="L9" s="99"/>
      <c r="M9" s="37">
        <v>1708976021528</v>
      </c>
    </row>
    <row r="10" spans="1:13" ht="40.5" customHeight="1" x14ac:dyDescent="0.2">
      <c r="A10" s="94" t="s">
        <v>26</v>
      </c>
      <c r="C10" s="37">
        <v>0</v>
      </c>
      <c r="D10" s="99"/>
      <c r="E10" s="37">
        <v>0</v>
      </c>
      <c r="F10" s="99"/>
      <c r="G10" s="37">
        <v>0</v>
      </c>
      <c r="H10" s="99"/>
      <c r="I10" s="37">
        <v>666554783440</v>
      </c>
      <c r="J10" s="99"/>
      <c r="K10" s="37">
        <v>0</v>
      </c>
      <c r="L10" s="99"/>
      <c r="M10" s="37">
        <v>666554783440</v>
      </c>
    </row>
    <row r="11" spans="1:13" ht="40.5" customHeight="1" x14ac:dyDescent="0.2">
      <c r="A11" s="95" t="s">
        <v>30</v>
      </c>
      <c r="C11" s="35">
        <v>0</v>
      </c>
      <c r="D11" s="99"/>
      <c r="E11" s="35">
        <v>0</v>
      </c>
      <c r="F11" s="99"/>
      <c r="G11" s="35">
        <v>0</v>
      </c>
      <c r="H11" s="99"/>
      <c r="I11" s="35">
        <v>234280231650</v>
      </c>
      <c r="J11" s="99"/>
      <c r="K11" s="35">
        <v>0</v>
      </c>
      <c r="L11" s="99"/>
      <c r="M11" s="35">
        <v>234280231650</v>
      </c>
    </row>
    <row r="12" spans="1:13" ht="40.5" customHeight="1" x14ac:dyDescent="0.2">
      <c r="A12" s="94" t="s">
        <v>15</v>
      </c>
      <c r="C12" s="37">
        <v>0</v>
      </c>
      <c r="D12" s="99"/>
      <c r="E12" s="37">
        <v>0</v>
      </c>
      <c r="F12" s="99"/>
      <c r="G12" s="37">
        <v>0</v>
      </c>
      <c r="H12" s="99"/>
      <c r="I12" s="37">
        <v>105363890904</v>
      </c>
      <c r="J12" s="99"/>
      <c r="K12" s="37">
        <v>0</v>
      </c>
      <c r="L12" s="99"/>
      <c r="M12" s="37">
        <v>105363890904</v>
      </c>
    </row>
    <row r="13" spans="1:13" ht="40.5" customHeight="1" x14ac:dyDescent="0.2">
      <c r="A13" s="95" t="s">
        <v>28</v>
      </c>
      <c r="C13" s="35">
        <v>0</v>
      </c>
      <c r="D13" s="99"/>
      <c r="E13" s="35">
        <v>0</v>
      </c>
      <c r="F13" s="99"/>
      <c r="G13" s="35">
        <v>0</v>
      </c>
      <c r="H13" s="99"/>
      <c r="I13" s="35">
        <v>60451632540</v>
      </c>
      <c r="J13" s="99"/>
      <c r="K13" s="35">
        <v>0</v>
      </c>
      <c r="L13" s="99"/>
      <c r="M13" s="35">
        <v>60451632540</v>
      </c>
    </row>
    <row r="14" spans="1:13" ht="40.5" customHeight="1" x14ac:dyDescent="0.2">
      <c r="A14" s="94" t="s">
        <v>31</v>
      </c>
      <c r="C14" s="37">
        <v>0</v>
      </c>
      <c r="D14" s="99"/>
      <c r="E14" s="37">
        <v>0</v>
      </c>
      <c r="F14" s="99"/>
      <c r="G14" s="37">
        <v>0</v>
      </c>
      <c r="H14" s="99"/>
      <c r="I14" s="37">
        <v>50587500000</v>
      </c>
      <c r="J14" s="99"/>
      <c r="K14" s="37">
        <v>0</v>
      </c>
      <c r="L14" s="99"/>
      <c r="M14" s="37">
        <v>50587500000</v>
      </c>
    </row>
    <row r="15" spans="1:13" ht="40.5" customHeight="1" x14ac:dyDescent="0.2">
      <c r="A15" s="94" t="s">
        <v>25</v>
      </c>
      <c r="C15" s="37">
        <v>0</v>
      </c>
      <c r="D15" s="99"/>
      <c r="E15" s="37">
        <v>0</v>
      </c>
      <c r="F15" s="99"/>
      <c r="G15" s="37">
        <v>0</v>
      </c>
      <c r="H15" s="99"/>
      <c r="I15" s="37">
        <v>37217151720</v>
      </c>
      <c r="J15" s="99"/>
      <c r="K15" s="37">
        <v>-1112805201</v>
      </c>
      <c r="L15" s="99"/>
      <c r="M15" s="37">
        <v>36104346519</v>
      </c>
    </row>
    <row r="16" spans="1:13" ht="40.5" customHeight="1" x14ac:dyDescent="0.2">
      <c r="A16" s="94" t="s">
        <v>24</v>
      </c>
      <c r="C16" s="37">
        <v>0</v>
      </c>
      <c r="D16" s="99"/>
      <c r="E16" s="37">
        <v>0</v>
      </c>
      <c r="F16" s="99"/>
      <c r="G16" s="37">
        <v>0</v>
      </c>
      <c r="H16" s="99"/>
      <c r="I16" s="37">
        <v>23264485500</v>
      </c>
      <c r="J16" s="99"/>
      <c r="K16" s="37">
        <v>0</v>
      </c>
      <c r="L16" s="99"/>
      <c r="M16" s="37">
        <v>23264485500</v>
      </c>
    </row>
    <row r="17" spans="1:13" ht="40.5" customHeight="1" x14ac:dyDescent="0.2">
      <c r="A17" s="94" t="s">
        <v>21</v>
      </c>
      <c r="C17" s="37">
        <v>0</v>
      </c>
      <c r="D17" s="99"/>
      <c r="E17" s="37">
        <v>0</v>
      </c>
      <c r="F17" s="99"/>
      <c r="G17" s="37">
        <v>0</v>
      </c>
      <c r="H17" s="99"/>
      <c r="I17" s="37">
        <v>10751410600</v>
      </c>
      <c r="J17" s="99"/>
      <c r="K17" s="37">
        <v>0</v>
      </c>
      <c r="L17" s="99"/>
      <c r="M17" s="37">
        <v>10751410600</v>
      </c>
    </row>
    <row r="18" spans="1:13" ht="40.5" customHeight="1" thickBot="1" x14ac:dyDescent="0.25">
      <c r="A18" s="94" t="s">
        <v>27</v>
      </c>
      <c r="C18" s="40">
        <v>0</v>
      </c>
      <c r="D18" s="99"/>
      <c r="E18" s="40">
        <v>0</v>
      </c>
      <c r="F18" s="99"/>
      <c r="G18" s="40">
        <v>0</v>
      </c>
      <c r="H18" s="99"/>
      <c r="I18" s="40">
        <v>25128788</v>
      </c>
      <c r="J18" s="99"/>
      <c r="K18" s="40">
        <v>-960125</v>
      </c>
      <c r="L18" s="99"/>
      <c r="M18" s="40">
        <v>24168663</v>
      </c>
    </row>
    <row r="19" spans="1:13" ht="40.5" customHeight="1" thickBot="1" x14ac:dyDescent="0.25">
      <c r="A19" s="65" t="s">
        <v>32</v>
      </c>
      <c r="C19" s="57">
        <f>SUM(C9:C18)</f>
        <v>0</v>
      </c>
      <c r="D19" s="99"/>
      <c r="E19" s="57">
        <f>SUM(E9:E18)</f>
        <v>0</v>
      </c>
      <c r="F19" s="99"/>
      <c r="G19" s="57">
        <f>SUM(G9:G18)</f>
        <v>0</v>
      </c>
      <c r="H19" s="99"/>
      <c r="I19" s="57">
        <f>SUM(I9:I18)</f>
        <v>2920882867102</v>
      </c>
      <c r="J19" s="99"/>
      <c r="K19" s="57">
        <f>SUM(K9:K18)</f>
        <v>-24524395758</v>
      </c>
      <c r="L19" s="99"/>
      <c r="M19" s="57">
        <f>SUM(M9:M18)</f>
        <v>2896358471344</v>
      </c>
    </row>
    <row r="20" spans="1:13" ht="13.5" thickTop="1" x14ac:dyDescent="0.2"/>
    <row r="21" spans="1:13" ht="22.5" hidden="1" x14ac:dyDescent="0.2">
      <c r="C21" s="35"/>
      <c r="D21" s="35"/>
      <c r="E21" s="35"/>
      <c r="F21" s="35"/>
      <c r="G21" s="35"/>
      <c r="H21" s="35"/>
      <c r="I21" s="35">
        <f>'درآمد سرمایه گذاری در سهام'!M40</f>
        <v>2920882867102</v>
      </c>
      <c r="J21" s="35"/>
      <c r="K21" s="35">
        <v>24524395758</v>
      </c>
      <c r="L21" s="35"/>
      <c r="M21" s="35"/>
    </row>
    <row r="22" spans="1:13" ht="22.5" hidden="1" x14ac:dyDescent="0.2">
      <c r="C22" s="35"/>
      <c r="D22" s="35"/>
      <c r="E22" s="35"/>
      <c r="F22" s="35"/>
      <c r="G22" s="35"/>
      <c r="H22" s="35"/>
      <c r="I22" s="35">
        <f>I21-I19</f>
        <v>0</v>
      </c>
      <c r="J22" s="35"/>
      <c r="K22" s="35">
        <f>K21+K19</f>
        <v>0</v>
      </c>
      <c r="L22" s="35"/>
      <c r="M22" s="35"/>
    </row>
  </sheetData>
  <sortState xmlns:xlrd2="http://schemas.microsoft.com/office/spreadsheetml/2017/richdata2" ref="A9:M18">
    <sortCondition descending="1" ref="M9:M18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paperSize="9" scale="7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5"/>
  <sheetViews>
    <sheetView rightToLeft="1" view="pageBreakPreview" zoomScale="60" zoomScaleNormal="100" workbookViewId="0">
      <selection activeCell="C9" sqref="C9"/>
    </sheetView>
  </sheetViews>
  <sheetFormatPr defaultRowHeight="12.75" x14ac:dyDescent="0.2"/>
  <cols>
    <col min="1" max="1" width="43" bestFit="1" customWidth="1"/>
    <col min="2" max="2" width="1.28515625" customWidth="1"/>
    <col min="3" max="3" width="30.140625" customWidth="1"/>
    <col min="4" max="4" width="1.28515625" customWidth="1"/>
    <col min="5" max="5" width="41.42578125" customWidth="1"/>
    <col min="6" max="6" width="1.28515625" customWidth="1"/>
    <col min="7" max="7" width="26.5703125" bestFit="1" customWidth="1"/>
    <col min="8" max="8" width="1.28515625" customWidth="1"/>
    <col min="9" max="9" width="42.28515625" customWidth="1"/>
    <col min="10" max="10" width="1.28515625" customWidth="1"/>
    <col min="11" max="11" width="51.28515625" bestFit="1" customWidth="1"/>
    <col min="12" max="12" width="1.42578125" customWidth="1"/>
  </cols>
  <sheetData>
    <row r="1" spans="1:11" ht="39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39" customHeight="1" x14ac:dyDescent="0.2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39" customHeight="1" x14ac:dyDescent="0.2">
      <c r="A3" s="141" t="str">
        <f>درآمد!A3</f>
        <v>دوره یک ماهه منتهی به 31 شهریور 1404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39" customHeight="1" x14ac:dyDescent="0.2"/>
    <row r="5" spans="1:11" ht="39" customHeight="1" x14ac:dyDescent="0.2">
      <c r="A5" s="155" t="s">
        <v>171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39" customHeight="1" x14ac:dyDescent="0.2">
      <c r="A6" s="58"/>
      <c r="B6" s="58"/>
      <c r="C6" s="58"/>
      <c r="D6" s="58"/>
      <c r="E6" s="58"/>
      <c r="F6" s="58"/>
      <c r="G6" s="58"/>
      <c r="H6" s="58"/>
      <c r="I6" s="160" t="s">
        <v>136</v>
      </c>
      <c r="J6" s="160"/>
      <c r="K6" s="160"/>
    </row>
    <row r="7" spans="1:11" ht="39" customHeight="1" thickBot="1" x14ac:dyDescent="0.35">
      <c r="A7" s="69"/>
      <c r="B7" s="69"/>
      <c r="C7" s="69"/>
      <c r="D7" s="69"/>
      <c r="E7" s="69"/>
      <c r="F7" s="69"/>
      <c r="G7" s="69"/>
      <c r="H7" s="69"/>
      <c r="I7" s="21" t="s">
        <v>156</v>
      </c>
      <c r="J7" s="69"/>
      <c r="K7" s="21" t="s">
        <v>155</v>
      </c>
    </row>
    <row r="8" spans="1:11" ht="51.75" customHeight="1" thickBot="1" x14ac:dyDescent="0.35">
      <c r="A8" s="21" t="s">
        <v>116</v>
      </c>
      <c r="B8" s="69"/>
      <c r="C8" s="73" t="s">
        <v>117</v>
      </c>
      <c r="D8" s="69"/>
      <c r="E8" s="73" t="s">
        <v>118</v>
      </c>
      <c r="F8" s="69"/>
      <c r="G8" s="73" t="s">
        <v>119</v>
      </c>
      <c r="H8" s="69"/>
      <c r="I8" s="73" t="s">
        <v>120</v>
      </c>
      <c r="J8" s="69"/>
      <c r="K8" s="73" t="s">
        <v>120</v>
      </c>
    </row>
    <row r="9" spans="1:11" ht="39" customHeight="1" x14ac:dyDescent="0.2">
      <c r="A9" s="101" t="s">
        <v>172</v>
      </c>
      <c r="C9" s="62" t="s">
        <v>121</v>
      </c>
      <c r="D9" s="49"/>
      <c r="E9" s="9">
        <v>1000000</v>
      </c>
      <c r="F9" s="49"/>
      <c r="G9" s="63">
        <v>225</v>
      </c>
      <c r="H9" s="49"/>
      <c r="I9" s="9">
        <v>225000000</v>
      </c>
      <c r="J9" s="49"/>
      <c r="K9" s="9">
        <v>21188478084</v>
      </c>
    </row>
    <row r="10" spans="1:11" ht="39" customHeight="1" thickBot="1" x14ac:dyDescent="0.25">
      <c r="A10" s="102" t="s">
        <v>173</v>
      </c>
      <c r="C10" s="62" t="s">
        <v>44</v>
      </c>
      <c r="D10" s="49"/>
      <c r="E10" s="9" t="s">
        <v>44</v>
      </c>
      <c r="F10" s="49"/>
      <c r="G10" s="63" t="s">
        <v>44</v>
      </c>
      <c r="H10" s="49"/>
      <c r="I10" s="75">
        <v>0</v>
      </c>
      <c r="J10" s="64"/>
      <c r="K10" s="75">
        <v>2871000000</v>
      </c>
    </row>
    <row r="11" spans="1:11" ht="39" customHeight="1" thickBot="1" x14ac:dyDescent="0.25">
      <c r="A11" s="54" t="s">
        <v>32</v>
      </c>
      <c r="B11" s="61"/>
      <c r="C11" s="9"/>
      <c r="D11" s="64"/>
      <c r="E11" s="9"/>
      <c r="F11" s="64"/>
      <c r="G11" s="9"/>
      <c r="H11" s="49"/>
      <c r="I11" s="74">
        <f>SUM(I9:I10)</f>
        <v>225000000</v>
      </c>
      <c r="J11" s="49"/>
      <c r="K11" s="74">
        <f>SUM(K9:K10)</f>
        <v>24059478084</v>
      </c>
    </row>
    <row r="12" spans="1:11" ht="13.5" thickTop="1" x14ac:dyDescent="0.2"/>
    <row r="13" spans="1:11" ht="18.75" hidden="1" x14ac:dyDescent="0.2">
      <c r="I13" s="9">
        <v>225000000</v>
      </c>
      <c r="J13" s="9"/>
      <c r="K13" s="9">
        <v>24059478084</v>
      </c>
    </row>
    <row r="14" spans="1:11" ht="18.75" hidden="1" x14ac:dyDescent="0.2">
      <c r="I14" s="9">
        <f>I13-I11</f>
        <v>0</v>
      </c>
      <c r="J14" s="9"/>
      <c r="K14" s="9">
        <f>K13-K11</f>
        <v>0</v>
      </c>
    </row>
    <row r="15" spans="1:11" ht="18.75" x14ac:dyDescent="0.2">
      <c r="I15" s="9"/>
      <c r="J15" s="9"/>
      <c r="K15" s="9"/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paperSize="9" scale="5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9"/>
  <sheetViews>
    <sheetView rightToLeft="1" view="pageBreakPreview" zoomScale="60" zoomScaleNormal="100" workbookViewId="0">
      <selection activeCell="A16" sqref="A16:XFD17"/>
    </sheetView>
  </sheetViews>
  <sheetFormatPr defaultRowHeight="12.75" x14ac:dyDescent="0.2"/>
  <cols>
    <col min="1" max="1" width="39" style="103" customWidth="1"/>
    <col min="2" max="2" width="1.28515625" style="103" customWidth="1"/>
    <col min="3" max="3" width="19.85546875" style="103" customWidth="1"/>
    <col min="4" max="4" width="1.28515625" style="103" customWidth="1"/>
    <col min="5" max="5" width="19.7109375" style="103" customWidth="1"/>
    <col min="6" max="6" width="1.28515625" style="103" customWidth="1"/>
    <col min="7" max="7" width="20.28515625" style="103" customWidth="1"/>
    <col min="8" max="8" width="1.28515625" style="103" customWidth="1"/>
    <col min="9" max="9" width="24.85546875" style="103" customWidth="1"/>
    <col min="10" max="10" width="1.28515625" style="103" customWidth="1"/>
    <col min="11" max="11" width="22.28515625" style="103" customWidth="1"/>
    <col min="12" max="12" width="1.28515625" style="103" customWidth="1"/>
    <col min="13" max="13" width="22.7109375" style="103" customWidth="1"/>
    <col min="14" max="14" width="1.28515625" style="103" customWidth="1"/>
    <col min="15" max="16384" width="9.140625" style="103"/>
  </cols>
  <sheetData>
    <row r="1" spans="1:13" s="38" customFormat="1" ht="40.5" customHeight="1" x14ac:dyDescent="0.4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40.5" customHeight="1" x14ac:dyDescent="0.2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ht="40.5" customHeight="1" x14ac:dyDescent="0.2">
      <c r="A3" s="170" t="str">
        <f>درآمد!A3</f>
        <v>دوره یک ماهه منتهی به 31 شهریور 1404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40.5" customHeight="1" x14ac:dyDescent="0.2"/>
    <row r="5" spans="1:13" ht="40.5" customHeight="1" x14ac:dyDescent="0.2">
      <c r="A5" s="167" t="s">
        <v>174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</row>
    <row r="6" spans="1:13" ht="40.5" customHeight="1" x14ac:dyDescent="0.2">
      <c r="A6" s="106"/>
      <c r="B6" s="106"/>
      <c r="C6" s="173" t="s">
        <v>136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</row>
    <row r="7" spans="1:13" ht="40.5" customHeight="1" thickBot="1" x14ac:dyDescent="0.35">
      <c r="A7" s="171" t="s">
        <v>82</v>
      </c>
      <c r="C7" s="172" t="s">
        <v>156</v>
      </c>
      <c r="D7" s="172"/>
      <c r="E7" s="172"/>
      <c r="F7" s="172"/>
      <c r="G7" s="172"/>
      <c r="H7" s="107"/>
      <c r="I7" s="172" t="s">
        <v>155</v>
      </c>
      <c r="J7" s="172"/>
      <c r="K7" s="172"/>
      <c r="L7" s="172"/>
      <c r="M7" s="172"/>
    </row>
    <row r="8" spans="1:13" ht="40.5" customHeight="1" thickBot="1" x14ac:dyDescent="0.35">
      <c r="A8" s="172"/>
      <c r="C8" s="109" t="s">
        <v>122</v>
      </c>
      <c r="D8" s="110"/>
      <c r="E8" s="109" t="s">
        <v>114</v>
      </c>
      <c r="F8" s="110"/>
      <c r="G8" s="109" t="s">
        <v>123</v>
      </c>
      <c r="H8" s="107"/>
      <c r="I8" s="109" t="s">
        <v>122</v>
      </c>
      <c r="J8" s="110"/>
      <c r="K8" s="109" t="s">
        <v>114</v>
      </c>
      <c r="L8" s="110"/>
      <c r="M8" s="109" t="s">
        <v>123</v>
      </c>
    </row>
    <row r="9" spans="1:13" ht="40.5" customHeight="1" x14ac:dyDescent="0.2">
      <c r="A9" s="128" t="s">
        <v>74</v>
      </c>
      <c r="B9" s="131"/>
      <c r="C9" s="35">
        <v>5439269991</v>
      </c>
      <c r="D9" s="99"/>
      <c r="E9" s="35">
        <v>0</v>
      </c>
      <c r="F9" s="99"/>
      <c r="G9" s="35">
        <v>5439269991</v>
      </c>
      <c r="H9" s="99"/>
      <c r="I9" s="35">
        <v>5439269991</v>
      </c>
      <c r="J9" s="99"/>
      <c r="K9" s="35">
        <v>0</v>
      </c>
      <c r="L9" s="99"/>
      <c r="M9" s="35">
        <v>5439269991</v>
      </c>
    </row>
    <row r="10" spans="1:13" ht="40.5" customHeight="1" x14ac:dyDescent="0.2">
      <c r="A10" s="129" t="s">
        <v>70</v>
      </c>
      <c r="B10" s="131"/>
      <c r="C10" s="37">
        <v>1985168</v>
      </c>
      <c r="D10" s="99"/>
      <c r="E10" s="37">
        <v>0</v>
      </c>
      <c r="F10" s="99"/>
      <c r="G10" s="37">
        <v>1985168</v>
      </c>
      <c r="H10" s="99"/>
      <c r="I10" s="37">
        <v>3530973</v>
      </c>
      <c r="J10" s="99"/>
      <c r="K10" s="37">
        <v>0</v>
      </c>
      <c r="L10" s="99"/>
      <c r="M10" s="37">
        <v>3530973</v>
      </c>
    </row>
    <row r="11" spans="1:13" ht="40.5" customHeight="1" x14ac:dyDescent="0.2">
      <c r="A11" s="129" t="s">
        <v>107</v>
      </c>
      <c r="B11" s="131"/>
      <c r="C11" s="37">
        <v>0</v>
      </c>
      <c r="D11" s="99"/>
      <c r="E11" s="37">
        <v>0</v>
      </c>
      <c r="F11" s="99"/>
      <c r="G11" s="37">
        <v>0</v>
      </c>
      <c r="H11" s="99"/>
      <c r="I11" s="37">
        <v>832258</v>
      </c>
      <c r="J11" s="99"/>
      <c r="K11" s="37">
        <v>0</v>
      </c>
      <c r="L11" s="99"/>
      <c r="M11" s="37">
        <v>832258</v>
      </c>
    </row>
    <row r="12" spans="1:13" ht="40.5" customHeight="1" x14ac:dyDescent="0.2">
      <c r="A12" s="128" t="s">
        <v>108</v>
      </c>
      <c r="B12" s="131"/>
      <c r="C12" s="35">
        <v>0</v>
      </c>
      <c r="D12" s="99"/>
      <c r="E12" s="35">
        <v>0</v>
      </c>
      <c r="F12" s="99"/>
      <c r="G12" s="35">
        <v>0</v>
      </c>
      <c r="H12" s="99"/>
      <c r="I12" s="35">
        <v>396445</v>
      </c>
      <c r="J12" s="99"/>
      <c r="K12" s="35">
        <v>0</v>
      </c>
      <c r="L12" s="99"/>
      <c r="M12" s="35">
        <v>396445</v>
      </c>
    </row>
    <row r="13" spans="1:13" ht="40.5" customHeight="1" thickBot="1" x14ac:dyDescent="0.25">
      <c r="A13" s="129" t="s">
        <v>109</v>
      </c>
      <c r="B13" s="131"/>
      <c r="C13" s="40">
        <v>0</v>
      </c>
      <c r="D13" s="99"/>
      <c r="E13" s="40">
        <v>0</v>
      </c>
      <c r="F13" s="99"/>
      <c r="G13" s="40">
        <v>0</v>
      </c>
      <c r="H13" s="99"/>
      <c r="I13" s="40">
        <v>48524</v>
      </c>
      <c r="J13" s="99"/>
      <c r="K13" s="40">
        <v>0</v>
      </c>
      <c r="L13" s="99"/>
      <c r="M13" s="40">
        <v>48524</v>
      </c>
    </row>
    <row r="14" spans="1:13" ht="40.5" customHeight="1" thickBot="1" x14ac:dyDescent="0.25">
      <c r="A14" s="130" t="s">
        <v>32</v>
      </c>
      <c r="B14" s="131"/>
      <c r="C14" s="57">
        <v>5441255159</v>
      </c>
      <c r="D14" s="99"/>
      <c r="E14" s="57">
        <v>0</v>
      </c>
      <c r="F14" s="99"/>
      <c r="G14" s="57">
        <v>5441255159</v>
      </c>
      <c r="H14" s="99"/>
      <c r="I14" s="57">
        <v>5444078191</v>
      </c>
      <c r="J14" s="99"/>
      <c r="K14" s="57">
        <v>0</v>
      </c>
      <c r="L14" s="99"/>
      <c r="M14" s="57">
        <v>5444078191</v>
      </c>
    </row>
    <row r="15" spans="1:13" ht="13.5" thickTop="1" x14ac:dyDescent="0.2"/>
    <row r="16" spans="1:13" ht="22.5" hidden="1" x14ac:dyDescent="0.2">
      <c r="C16" s="37">
        <v>5441255159</v>
      </c>
      <c r="D16" s="37"/>
      <c r="E16" s="37"/>
      <c r="F16" s="37"/>
      <c r="G16" s="37">
        <f>C16</f>
        <v>5441255159</v>
      </c>
      <c r="H16" s="37"/>
      <c r="I16" s="37">
        <v>5444078191</v>
      </c>
      <c r="J16" s="37"/>
      <c r="K16" s="37"/>
      <c r="L16" s="37"/>
      <c r="M16" s="37">
        <f>I16</f>
        <v>5444078191</v>
      </c>
    </row>
    <row r="17" spans="3:13" ht="22.5" hidden="1" x14ac:dyDescent="0.2">
      <c r="C17" s="37">
        <f>C16-C14</f>
        <v>0</v>
      </c>
      <c r="D17" s="37"/>
      <c r="E17" s="37"/>
      <c r="F17" s="37"/>
      <c r="G17" s="37">
        <f>G16-G14</f>
        <v>0</v>
      </c>
      <c r="H17" s="37"/>
      <c r="I17" s="37">
        <f>I16-I14</f>
        <v>0</v>
      </c>
      <c r="J17" s="37"/>
      <c r="K17" s="37"/>
      <c r="L17" s="37"/>
      <c r="M17" s="37">
        <f>M16-M14</f>
        <v>0</v>
      </c>
    </row>
    <row r="18" spans="3:13" ht="22.5" x14ac:dyDescent="0.2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3:13" ht="22.5" x14ac:dyDescent="0.2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</sheetData>
  <sortState xmlns:xlrd2="http://schemas.microsoft.com/office/spreadsheetml/2017/richdata2" ref="A9:M13">
    <sortCondition descending="1" ref="M9:M13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view="pageBreakPreview" zoomScale="60" zoomScaleNormal="100" workbookViewId="0">
      <selection activeCell="A13" sqref="A13:XFD14"/>
    </sheetView>
  </sheetViews>
  <sheetFormatPr defaultRowHeight="12.75" x14ac:dyDescent="0.2"/>
  <cols>
    <col min="1" max="1" width="39" customWidth="1"/>
    <col min="2" max="2" width="1.28515625" customWidth="1"/>
    <col min="3" max="3" width="24.140625" customWidth="1"/>
    <col min="4" max="4" width="1.28515625" customWidth="1"/>
    <col min="5" max="5" width="18" customWidth="1"/>
    <col min="6" max="6" width="1.28515625" customWidth="1"/>
    <col min="7" max="7" width="24.85546875" customWidth="1"/>
    <col min="8" max="8" width="1.28515625" customWidth="1"/>
    <col min="9" max="9" width="22.7109375" customWidth="1"/>
    <col min="10" max="10" width="1.28515625" customWidth="1"/>
    <col min="11" max="11" width="21.5703125" customWidth="1"/>
    <col min="12" max="12" width="1.28515625" customWidth="1"/>
    <col min="13" max="13" width="27.7109375" customWidth="1"/>
    <col min="14" max="14" width="1.28515625" customWidth="1"/>
    <col min="15" max="15" width="10" bestFit="1" customWidth="1"/>
  </cols>
  <sheetData>
    <row r="1" spans="1:13" ht="40.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40.5" customHeight="1" x14ac:dyDescent="0.2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ht="40.5" customHeight="1" x14ac:dyDescent="0.2">
      <c r="A3" s="141" t="str">
        <f>درآمد!A3</f>
        <v>دوره یک ماهه منتهی به 31 شهریور 1404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ht="40.5" customHeight="1" x14ac:dyDescent="0.2"/>
    <row r="5" spans="1:13" ht="40.5" customHeight="1" x14ac:dyDescent="0.2">
      <c r="A5" s="155" t="s">
        <v>175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3" ht="40.5" customHeight="1" x14ac:dyDescent="0.2">
      <c r="A6" s="58"/>
      <c r="B6" s="58"/>
      <c r="C6" s="160" t="s">
        <v>136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</row>
    <row r="7" spans="1:13" ht="40.5" customHeight="1" thickBot="1" x14ac:dyDescent="0.35">
      <c r="A7" s="168" t="s">
        <v>82</v>
      </c>
      <c r="C7" s="153" t="s">
        <v>156</v>
      </c>
      <c r="D7" s="153"/>
      <c r="E7" s="153"/>
      <c r="F7" s="153"/>
      <c r="G7" s="153"/>
      <c r="H7" s="69"/>
      <c r="I7" s="153" t="s">
        <v>155</v>
      </c>
      <c r="J7" s="153"/>
      <c r="K7" s="153"/>
      <c r="L7" s="153"/>
      <c r="M7" s="153"/>
    </row>
    <row r="8" spans="1:13" ht="38.25" customHeight="1" thickBot="1" x14ac:dyDescent="0.35">
      <c r="A8" s="153"/>
      <c r="C8" s="21" t="s">
        <v>122</v>
      </c>
      <c r="D8" s="66"/>
      <c r="E8" s="21" t="s">
        <v>114</v>
      </c>
      <c r="F8" s="66"/>
      <c r="G8" s="21" t="s">
        <v>123</v>
      </c>
      <c r="H8" s="69"/>
      <c r="I8" s="21" t="s">
        <v>122</v>
      </c>
      <c r="J8" s="66"/>
      <c r="K8" s="21" t="s">
        <v>114</v>
      </c>
      <c r="L8" s="66"/>
      <c r="M8" s="21" t="s">
        <v>123</v>
      </c>
    </row>
    <row r="9" spans="1:13" ht="39" customHeight="1" x14ac:dyDescent="0.2">
      <c r="A9" s="14" t="s">
        <v>142</v>
      </c>
      <c r="C9" s="11">
        <v>1627513</v>
      </c>
      <c r="D9" s="50"/>
      <c r="E9" s="11">
        <v>0</v>
      </c>
      <c r="F9" s="50"/>
      <c r="G9" s="11">
        <v>1627513</v>
      </c>
      <c r="H9" s="50"/>
      <c r="I9" s="11">
        <v>828294397</v>
      </c>
      <c r="J9" s="50"/>
      <c r="K9" s="11">
        <v>0</v>
      </c>
      <c r="L9" s="50"/>
      <c r="M9" s="11">
        <v>828294397</v>
      </c>
    </row>
    <row r="10" spans="1:13" ht="39" customHeight="1" thickBot="1" x14ac:dyDescent="0.25">
      <c r="A10" s="8" t="s">
        <v>144</v>
      </c>
      <c r="C10" s="28">
        <v>8382289</v>
      </c>
      <c r="D10" s="50"/>
      <c r="E10" s="28">
        <v>0</v>
      </c>
      <c r="F10" s="50"/>
      <c r="G10" s="28">
        <v>8382289</v>
      </c>
      <c r="H10" s="50"/>
      <c r="I10" s="28">
        <v>27672577</v>
      </c>
      <c r="J10" s="50"/>
      <c r="K10" s="28">
        <v>0</v>
      </c>
      <c r="L10" s="50"/>
      <c r="M10" s="28">
        <v>27672577</v>
      </c>
    </row>
    <row r="11" spans="1:13" ht="39" customHeight="1" thickBot="1" x14ac:dyDescent="0.25">
      <c r="A11" s="65" t="s">
        <v>32</v>
      </c>
      <c r="C11" s="26">
        <f>SUM(C9:C10)</f>
        <v>10009802</v>
      </c>
      <c r="D11" s="50"/>
      <c r="E11" s="26">
        <f>SUM(E9:E10)</f>
        <v>0</v>
      </c>
      <c r="F11" s="50"/>
      <c r="G11" s="26">
        <f>SUM(G9:G10)</f>
        <v>10009802</v>
      </c>
      <c r="H11" s="50"/>
      <c r="I11" s="26">
        <f>SUM(I9:I10)</f>
        <v>855966974</v>
      </c>
      <c r="J11" s="50"/>
      <c r="K11" s="26">
        <f>SUM(K9:K10)</f>
        <v>0</v>
      </c>
      <c r="L11" s="50"/>
      <c r="M11" s="26">
        <f>SUM(M9:M10)</f>
        <v>855966974</v>
      </c>
    </row>
    <row r="12" spans="1:13" ht="38.25" customHeight="1" thickTop="1" x14ac:dyDescent="0.2"/>
    <row r="13" spans="1:13" ht="22.5" hidden="1" x14ac:dyDescent="0.2">
      <c r="C13" s="11">
        <v>10009802</v>
      </c>
      <c r="D13" s="11"/>
      <c r="E13" s="11"/>
      <c r="F13" s="11"/>
      <c r="G13" s="11">
        <f>C13</f>
        <v>10009802</v>
      </c>
      <c r="H13" s="11"/>
      <c r="I13" s="11">
        <v>855966974</v>
      </c>
      <c r="J13" s="11"/>
      <c r="K13" s="11"/>
      <c r="L13" s="11"/>
      <c r="M13" s="11">
        <f>I13</f>
        <v>855966974</v>
      </c>
    </row>
    <row r="14" spans="1:13" ht="22.5" hidden="1" x14ac:dyDescent="0.2">
      <c r="C14" s="11">
        <f>C13-C11</f>
        <v>0</v>
      </c>
      <c r="D14" s="11"/>
      <c r="E14" s="11"/>
      <c r="F14" s="11"/>
      <c r="G14" s="11">
        <f>G13-G11</f>
        <v>0</v>
      </c>
      <c r="H14" s="11"/>
      <c r="I14" s="11">
        <f>I13-I11</f>
        <v>0</v>
      </c>
      <c r="J14" s="11"/>
      <c r="K14" s="11"/>
      <c r="L14" s="11"/>
      <c r="M14" s="11">
        <f>M13-M11</f>
        <v>0</v>
      </c>
    </row>
    <row r="15" spans="1:13" ht="22.5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</sheetData>
  <autoFilter ref="A8:N11" xr:uid="{00000000-0001-0000-1100-000000000000}"/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7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63"/>
  <sheetViews>
    <sheetView rightToLeft="1" view="pageBreakPreview" topLeftCell="B6" zoomScale="69" zoomScaleNormal="100" zoomScaleSheetLayoutView="69" workbookViewId="0">
      <selection activeCell="T11" sqref="T11"/>
    </sheetView>
  </sheetViews>
  <sheetFormatPr defaultRowHeight="15.75" x14ac:dyDescent="0.4"/>
  <cols>
    <col min="1" max="1" width="53.140625" style="38" customWidth="1"/>
    <col min="2" max="2" width="1.28515625" style="38" customWidth="1"/>
    <col min="3" max="3" width="35.5703125" style="38" customWidth="1"/>
    <col min="4" max="4" width="1.28515625" style="38" customWidth="1"/>
    <col min="5" max="5" width="36.7109375" style="38" customWidth="1"/>
    <col min="6" max="6" width="1.28515625" style="38" customWidth="1"/>
    <col min="7" max="7" width="36" style="38" customWidth="1"/>
    <col min="8" max="8" width="1.28515625" style="38" customWidth="1"/>
    <col min="9" max="9" width="37.7109375" style="38" bestFit="1" customWidth="1"/>
    <col min="10" max="10" width="1.28515625" style="38" customWidth="1"/>
    <col min="11" max="11" width="40.140625" style="38" customWidth="1"/>
    <col min="12" max="12" width="1.28515625" style="38" customWidth="1"/>
    <col min="13" max="13" width="37.140625" style="38" customWidth="1"/>
    <col min="14" max="14" width="1.28515625" style="38" customWidth="1"/>
    <col min="15" max="15" width="37.5703125" style="38" customWidth="1"/>
    <col min="16" max="16" width="1.28515625" style="38" customWidth="1"/>
    <col min="17" max="17" width="35.28515625" style="38" bestFit="1" customWidth="1"/>
    <col min="18" max="18" width="1.28515625" style="38" customWidth="1"/>
    <col min="19" max="19" width="0.28515625" style="38" customWidth="1"/>
    <col min="20" max="20" width="37" style="38" bestFit="1" customWidth="1"/>
    <col min="21" max="21" width="10.140625" style="38" bestFit="1" customWidth="1"/>
    <col min="22" max="16384" width="9.140625" style="38"/>
  </cols>
  <sheetData>
    <row r="1" spans="1:23" ht="38.25" customHeight="1" x14ac:dyDescent="0.4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23" ht="38.25" customHeight="1" x14ac:dyDescent="0.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04"/>
    </row>
    <row r="3" spans="1:23" ht="38.25" customHeight="1" x14ac:dyDescent="0.4">
      <c r="A3" s="170" t="str">
        <f>'سایر درآمدها'!A3</f>
        <v>دوره یک ماهه منتهی به 31 شهریور 1404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04"/>
    </row>
    <row r="4" spans="1:23" ht="38.25" customHeight="1" x14ac:dyDescent="0.4"/>
    <row r="5" spans="1:23" ht="38.25" customHeight="1" x14ac:dyDescent="0.4">
      <c r="A5" s="167" t="s">
        <v>176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05"/>
    </row>
    <row r="6" spans="1:23" ht="38.25" customHeight="1" x14ac:dyDescent="0.4">
      <c r="A6" s="100"/>
      <c r="B6" s="100"/>
      <c r="C6" s="173" t="s">
        <v>136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05"/>
    </row>
    <row r="7" spans="1:23" ht="38.25" customHeight="1" thickBot="1" x14ac:dyDescent="0.65">
      <c r="A7" s="171" t="s">
        <v>82</v>
      </c>
      <c r="B7" s="117"/>
      <c r="C7" s="172" t="s">
        <v>156</v>
      </c>
      <c r="D7" s="172"/>
      <c r="E7" s="172"/>
      <c r="F7" s="172"/>
      <c r="G7" s="172"/>
      <c r="H7" s="172"/>
      <c r="I7" s="172"/>
      <c r="J7" s="117"/>
      <c r="K7" s="172" t="s">
        <v>155</v>
      </c>
      <c r="L7" s="172"/>
      <c r="M7" s="172"/>
      <c r="N7" s="172"/>
      <c r="O7" s="172"/>
      <c r="P7" s="172"/>
      <c r="Q7" s="172"/>
      <c r="R7" s="108"/>
    </row>
    <row r="8" spans="1:23" ht="38.25" customHeight="1" thickBot="1" x14ac:dyDescent="0.65">
      <c r="A8" s="172"/>
      <c r="B8" s="117"/>
      <c r="C8" s="109" t="s">
        <v>8</v>
      </c>
      <c r="D8" s="127"/>
      <c r="E8" s="109" t="s">
        <v>10</v>
      </c>
      <c r="F8" s="127"/>
      <c r="G8" s="109" t="s">
        <v>125</v>
      </c>
      <c r="H8" s="127"/>
      <c r="I8" s="109" t="s">
        <v>131</v>
      </c>
      <c r="J8" s="117"/>
      <c r="K8" s="109" t="s">
        <v>8</v>
      </c>
      <c r="L8" s="127"/>
      <c r="M8" s="109" t="s">
        <v>10</v>
      </c>
      <c r="N8" s="127"/>
      <c r="O8" s="109" t="s">
        <v>125</v>
      </c>
      <c r="P8" s="127"/>
      <c r="Q8" s="111" t="s">
        <v>131</v>
      </c>
      <c r="R8" s="112"/>
    </row>
    <row r="9" spans="1:23" ht="40.5" customHeight="1" x14ac:dyDescent="0.4">
      <c r="A9" s="129" t="s">
        <v>17</v>
      </c>
      <c r="C9" s="37">
        <v>588273947</v>
      </c>
      <c r="D9" s="36"/>
      <c r="E9" s="37">
        <v>8094375845679</v>
      </c>
      <c r="F9" s="36"/>
      <c r="G9" s="37">
        <v>-8095154039002</v>
      </c>
      <c r="H9" s="36"/>
      <c r="I9" s="35">
        <f>E9+G9</f>
        <v>-778193323</v>
      </c>
      <c r="J9" s="36"/>
      <c r="K9" s="37">
        <v>588273947</v>
      </c>
      <c r="L9" s="36"/>
      <c r="M9" s="37">
        <v>8094375845679</v>
      </c>
      <c r="N9" s="36"/>
      <c r="O9" s="37">
        <v>-6635814353004</v>
      </c>
      <c r="P9" s="36"/>
      <c r="Q9" s="35">
        <f>M9+O9</f>
        <v>1458561492675</v>
      </c>
      <c r="R9" s="113"/>
    </row>
    <row r="10" spans="1:23" ht="40.5" customHeight="1" x14ac:dyDescent="0.75">
      <c r="A10" s="132" t="s">
        <v>151</v>
      </c>
      <c r="C10" s="35">
        <v>4568000</v>
      </c>
      <c r="D10" s="35"/>
      <c r="E10" s="35">
        <v>4563295</v>
      </c>
      <c r="F10" s="35"/>
      <c r="G10" s="35">
        <v>-1245989798</v>
      </c>
      <c r="H10" s="35"/>
      <c r="I10" s="35">
        <v>-1250553093</v>
      </c>
      <c r="J10" s="35"/>
      <c r="K10" s="35">
        <v>4568000</v>
      </c>
      <c r="L10" s="35"/>
      <c r="M10" s="35">
        <v>4563295</v>
      </c>
      <c r="N10" s="35"/>
      <c r="O10" s="35">
        <v>583203885</v>
      </c>
      <c r="P10" s="35"/>
      <c r="Q10" s="35">
        <v>578640590</v>
      </c>
      <c r="R10" s="34"/>
      <c r="T10" s="136"/>
    </row>
    <row r="11" spans="1:23" ht="40.5" customHeight="1" x14ac:dyDescent="0.75">
      <c r="A11" s="132" t="s">
        <v>193</v>
      </c>
      <c r="C11" s="35">
        <v>10440000</v>
      </c>
      <c r="D11" s="35"/>
      <c r="E11" s="35">
        <v>10429247</v>
      </c>
      <c r="F11" s="35"/>
      <c r="G11" s="35">
        <v>448457612</v>
      </c>
      <c r="I11" s="35">
        <v>438028365</v>
      </c>
      <c r="K11" s="35">
        <v>10440000</v>
      </c>
      <c r="M11" s="35">
        <v>10429247</v>
      </c>
      <c r="O11" s="35">
        <v>512050979</v>
      </c>
      <c r="Q11" s="35">
        <v>501621732</v>
      </c>
      <c r="R11" s="34"/>
      <c r="T11" s="136"/>
    </row>
    <row r="12" spans="1:23" ht="40.5" customHeight="1" x14ac:dyDescent="0.75">
      <c r="A12" s="132" t="s">
        <v>152</v>
      </c>
      <c r="C12" s="35" t="s">
        <v>191</v>
      </c>
      <c r="D12" s="35"/>
      <c r="E12" s="35">
        <v>1499944464</v>
      </c>
      <c r="F12" s="35"/>
      <c r="G12" s="35">
        <v>1025001619</v>
      </c>
      <c r="I12" s="35">
        <v>-474942845</v>
      </c>
      <c r="K12" s="35" t="s">
        <v>191</v>
      </c>
      <c r="M12" s="35">
        <v>1499944464</v>
      </c>
      <c r="O12" s="35">
        <v>1957712740</v>
      </c>
      <c r="Q12" s="35">
        <v>457768276</v>
      </c>
      <c r="R12" s="34"/>
      <c r="T12" s="136"/>
    </row>
    <row r="13" spans="1:23" ht="40.5" customHeight="1" x14ac:dyDescent="0.75">
      <c r="A13" s="132" t="s">
        <v>153</v>
      </c>
      <c r="C13" s="35" t="s">
        <v>192</v>
      </c>
      <c r="D13" s="35"/>
      <c r="E13" s="35">
        <v>11096559</v>
      </c>
      <c r="F13" s="35"/>
      <c r="G13" s="35">
        <v>66579353</v>
      </c>
      <c r="I13" s="35">
        <v>55482794</v>
      </c>
      <c r="K13" s="35" t="s">
        <v>192</v>
      </c>
      <c r="M13" s="35">
        <v>11096559</v>
      </c>
      <c r="O13" s="35">
        <v>402165246</v>
      </c>
      <c r="Q13" s="35">
        <v>391068687</v>
      </c>
      <c r="R13" s="34"/>
      <c r="T13" s="136"/>
      <c r="W13" s="137"/>
    </row>
    <row r="14" spans="1:23" ht="40.5" customHeight="1" x14ac:dyDescent="0.75">
      <c r="A14" s="132" t="s">
        <v>194</v>
      </c>
      <c r="C14" s="35">
        <v>6650000</v>
      </c>
      <c r="D14" s="35"/>
      <c r="E14" s="35">
        <v>6643151</v>
      </c>
      <c r="F14" s="35"/>
      <c r="G14" s="35">
        <v>13286301</v>
      </c>
      <c r="I14" s="35">
        <v>6643150</v>
      </c>
      <c r="K14" s="35">
        <v>6650000</v>
      </c>
      <c r="M14" s="35">
        <v>6643151</v>
      </c>
      <c r="O14" s="35">
        <v>134386000</v>
      </c>
      <c r="Q14" s="35">
        <v>127742849</v>
      </c>
      <c r="R14" s="34"/>
      <c r="T14" s="136"/>
    </row>
    <row r="15" spans="1:23" ht="40.5" customHeight="1" x14ac:dyDescent="0.75">
      <c r="A15" s="132" t="s">
        <v>195</v>
      </c>
      <c r="C15" s="35">
        <v>0</v>
      </c>
      <c r="D15" s="35"/>
      <c r="E15" s="35">
        <v>0</v>
      </c>
      <c r="F15" s="35"/>
      <c r="G15" s="35"/>
      <c r="I15" s="35">
        <v>0</v>
      </c>
      <c r="K15" s="35">
        <v>1350000</v>
      </c>
      <c r="M15" s="35">
        <v>1348610</v>
      </c>
      <c r="O15" s="35">
        <v>14900000</v>
      </c>
      <c r="Q15" s="35">
        <v>13551390</v>
      </c>
      <c r="R15" s="34"/>
      <c r="T15" s="136"/>
    </row>
    <row r="16" spans="1:23" ht="40.5" customHeight="1" x14ac:dyDescent="0.75">
      <c r="A16" s="132" t="s">
        <v>196</v>
      </c>
      <c r="C16" s="35">
        <v>0</v>
      </c>
      <c r="D16" s="35"/>
      <c r="E16" s="35">
        <v>0</v>
      </c>
      <c r="F16" s="35"/>
      <c r="G16" s="35"/>
      <c r="I16" s="35">
        <v>0</v>
      </c>
      <c r="K16" s="35">
        <v>5000</v>
      </c>
      <c r="M16" s="35">
        <v>1348610</v>
      </c>
      <c r="O16" s="35">
        <v>1350000</v>
      </c>
      <c r="Q16" s="35">
        <v>1390</v>
      </c>
      <c r="R16" s="34"/>
      <c r="T16" s="136"/>
    </row>
    <row r="17" spans="1:20" ht="40.5" customHeight="1" x14ac:dyDescent="0.75">
      <c r="A17" s="132" t="s">
        <v>197</v>
      </c>
      <c r="C17" s="35">
        <v>2111000</v>
      </c>
      <c r="D17" s="35"/>
      <c r="E17" s="35">
        <v>630538876</v>
      </c>
      <c r="F17" s="35"/>
      <c r="G17" s="35">
        <v>317312346</v>
      </c>
      <c r="I17" s="35">
        <v>-313226530</v>
      </c>
      <c r="K17" s="35">
        <v>2111000</v>
      </c>
      <c r="M17" s="35">
        <v>630538876</v>
      </c>
      <c r="O17" s="35">
        <v>317517000</v>
      </c>
      <c r="Q17" s="35">
        <v>-313021876</v>
      </c>
      <c r="R17" s="34"/>
      <c r="T17" s="136"/>
    </row>
    <row r="18" spans="1:20" ht="40.5" customHeight="1" x14ac:dyDescent="0.75">
      <c r="A18" s="129" t="s">
        <v>29</v>
      </c>
      <c r="C18" s="37">
        <v>879171</v>
      </c>
      <c r="D18" s="36"/>
      <c r="E18" s="37">
        <v>2319247471</v>
      </c>
      <c r="F18" s="36"/>
      <c r="G18" s="37">
        <v>-2328032499</v>
      </c>
      <c r="H18" s="36"/>
      <c r="I18" s="35">
        <f t="shared" ref="I18:I34" si="0">E18+G18</f>
        <v>-8785028</v>
      </c>
      <c r="J18" s="36"/>
      <c r="K18" s="37">
        <v>879171</v>
      </c>
      <c r="L18" s="36"/>
      <c r="M18" s="37">
        <v>2319247471</v>
      </c>
      <c r="N18" s="36"/>
      <c r="O18" s="37">
        <v>-2693419972</v>
      </c>
      <c r="P18" s="36"/>
      <c r="Q18" s="35">
        <f t="shared" ref="Q18:Q34" si="1">M18+O18</f>
        <v>-374172501</v>
      </c>
      <c r="R18" s="34"/>
      <c r="T18" s="136"/>
    </row>
    <row r="19" spans="1:20" ht="40.5" customHeight="1" x14ac:dyDescent="0.75">
      <c r="A19" s="129" t="s">
        <v>27</v>
      </c>
      <c r="C19" s="37">
        <v>1092556</v>
      </c>
      <c r="D19" s="36"/>
      <c r="E19" s="37">
        <v>12860528244</v>
      </c>
      <c r="F19" s="36"/>
      <c r="G19" s="37">
        <v>-10229469410</v>
      </c>
      <c r="H19" s="36"/>
      <c r="I19" s="35">
        <f t="shared" si="0"/>
        <v>2631058834</v>
      </c>
      <c r="J19" s="36"/>
      <c r="K19" s="37">
        <v>1092556</v>
      </c>
      <c r="L19" s="36"/>
      <c r="M19" s="37">
        <v>12860528244</v>
      </c>
      <c r="N19" s="36"/>
      <c r="O19" s="37">
        <v>-15131317612</v>
      </c>
      <c r="P19" s="36"/>
      <c r="Q19" s="35">
        <f t="shared" si="1"/>
        <v>-2270789368</v>
      </c>
      <c r="R19" s="34"/>
      <c r="T19" s="136"/>
    </row>
    <row r="20" spans="1:20" ht="40.5" customHeight="1" x14ac:dyDescent="0.75">
      <c r="A20" s="129" t="s">
        <v>21</v>
      </c>
      <c r="C20" s="37">
        <v>30718316</v>
      </c>
      <c r="D20" s="36"/>
      <c r="E20" s="37">
        <v>49848631409</v>
      </c>
      <c r="F20" s="36"/>
      <c r="G20" s="37">
        <v>-53347857998</v>
      </c>
      <c r="H20" s="36"/>
      <c r="I20" s="35">
        <f t="shared" si="0"/>
        <v>-3499226589</v>
      </c>
      <c r="J20" s="36"/>
      <c r="K20" s="37">
        <v>30718316</v>
      </c>
      <c r="L20" s="36"/>
      <c r="M20" s="37">
        <v>49848631409</v>
      </c>
      <c r="N20" s="36"/>
      <c r="O20" s="37">
        <v>-52313821905</v>
      </c>
      <c r="P20" s="36"/>
      <c r="Q20" s="35">
        <f t="shared" si="1"/>
        <v>-2465190496</v>
      </c>
      <c r="R20" s="34"/>
      <c r="T20" s="136"/>
    </row>
    <row r="21" spans="1:20" ht="40.5" customHeight="1" x14ac:dyDescent="0.4">
      <c r="A21" s="129" t="s">
        <v>22</v>
      </c>
      <c r="C21" s="37">
        <v>9971433</v>
      </c>
      <c r="D21" s="36"/>
      <c r="E21" s="37">
        <v>141088182706</v>
      </c>
      <c r="F21" s="36"/>
      <c r="G21" s="37">
        <v>-145120089341</v>
      </c>
      <c r="H21" s="36"/>
      <c r="I21" s="35">
        <f t="shared" si="0"/>
        <v>-4031906635</v>
      </c>
      <c r="J21" s="36"/>
      <c r="K21" s="37">
        <v>9971433</v>
      </c>
      <c r="L21" s="36"/>
      <c r="M21" s="37">
        <v>141088182706</v>
      </c>
      <c r="N21" s="36"/>
      <c r="O21" s="37">
        <v>-144790749268</v>
      </c>
      <c r="P21" s="36"/>
      <c r="Q21" s="35">
        <f t="shared" si="1"/>
        <v>-3702566562</v>
      </c>
      <c r="R21" s="34"/>
    </row>
    <row r="22" spans="1:20" ht="40.5" customHeight="1" x14ac:dyDescent="0.4">
      <c r="A22" s="129" t="s">
        <v>15</v>
      </c>
      <c r="C22" s="37">
        <v>21583101</v>
      </c>
      <c r="D22" s="36"/>
      <c r="E22" s="37">
        <v>909036314092</v>
      </c>
      <c r="F22" s="36"/>
      <c r="G22" s="37">
        <v>-916406824195</v>
      </c>
      <c r="H22" s="36"/>
      <c r="I22" s="35">
        <f t="shared" si="0"/>
        <v>-7370510103</v>
      </c>
      <c r="J22" s="36"/>
      <c r="K22" s="37">
        <v>21583101</v>
      </c>
      <c r="L22" s="36"/>
      <c r="M22" s="37">
        <v>909036314092</v>
      </c>
      <c r="N22" s="36"/>
      <c r="O22" s="37">
        <v>-915383808104</v>
      </c>
      <c r="P22" s="36"/>
      <c r="Q22" s="35">
        <f t="shared" si="1"/>
        <v>-6347494012</v>
      </c>
      <c r="R22" s="34"/>
    </row>
    <row r="23" spans="1:20" ht="40.5" customHeight="1" x14ac:dyDescent="0.4">
      <c r="A23" s="129" t="s">
        <v>31</v>
      </c>
      <c r="C23" s="37">
        <v>166466528</v>
      </c>
      <c r="D23" s="36"/>
      <c r="E23" s="37">
        <v>398217992172</v>
      </c>
      <c r="F23" s="36"/>
      <c r="G23" s="37">
        <v>-454614105360</v>
      </c>
      <c r="H23" s="36"/>
      <c r="I23" s="35">
        <f t="shared" si="0"/>
        <v>-56396113188</v>
      </c>
      <c r="J23" s="36"/>
      <c r="K23" s="37">
        <v>166466528</v>
      </c>
      <c r="L23" s="36"/>
      <c r="M23" s="37">
        <v>398217992172</v>
      </c>
      <c r="N23" s="36"/>
      <c r="O23" s="37">
        <v>-426894091251</v>
      </c>
      <c r="P23" s="36"/>
      <c r="Q23" s="35">
        <f t="shared" si="1"/>
        <v>-28676099079</v>
      </c>
      <c r="R23" s="34"/>
    </row>
    <row r="24" spans="1:20" ht="40.5" customHeight="1" x14ac:dyDescent="0.4">
      <c r="A24" s="129" t="s">
        <v>24</v>
      </c>
      <c r="C24" s="37">
        <v>28181013</v>
      </c>
      <c r="D24" s="36"/>
      <c r="E24" s="37">
        <v>112272306979</v>
      </c>
      <c r="F24" s="36"/>
      <c r="G24" s="37">
        <v>-102363870312</v>
      </c>
      <c r="H24" s="36"/>
      <c r="I24" s="35">
        <f t="shared" si="0"/>
        <v>9908436667</v>
      </c>
      <c r="J24" s="36"/>
      <c r="K24" s="37">
        <v>28181013</v>
      </c>
      <c r="L24" s="36"/>
      <c r="M24" s="37">
        <v>112272306979</v>
      </c>
      <c r="N24" s="36"/>
      <c r="O24" s="37">
        <v>-144162150690</v>
      </c>
      <c r="P24" s="36"/>
      <c r="Q24" s="35">
        <f t="shared" si="1"/>
        <v>-31889843711</v>
      </c>
      <c r="R24" s="34"/>
    </row>
    <row r="25" spans="1:20" ht="40.5" customHeight="1" x14ac:dyDescent="0.4">
      <c r="A25" s="129" t="s">
        <v>20</v>
      </c>
      <c r="C25" s="37">
        <v>488745401</v>
      </c>
      <c r="D25" s="36"/>
      <c r="E25" s="37">
        <v>197303077616</v>
      </c>
      <c r="F25" s="36"/>
      <c r="G25" s="37">
        <v>-204686440424</v>
      </c>
      <c r="H25" s="36"/>
      <c r="I25" s="35">
        <f t="shared" si="0"/>
        <v>-7383362808</v>
      </c>
      <c r="J25" s="36"/>
      <c r="K25" s="37">
        <v>488745401</v>
      </c>
      <c r="L25" s="36"/>
      <c r="M25" s="37">
        <v>197303077616</v>
      </c>
      <c r="N25" s="36"/>
      <c r="O25" s="37">
        <v>-260231472867</v>
      </c>
      <c r="P25" s="36"/>
      <c r="Q25" s="35">
        <f t="shared" si="1"/>
        <v>-62928395251</v>
      </c>
      <c r="R25" s="34"/>
    </row>
    <row r="26" spans="1:20" ht="40.5" customHeight="1" x14ac:dyDescent="0.4">
      <c r="A26" s="129" t="s">
        <v>18</v>
      </c>
      <c r="C26" s="37">
        <v>10161480</v>
      </c>
      <c r="D26" s="36"/>
      <c r="E26" s="37">
        <v>77371630437</v>
      </c>
      <c r="F26" s="36"/>
      <c r="G26" s="37">
        <v>-82143896356</v>
      </c>
      <c r="H26" s="36"/>
      <c r="I26" s="35">
        <f t="shared" si="0"/>
        <v>-4772265919</v>
      </c>
      <c r="J26" s="36"/>
      <c r="K26" s="37">
        <v>10161480</v>
      </c>
      <c r="L26" s="36"/>
      <c r="M26" s="37">
        <v>77371630437</v>
      </c>
      <c r="N26" s="36"/>
      <c r="O26" s="37">
        <v>-150465564931</v>
      </c>
      <c r="P26" s="36"/>
      <c r="Q26" s="35">
        <f t="shared" si="1"/>
        <v>-73093934494</v>
      </c>
      <c r="R26" s="34"/>
    </row>
    <row r="27" spans="1:20" ht="40.5" customHeight="1" x14ac:dyDescent="0.4">
      <c r="A27" s="129" t="s">
        <v>16</v>
      </c>
      <c r="C27" s="37">
        <v>32598690</v>
      </c>
      <c r="D27" s="36"/>
      <c r="E27" s="37">
        <v>161892357528</v>
      </c>
      <c r="F27" s="36"/>
      <c r="G27" s="37">
        <v>-170910642610</v>
      </c>
      <c r="H27" s="36"/>
      <c r="I27" s="35">
        <f t="shared" si="0"/>
        <v>-9018285082</v>
      </c>
      <c r="J27" s="36"/>
      <c r="K27" s="37">
        <v>32598690</v>
      </c>
      <c r="L27" s="36"/>
      <c r="M27" s="37">
        <v>161892357528</v>
      </c>
      <c r="N27" s="36"/>
      <c r="O27" s="37">
        <v>-235476911117</v>
      </c>
      <c r="P27" s="36"/>
      <c r="Q27" s="35">
        <f t="shared" si="1"/>
        <v>-73584553589</v>
      </c>
      <c r="R27" s="34"/>
    </row>
    <row r="28" spans="1:20" ht="40.5" customHeight="1" x14ac:dyDescent="0.4">
      <c r="A28" s="129" t="s">
        <v>25</v>
      </c>
      <c r="C28" s="37">
        <v>132918399</v>
      </c>
      <c r="D28" s="36"/>
      <c r="E28" s="37">
        <v>266962935843</v>
      </c>
      <c r="F28" s="36"/>
      <c r="G28" s="37">
        <v>-277986778468</v>
      </c>
      <c r="H28" s="36"/>
      <c r="I28" s="35">
        <f t="shared" si="0"/>
        <v>-11023842625</v>
      </c>
      <c r="J28" s="36"/>
      <c r="K28" s="37">
        <v>132918399</v>
      </c>
      <c r="L28" s="36"/>
      <c r="M28" s="37">
        <v>266962935843</v>
      </c>
      <c r="N28" s="36"/>
      <c r="O28" s="37">
        <v>-411388559056</v>
      </c>
      <c r="P28" s="36"/>
      <c r="Q28" s="35">
        <f t="shared" si="1"/>
        <v>-144425623213</v>
      </c>
      <c r="R28" s="34"/>
    </row>
    <row r="29" spans="1:20" ht="40.5" customHeight="1" x14ac:dyDescent="0.4">
      <c r="A29" s="128" t="s">
        <v>28</v>
      </c>
      <c r="C29" s="35">
        <v>131109741</v>
      </c>
      <c r="D29" s="36"/>
      <c r="E29" s="35">
        <v>1104415122741</v>
      </c>
      <c r="F29" s="36"/>
      <c r="G29" s="35">
        <v>-1040833629469</v>
      </c>
      <c r="H29" s="36"/>
      <c r="I29" s="35">
        <f t="shared" si="0"/>
        <v>63581493272</v>
      </c>
      <c r="J29" s="36"/>
      <c r="K29" s="35">
        <v>131109741</v>
      </c>
      <c r="L29" s="36"/>
      <c r="M29" s="35">
        <v>1104415122741</v>
      </c>
      <c r="N29" s="36"/>
      <c r="O29" s="35">
        <v>-1314860226345</v>
      </c>
      <c r="P29" s="36"/>
      <c r="Q29" s="35">
        <f t="shared" si="1"/>
        <v>-210445103604</v>
      </c>
      <c r="R29" s="34"/>
    </row>
    <row r="30" spans="1:20" ht="40.5" customHeight="1" x14ac:dyDescent="0.4">
      <c r="A30" s="129" t="s">
        <v>14</v>
      </c>
      <c r="C30" s="37">
        <v>302750593</v>
      </c>
      <c r="D30" s="36"/>
      <c r="E30" s="37">
        <v>719091234559</v>
      </c>
      <c r="F30" s="36"/>
      <c r="G30" s="37">
        <v>-727887895559</v>
      </c>
      <c r="H30" s="36"/>
      <c r="I30" s="35">
        <f t="shared" si="0"/>
        <v>-8796661000</v>
      </c>
      <c r="J30" s="36"/>
      <c r="K30" s="37">
        <v>302750593</v>
      </c>
      <c r="L30" s="36"/>
      <c r="M30" s="37">
        <v>719091234559</v>
      </c>
      <c r="N30" s="36"/>
      <c r="O30" s="37">
        <v>-1002707833182</v>
      </c>
      <c r="P30" s="36"/>
      <c r="Q30" s="35">
        <f t="shared" si="1"/>
        <v>-283616598623</v>
      </c>
      <c r="R30" s="34"/>
    </row>
    <row r="31" spans="1:20" ht="40.5" customHeight="1" x14ac:dyDescent="0.4">
      <c r="A31" s="129" t="s">
        <v>23</v>
      </c>
      <c r="C31" s="37">
        <v>1626758434</v>
      </c>
      <c r="D31" s="36"/>
      <c r="E31" s="37">
        <v>4761154223841</v>
      </c>
      <c r="F31" s="36"/>
      <c r="G31" s="37">
        <v>-5200838901322</v>
      </c>
      <c r="H31" s="36"/>
      <c r="I31" s="35">
        <f t="shared" si="0"/>
        <v>-439684677481</v>
      </c>
      <c r="J31" s="36"/>
      <c r="K31" s="37">
        <v>1626758434</v>
      </c>
      <c r="L31" s="36"/>
      <c r="M31" s="37">
        <v>4761154223841</v>
      </c>
      <c r="N31" s="36"/>
      <c r="O31" s="37">
        <v>-6476294232756</v>
      </c>
      <c r="P31" s="36"/>
      <c r="Q31" s="35">
        <f t="shared" si="1"/>
        <v>-1715140008915</v>
      </c>
      <c r="R31" s="34"/>
    </row>
    <row r="32" spans="1:20" ht="40.5" customHeight="1" x14ac:dyDescent="0.4">
      <c r="A32" s="129" t="s">
        <v>30</v>
      </c>
      <c r="C32" s="37">
        <v>1581205352</v>
      </c>
      <c r="D32" s="36"/>
      <c r="E32" s="37">
        <v>3204247373671</v>
      </c>
      <c r="F32" s="36"/>
      <c r="G32" s="37">
        <v>-3385947791803</v>
      </c>
      <c r="H32" s="36"/>
      <c r="I32" s="35">
        <f t="shared" si="0"/>
        <v>-181700418132</v>
      </c>
      <c r="J32" s="36"/>
      <c r="K32" s="37">
        <v>1581205352</v>
      </c>
      <c r="L32" s="36"/>
      <c r="M32" s="37">
        <v>3204247373671</v>
      </c>
      <c r="N32" s="36"/>
      <c r="O32" s="37">
        <v>-5299860743728</v>
      </c>
      <c r="P32" s="36"/>
      <c r="Q32" s="35">
        <f t="shared" si="1"/>
        <v>-2095613370057</v>
      </c>
      <c r="R32" s="34"/>
    </row>
    <row r="33" spans="1:18" ht="40.5" customHeight="1" x14ac:dyDescent="0.4">
      <c r="A33" s="129" t="s">
        <v>26</v>
      </c>
      <c r="C33" s="37">
        <v>1361995179</v>
      </c>
      <c r="D33" s="36"/>
      <c r="E33" s="37">
        <v>2856655171531</v>
      </c>
      <c r="F33" s="36"/>
      <c r="G33" s="37">
        <v>-2879669501687</v>
      </c>
      <c r="H33" s="36"/>
      <c r="I33" s="35">
        <f t="shared" si="0"/>
        <v>-23014330156</v>
      </c>
      <c r="J33" s="36"/>
      <c r="K33" s="37">
        <v>1361995179</v>
      </c>
      <c r="L33" s="36"/>
      <c r="M33" s="37">
        <v>2856655171531</v>
      </c>
      <c r="N33" s="36"/>
      <c r="O33" s="37">
        <v>-5523124908034</v>
      </c>
      <c r="P33" s="36"/>
      <c r="Q33" s="35">
        <f t="shared" si="1"/>
        <v>-2666469736503</v>
      </c>
      <c r="R33" s="34"/>
    </row>
    <row r="34" spans="1:18" ht="40.5" customHeight="1" thickBot="1" x14ac:dyDescent="0.45">
      <c r="A34" s="129" t="s">
        <v>19</v>
      </c>
      <c r="C34" s="40">
        <v>4564247396</v>
      </c>
      <c r="D34" s="86"/>
      <c r="E34" s="40">
        <v>18981960399928</v>
      </c>
      <c r="F34" s="86"/>
      <c r="G34" s="40">
        <v>-19971382780950</v>
      </c>
      <c r="H34" s="86"/>
      <c r="I34" s="40">
        <f t="shared" si="0"/>
        <v>-989422381022</v>
      </c>
      <c r="J34" s="86"/>
      <c r="K34" s="40">
        <v>4564247396</v>
      </c>
      <c r="L34" s="86"/>
      <c r="M34" s="40">
        <v>18981960399928</v>
      </c>
      <c r="N34" s="86"/>
      <c r="O34" s="40">
        <v>-28834443297010</v>
      </c>
      <c r="P34" s="86"/>
      <c r="Q34" s="40">
        <f t="shared" si="1"/>
        <v>-9852482897082</v>
      </c>
      <c r="R34" s="34"/>
    </row>
    <row r="35" spans="1:18" ht="40.5" customHeight="1" thickBot="1" x14ac:dyDescent="0.45">
      <c r="A35" s="130" t="s">
        <v>32</v>
      </c>
      <c r="C35" s="57">
        <f>SUM(C9:C34)</f>
        <v>11103425730</v>
      </c>
      <c r="D35" s="36"/>
      <c r="E35" s="57">
        <f>SUM(E9:E34)</f>
        <v>42053235792039</v>
      </c>
      <c r="F35" s="36"/>
      <c r="G35" s="57">
        <f>SUM(G9:G34)</f>
        <v>-43721227899332</v>
      </c>
      <c r="H35" s="36"/>
      <c r="I35" s="57">
        <f>SUM(I9:I34)</f>
        <v>-1672318538477</v>
      </c>
      <c r="J35" s="36"/>
      <c r="K35" s="57">
        <f>SUM(K14:K34)</f>
        <v>10501498783</v>
      </c>
      <c r="L35" s="36"/>
      <c r="M35" s="57">
        <f>SUM(M9:M34)</f>
        <v>42053238489259</v>
      </c>
      <c r="N35" s="36"/>
      <c r="O35" s="57">
        <f>SUM(O9:O34)</f>
        <v>-57842114174982</v>
      </c>
      <c r="P35" s="36"/>
      <c r="Q35" s="57">
        <f>SUM(Q9:Q34)</f>
        <v>-15793207511347</v>
      </c>
      <c r="R35" s="34"/>
    </row>
    <row r="36" spans="1:18" ht="16.5" thickTop="1" x14ac:dyDescent="0.4"/>
    <row r="37" spans="1:18" ht="22.5" hidden="1" x14ac:dyDescent="0.4">
      <c r="C37" s="35"/>
      <c r="D37" s="35"/>
      <c r="E37" s="35"/>
      <c r="F37" s="35"/>
      <c r="G37" s="35"/>
      <c r="H37" s="35"/>
      <c r="I37" s="35">
        <v>-1670779970318</v>
      </c>
      <c r="J37" s="35"/>
      <c r="K37" s="35"/>
      <c r="L37" s="35"/>
      <c r="M37" s="35"/>
      <c r="N37" s="35"/>
      <c r="O37" s="35"/>
      <c r="P37" s="35"/>
      <c r="Q37" s="35">
        <v>-15794964884385</v>
      </c>
    </row>
    <row r="38" spans="1:18" ht="22.5" hidden="1" x14ac:dyDescent="0.4">
      <c r="C38" s="35"/>
      <c r="D38" s="35"/>
      <c r="E38" s="35"/>
      <c r="F38" s="35"/>
      <c r="G38" s="35"/>
      <c r="H38" s="35"/>
      <c r="I38" s="35">
        <v>-1538568159</v>
      </c>
      <c r="J38" s="35"/>
      <c r="K38" s="35"/>
      <c r="L38" s="35"/>
      <c r="M38" s="35"/>
      <c r="N38" s="35"/>
      <c r="O38" s="35"/>
      <c r="P38" s="35"/>
      <c r="Q38" s="35">
        <v>1757373038</v>
      </c>
    </row>
    <row r="39" spans="1:18" ht="22.5" hidden="1" x14ac:dyDescent="0.4">
      <c r="C39" s="35"/>
      <c r="D39" s="35"/>
      <c r="E39" s="35"/>
      <c r="F39" s="35"/>
      <c r="G39" s="35"/>
      <c r="H39" s="35"/>
      <c r="I39" s="35">
        <f>I37+I38</f>
        <v>-1672318538477</v>
      </c>
      <c r="J39" s="35"/>
      <c r="K39" s="35"/>
      <c r="L39" s="35"/>
      <c r="M39" s="35"/>
      <c r="N39" s="35"/>
      <c r="O39" s="35"/>
      <c r="P39" s="35"/>
      <c r="Q39" s="35">
        <f>Q37+Q38</f>
        <v>-15793207511347</v>
      </c>
    </row>
    <row r="40" spans="1:18" ht="39.75" hidden="1" customHeight="1" x14ac:dyDescent="0.4">
      <c r="C40" s="35"/>
      <c r="D40" s="35"/>
      <c r="E40" s="35"/>
      <c r="F40" s="35"/>
      <c r="G40" s="35"/>
      <c r="H40" s="35"/>
      <c r="I40" s="35">
        <f>I39-I35</f>
        <v>0</v>
      </c>
      <c r="J40" s="35"/>
      <c r="K40" s="35"/>
      <c r="L40" s="35"/>
      <c r="M40" s="35"/>
      <c r="N40" s="35"/>
      <c r="O40" s="35"/>
      <c r="P40" s="35"/>
      <c r="Q40" s="35">
        <f>Q39-Q35</f>
        <v>0</v>
      </c>
    </row>
    <row r="41" spans="1:18" ht="39.75" customHeight="1" x14ac:dyDescent="0.4"/>
    <row r="42" spans="1:18" ht="39.75" customHeight="1" x14ac:dyDescent="0.4"/>
    <row r="43" spans="1:18" ht="39.75" customHeight="1" x14ac:dyDescent="0.4"/>
    <row r="44" spans="1:18" ht="39.75" customHeight="1" x14ac:dyDescent="0.4"/>
    <row r="45" spans="1:18" ht="39.75" customHeight="1" x14ac:dyDescent="0.4"/>
    <row r="46" spans="1:18" ht="39.75" customHeight="1" x14ac:dyDescent="0.4"/>
    <row r="47" spans="1:18" ht="39.75" customHeight="1" x14ac:dyDescent="0.4"/>
    <row r="48" spans="1:18" ht="39.75" customHeight="1" x14ac:dyDescent="0.4">
      <c r="I48" s="35"/>
    </row>
    <row r="49" spans="9:9" ht="39.75" customHeight="1" x14ac:dyDescent="0.4">
      <c r="I49" s="35"/>
    </row>
    <row r="50" spans="9:9" ht="39.75" customHeight="1" x14ac:dyDescent="0.4"/>
    <row r="51" spans="9:9" ht="39.75" customHeight="1" x14ac:dyDescent="0.4"/>
    <row r="53" spans="9:9" ht="39" customHeight="1" x14ac:dyDescent="0.4"/>
    <row r="54" spans="9:9" ht="39" customHeight="1" x14ac:dyDescent="0.4"/>
    <row r="55" spans="9:9" ht="39" customHeight="1" x14ac:dyDescent="0.4"/>
    <row r="56" spans="9:9" ht="39" customHeight="1" x14ac:dyDescent="0.4"/>
    <row r="57" spans="9:9" ht="39" customHeight="1" x14ac:dyDescent="0.4"/>
    <row r="58" spans="9:9" ht="39" customHeight="1" x14ac:dyDescent="0.4"/>
    <row r="59" spans="9:9" ht="39" customHeight="1" x14ac:dyDescent="0.4"/>
    <row r="60" spans="9:9" ht="39" customHeight="1" x14ac:dyDescent="0.4"/>
    <row r="61" spans="9:9" ht="39" customHeight="1" x14ac:dyDescent="0.4"/>
    <row r="62" spans="9:9" ht="39" customHeight="1" x14ac:dyDescent="0.4"/>
    <row r="63" spans="9:9" ht="39" customHeight="1" x14ac:dyDescent="0.4"/>
  </sheetData>
  <sortState xmlns:xlrd2="http://schemas.microsoft.com/office/spreadsheetml/2017/richdata2" ref="A9:Q34">
    <sortCondition descending="1" ref="Q9:Q34"/>
  </sortState>
  <mergeCells count="8"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paperSize="9" scale="3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892-0EF7-4867-A867-67234E48214D}">
  <sheetPr>
    <pageSetUpPr fitToPage="1"/>
  </sheetPr>
  <dimension ref="A1:T18"/>
  <sheetViews>
    <sheetView rightToLeft="1" view="pageBreakPreview" zoomScale="60" zoomScaleNormal="100" workbookViewId="0">
      <selection activeCell="A17" sqref="A17:XFD18"/>
    </sheetView>
  </sheetViews>
  <sheetFormatPr defaultRowHeight="12.75" x14ac:dyDescent="0.2"/>
  <cols>
    <col min="1" max="1" width="37.28515625" customWidth="1"/>
    <col min="2" max="2" width="1.28515625" customWidth="1"/>
    <col min="3" max="3" width="29.7109375" customWidth="1"/>
    <col min="4" max="4" width="1.28515625" customWidth="1"/>
    <col min="5" max="5" width="33.42578125" customWidth="1"/>
    <col min="6" max="6" width="1.28515625" customWidth="1"/>
    <col min="7" max="7" width="31" customWidth="1"/>
    <col min="8" max="8" width="1.28515625" customWidth="1"/>
    <col min="9" max="9" width="45.5703125" customWidth="1"/>
    <col min="10" max="10" width="1.28515625" customWidth="1"/>
    <col min="11" max="11" width="32.28515625" customWidth="1"/>
    <col min="12" max="12" width="1.28515625" customWidth="1"/>
    <col min="13" max="13" width="35.7109375" customWidth="1"/>
    <col min="14" max="14" width="1.28515625" customWidth="1"/>
    <col min="15" max="15" width="33.42578125" customWidth="1"/>
    <col min="16" max="16" width="1.28515625" customWidth="1"/>
    <col min="17" max="17" width="37.5703125" bestFit="1" customWidth="1"/>
    <col min="18" max="18" width="1.28515625" customWidth="1"/>
  </cols>
  <sheetData>
    <row r="1" spans="1:20" ht="39.75" customHeight="1" x14ac:dyDescent="0.4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38"/>
      <c r="S1" s="38"/>
      <c r="T1" s="38"/>
    </row>
    <row r="2" spans="1:20" ht="39.75" customHeight="1" x14ac:dyDescent="0.4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38"/>
      <c r="S2" s="38"/>
      <c r="T2" s="38"/>
    </row>
    <row r="3" spans="1:20" ht="39.75" customHeight="1" x14ac:dyDescent="0.4">
      <c r="A3" s="170" t="s">
        <v>135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38"/>
      <c r="S3" s="38"/>
      <c r="T3" s="38"/>
    </row>
    <row r="4" spans="1:20" ht="39.75" customHeight="1" x14ac:dyDescent="0.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39.75" customHeight="1" x14ac:dyDescent="0.4">
      <c r="A5" s="167" t="s">
        <v>189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38"/>
      <c r="S5" s="38"/>
      <c r="T5" s="38"/>
    </row>
    <row r="6" spans="1:20" ht="39.75" customHeight="1" x14ac:dyDescent="0.4">
      <c r="A6" s="100"/>
      <c r="B6" s="100"/>
      <c r="C6" s="173" t="s">
        <v>136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38"/>
      <c r="S6" s="38"/>
      <c r="T6" s="38"/>
    </row>
    <row r="7" spans="1:20" ht="39.75" customHeight="1" thickBot="1" x14ac:dyDescent="0.65">
      <c r="A7" s="171" t="s">
        <v>82</v>
      </c>
      <c r="B7" s="117"/>
      <c r="C7" s="172" t="s">
        <v>156</v>
      </c>
      <c r="D7" s="172"/>
      <c r="E7" s="172"/>
      <c r="F7" s="172"/>
      <c r="G7" s="172"/>
      <c r="H7" s="172"/>
      <c r="I7" s="172"/>
      <c r="J7" s="117"/>
      <c r="K7" s="172" t="s">
        <v>155</v>
      </c>
      <c r="L7" s="172"/>
      <c r="M7" s="172"/>
      <c r="N7" s="172"/>
      <c r="O7" s="172"/>
      <c r="P7" s="172"/>
      <c r="Q7" s="172"/>
      <c r="R7" s="38"/>
      <c r="S7" s="38"/>
      <c r="T7" s="38"/>
    </row>
    <row r="8" spans="1:20" ht="39.75" customHeight="1" thickBot="1" x14ac:dyDescent="0.65">
      <c r="A8" s="172"/>
      <c r="B8" s="117"/>
      <c r="C8" s="109" t="s">
        <v>8</v>
      </c>
      <c r="D8" s="127"/>
      <c r="E8" s="109" t="s">
        <v>10</v>
      </c>
      <c r="F8" s="127"/>
      <c r="G8" s="109" t="s">
        <v>125</v>
      </c>
      <c r="H8" s="127"/>
      <c r="I8" s="109" t="s">
        <v>131</v>
      </c>
      <c r="J8" s="117"/>
      <c r="K8" s="109" t="s">
        <v>8</v>
      </c>
      <c r="L8" s="127"/>
      <c r="M8" s="109" t="s">
        <v>10</v>
      </c>
      <c r="N8" s="127"/>
      <c r="O8" s="109" t="s">
        <v>125</v>
      </c>
      <c r="P8" s="127"/>
      <c r="Q8" s="111" t="s">
        <v>131</v>
      </c>
      <c r="R8" s="38"/>
      <c r="S8" s="38"/>
      <c r="T8" s="38"/>
    </row>
    <row r="9" spans="1:20" ht="39.75" customHeight="1" x14ac:dyDescent="0.4">
      <c r="A9" s="129" t="s">
        <v>58</v>
      </c>
      <c r="B9" s="38"/>
      <c r="C9" s="37">
        <v>14500000</v>
      </c>
      <c r="D9" s="36"/>
      <c r="E9" s="37">
        <v>493603432000</v>
      </c>
      <c r="F9" s="36"/>
      <c r="G9" s="37">
        <v>-514962142321</v>
      </c>
      <c r="H9" s="36"/>
      <c r="I9" s="35">
        <f t="shared" ref="I9:I14" si="0">E9+G9</f>
        <v>-21358710321</v>
      </c>
      <c r="J9" s="36"/>
      <c r="K9" s="37">
        <v>14500000</v>
      </c>
      <c r="L9" s="36"/>
      <c r="M9" s="37">
        <v>493603432000</v>
      </c>
      <c r="N9" s="36"/>
      <c r="O9" s="37">
        <v>-414314669358</v>
      </c>
      <c r="P9" s="36"/>
      <c r="Q9" s="35">
        <f t="shared" ref="Q9:Q14" si="1">M9+O9</f>
        <v>79288762642</v>
      </c>
      <c r="R9" s="38"/>
      <c r="S9" s="38"/>
      <c r="T9" s="38"/>
    </row>
    <row r="10" spans="1:20" ht="39.75" customHeight="1" x14ac:dyDescent="0.4">
      <c r="A10" s="129" t="s">
        <v>62</v>
      </c>
      <c r="B10" s="38"/>
      <c r="C10" s="37">
        <v>26700000</v>
      </c>
      <c r="D10" s="36"/>
      <c r="E10" s="37">
        <v>371247278081</v>
      </c>
      <c r="F10" s="36"/>
      <c r="G10" s="37">
        <v>-373264323015</v>
      </c>
      <c r="H10" s="36"/>
      <c r="I10" s="35">
        <f t="shared" si="0"/>
        <v>-2017044934</v>
      </c>
      <c r="J10" s="36"/>
      <c r="K10" s="37">
        <v>26700000</v>
      </c>
      <c r="L10" s="36"/>
      <c r="M10" s="37">
        <v>371247278081</v>
      </c>
      <c r="N10" s="36"/>
      <c r="O10" s="37">
        <v>-334083015210</v>
      </c>
      <c r="P10" s="36"/>
      <c r="Q10" s="35">
        <f t="shared" si="1"/>
        <v>37164262871</v>
      </c>
      <c r="R10" s="38"/>
      <c r="S10" s="38"/>
      <c r="T10" s="38"/>
    </row>
    <row r="11" spans="1:20" ht="39.75" customHeight="1" x14ac:dyDescent="0.4">
      <c r="A11" s="129" t="s">
        <v>60</v>
      </c>
      <c r="B11" s="38"/>
      <c r="C11" s="37">
        <v>3000000</v>
      </c>
      <c r="D11" s="36"/>
      <c r="E11" s="37">
        <v>155253884437</v>
      </c>
      <c r="F11" s="36"/>
      <c r="G11" s="37">
        <v>-174069855780</v>
      </c>
      <c r="H11" s="36"/>
      <c r="I11" s="35">
        <f t="shared" si="0"/>
        <v>-18815971343</v>
      </c>
      <c r="J11" s="36"/>
      <c r="K11" s="37">
        <v>3000000</v>
      </c>
      <c r="L11" s="36"/>
      <c r="M11" s="37">
        <v>155253884437</v>
      </c>
      <c r="N11" s="36"/>
      <c r="O11" s="37">
        <v>-132029239875</v>
      </c>
      <c r="P11" s="36"/>
      <c r="Q11" s="35">
        <f t="shared" si="1"/>
        <v>23224644562</v>
      </c>
      <c r="R11" s="38"/>
      <c r="S11" s="38"/>
      <c r="T11" s="38"/>
    </row>
    <row r="12" spans="1:20" ht="39.75" customHeight="1" x14ac:dyDescent="0.4">
      <c r="A12" s="129" t="s">
        <v>59</v>
      </c>
      <c r="B12" s="38"/>
      <c r="C12" s="37">
        <v>9700000</v>
      </c>
      <c r="D12" s="36"/>
      <c r="E12" s="37">
        <v>258660192118</v>
      </c>
      <c r="F12" s="36"/>
      <c r="G12" s="37">
        <v>-273864148574</v>
      </c>
      <c r="H12" s="36"/>
      <c r="I12" s="35">
        <f t="shared" si="0"/>
        <v>-15203956456</v>
      </c>
      <c r="J12" s="36"/>
      <c r="K12" s="37">
        <v>9700000</v>
      </c>
      <c r="L12" s="36"/>
      <c r="M12" s="37">
        <v>258660192118</v>
      </c>
      <c r="N12" s="36"/>
      <c r="O12" s="37">
        <v>-243057924253</v>
      </c>
      <c r="P12" s="36"/>
      <c r="Q12" s="35">
        <f t="shared" si="1"/>
        <v>15602267865</v>
      </c>
      <c r="R12" s="38"/>
      <c r="S12" s="38"/>
      <c r="T12" s="38"/>
    </row>
    <row r="13" spans="1:20" ht="39.75" customHeight="1" x14ac:dyDescent="0.4">
      <c r="A13" s="129" t="s">
        <v>61</v>
      </c>
      <c r="B13" s="38"/>
      <c r="C13" s="37">
        <v>2735000</v>
      </c>
      <c r="D13" s="36"/>
      <c r="E13" s="37">
        <v>81293569597</v>
      </c>
      <c r="F13" s="36"/>
      <c r="G13" s="37">
        <v>-80108355634</v>
      </c>
      <c r="H13" s="36"/>
      <c r="I13" s="35">
        <f t="shared" si="0"/>
        <v>1185213963</v>
      </c>
      <c r="J13" s="36"/>
      <c r="K13" s="37">
        <v>2735000</v>
      </c>
      <c r="L13" s="36"/>
      <c r="M13" s="37">
        <v>81293569597</v>
      </c>
      <c r="N13" s="36"/>
      <c r="O13" s="37">
        <v>-74602133628</v>
      </c>
      <c r="P13" s="36"/>
      <c r="Q13" s="35">
        <f t="shared" si="1"/>
        <v>6691435969</v>
      </c>
      <c r="R13" s="38"/>
      <c r="S13" s="38"/>
      <c r="T13" s="38"/>
    </row>
    <row r="14" spans="1:20" ht="39.75" customHeight="1" thickBot="1" x14ac:dyDescent="0.45">
      <c r="A14" s="129" t="s">
        <v>63</v>
      </c>
      <c r="B14" s="38"/>
      <c r="C14" s="40">
        <v>1000000</v>
      </c>
      <c r="D14" s="36"/>
      <c r="E14" s="40">
        <v>10110104000</v>
      </c>
      <c r="F14" s="36"/>
      <c r="G14" s="40">
        <v>-10117102687</v>
      </c>
      <c r="H14" s="36"/>
      <c r="I14" s="40">
        <f t="shared" si="0"/>
        <v>-6998687</v>
      </c>
      <c r="J14" s="36"/>
      <c r="K14" s="40">
        <v>1000000</v>
      </c>
      <c r="L14" s="36"/>
      <c r="M14" s="40">
        <v>10110104000</v>
      </c>
      <c r="N14" s="36"/>
      <c r="O14" s="40">
        <v>-10103105312</v>
      </c>
      <c r="P14" s="36"/>
      <c r="Q14" s="40">
        <f t="shared" si="1"/>
        <v>6998688</v>
      </c>
      <c r="R14" s="38"/>
      <c r="S14" s="38"/>
      <c r="T14" s="38"/>
    </row>
    <row r="15" spans="1:20" ht="39.75" customHeight="1" thickBot="1" x14ac:dyDescent="0.45">
      <c r="A15" s="130" t="s">
        <v>32</v>
      </c>
      <c r="B15" s="38"/>
      <c r="C15" s="57">
        <f>SUM(C9:C14)</f>
        <v>57635000</v>
      </c>
      <c r="D15" s="36"/>
      <c r="E15" s="57">
        <f>SUM(E9:E14)</f>
        <v>1370168460233</v>
      </c>
      <c r="F15" s="36"/>
      <c r="G15" s="57">
        <f>SUM(G9:G14)</f>
        <v>-1426385928011</v>
      </c>
      <c r="H15" s="36"/>
      <c r="I15" s="57">
        <f>SUM(I9:I14)</f>
        <v>-56217467778</v>
      </c>
      <c r="J15" s="36"/>
      <c r="K15" s="57">
        <f>SUM(K9:K14)</f>
        <v>57635000</v>
      </c>
      <c r="L15" s="36"/>
      <c r="M15" s="57">
        <f>SUM(M9:M14)</f>
        <v>1370168460233</v>
      </c>
      <c r="N15" s="36"/>
      <c r="O15" s="57">
        <f>SUM(O9:O14)</f>
        <v>-1208190087636</v>
      </c>
      <c r="P15" s="36"/>
      <c r="Q15" s="57">
        <f>SUM(Q9:Q14)</f>
        <v>161978372597</v>
      </c>
      <c r="R15" s="38"/>
      <c r="S15" s="38"/>
      <c r="T15" s="38"/>
    </row>
    <row r="16" spans="1:20" ht="16.5" thickTop="1" x14ac:dyDescent="0.4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3:17" ht="22.5" hidden="1" x14ac:dyDescent="0.2">
      <c r="C17" s="37"/>
      <c r="D17" s="37"/>
      <c r="E17" s="37"/>
      <c r="F17" s="37"/>
      <c r="G17" s="37"/>
      <c r="H17" s="37"/>
      <c r="I17" s="37">
        <v>-56217467778</v>
      </c>
      <c r="J17" s="37"/>
      <c r="K17" s="37"/>
      <c r="L17" s="37"/>
      <c r="M17" s="37"/>
      <c r="N17" s="37"/>
      <c r="O17" s="37"/>
      <c r="P17" s="37"/>
      <c r="Q17" s="37">
        <v>161978372597</v>
      </c>
    </row>
    <row r="18" spans="3:17" ht="22.5" hidden="1" x14ac:dyDescent="0.2">
      <c r="C18" s="37"/>
      <c r="D18" s="37"/>
      <c r="E18" s="37"/>
      <c r="F18" s="37"/>
      <c r="G18" s="37"/>
      <c r="H18" s="37"/>
      <c r="I18" s="37">
        <f>I17-I15</f>
        <v>0</v>
      </c>
      <c r="J18" s="37"/>
      <c r="K18" s="37"/>
      <c r="L18" s="37"/>
      <c r="M18" s="37"/>
      <c r="N18" s="37"/>
      <c r="O18" s="37"/>
      <c r="P18" s="37"/>
      <c r="Q18" s="37">
        <f>Q17-Q15</f>
        <v>0</v>
      </c>
    </row>
  </sheetData>
  <mergeCells count="8">
    <mergeCell ref="C6:Q6"/>
    <mergeCell ref="A7:A8"/>
    <mergeCell ref="C7:I7"/>
    <mergeCell ref="K7:Q7"/>
    <mergeCell ref="A1:Q1"/>
    <mergeCell ref="A2:Q2"/>
    <mergeCell ref="A3:Q3"/>
    <mergeCell ref="A5:Q5"/>
  </mergeCells>
  <pageMargins left="0.7" right="0.7" top="0.75" bottom="0.75" header="0.3" footer="0.3"/>
  <pageSetup paperSize="9" scale="4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7A42-4299-4BFC-8D72-41D976CDC1C0}">
  <dimension ref="A1:Q14"/>
  <sheetViews>
    <sheetView rightToLeft="1" view="pageBreakPreview" zoomScale="60" zoomScaleNormal="100" workbookViewId="0">
      <selection activeCell="A13" sqref="A13:XFD14"/>
    </sheetView>
  </sheetViews>
  <sheetFormatPr defaultRowHeight="12.75" x14ac:dyDescent="0.2"/>
  <cols>
    <col min="1" max="1" width="33.85546875" bestFit="1" customWidth="1"/>
    <col min="2" max="2" width="1.28515625" customWidth="1"/>
    <col min="3" max="3" width="30.7109375" customWidth="1"/>
    <col min="4" max="4" width="1.28515625" customWidth="1"/>
    <col min="5" max="5" width="35.140625" customWidth="1"/>
    <col min="6" max="6" width="1.28515625" customWidth="1"/>
    <col min="7" max="7" width="33.28515625" customWidth="1"/>
    <col min="8" max="8" width="1.28515625" customWidth="1"/>
    <col min="9" max="9" width="36.28515625" customWidth="1"/>
    <col min="10" max="10" width="1.28515625" customWidth="1"/>
    <col min="11" max="11" width="33" customWidth="1"/>
    <col min="12" max="12" width="1.28515625" customWidth="1"/>
    <col min="13" max="13" width="30.7109375" customWidth="1"/>
    <col min="14" max="14" width="1.28515625" customWidth="1"/>
    <col min="15" max="15" width="36.5703125" customWidth="1"/>
    <col min="16" max="16" width="1.28515625" customWidth="1"/>
    <col min="17" max="17" width="37.5703125" bestFit="1" customWidth="1"/>
    <col min="18" max="18" width="1.28515625" customWidth="1"/>
  </cols>
  <sheetData>
    <row r="1" spans="1:17" ht="38.25" customHeight="1" x14ac:dyDescent="0.2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7" ht="38.25" customHeight="1" x14ac:dyDescent="0.2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ht="38.25" customHeight="1" x14ac:dyDescent="0.2">
      <c r="A3" s="170" t="s">
        <v>135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17" ht="38.25" customHeight="1" x14ac:dyDescent="0.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38.25" customHeight="1" x14ac:dyDescent="0.2">
      <c r="A5" s="167" t="s">
        <v>190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</row>
    <row r="6" spans="1:17" ht="38.25" customHeight="1" x14ac:dyDescent="0.2">
      <c r="A6" s="100"/>
      <c r="B6" s="100"/>
      <c r="C6" s="173" t="s">
        <v>136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</row>
    <row r="7" spans="1:17" ht="38.25" customHeight="1" thickBot="1" x14ac:dyDescent="0.65">
      <c r="A7" s="171" t="s">
        <v>82</v>
      </c>
      <c r="B7" s="117"/>
      <c r="C7" s="172" t="s">
        <v>156</v>
      </c>
      <c r="D7" s="172"/>
      <c r="E7" s="172"/>
      <c r="F7" s="172"/>
      <c r="G7" s="172"/>
      <c r="H7" s="172"/>
      <c r="I7" s="172"/>
      <c r="J7" s="117"/>
      <c r="K7" s="172" t="s">
        <v>155</v>
      </c>
      <c r="L7" s="172"/>
      <c r="M7" s="172"/>
      <c r="N7" s="172"/>
      <c r="O7" s="172"/>
      <c r="P7" s="172"/>
      <c r="Q7" s="172"/>
    </row>
    <row r="8" spans="1:17" ht="38.25" customHeight="1" thickBot="1" x14ac:dyDescent="0.65">
      <c r="A8" s="172"/>
      <c r="B8" s="117"/>
      <c r="C8" s="109" t="s">
        <v>8</v>
      </c>
      <c r="D8" s="127"/>
      <c r="E8" s="109" t="s">
        <v>10</v>
      </c>
      <c r="F8" s="127"/>
      <c r="G8" s="109" t="s">
        <v>125</v>
      </c>
      <c r="H8" s="127"/>
      <c r="I8" s="109" t="s">
        <v>131</v>
      </c>
      <c r="J8" s="117"/>
      <c r="K8" s="109" t="s">
        <v>8</v>
      </c>
      <c r="L8" s="127"/>
      <c r="M8" s="109" t="s">
        <v>10</v>
      </c>
      <c r="N8" s="127"/>
      <c r="O8" s="109" t="s">
        <v>125</v>
      </c>
      <c r="P8" s="127"/>
      <c r="Q8" s="111" t="s">
        <v>131</v>
      </c>
    </row>
    <row r="9" spans="1:17" ht="38.25" customHeight="1" x14ac:dyDescent="0.4">
      <c r="A9" s="129" t="s">
        <v>70</v>
      </c>
      <c r="B9" s="38"/>
      <c r="C9" s="35">
        <v>100</v>
      </c>
      <c r="D9" s="36"/>
      <c r="E9" s="35">
        <v>98305276</v>
      </c>
      <c r="F9" s="36"/>
      <c r="G9" s="35">
        <v>-97430811</v>
      </c>
      <c r="H9" s="36"/>
      <c r="I9" s="35">
        <f>E9+G9</f>
        <v>874465</v>
      </c>
      <c r="J9" s="36"/>
      <c r="K9" s="35">
        <v>100</v>
      </c>
      <c r="L9" s="36"/>
      <c r="M9" s="35">
        <v>98305276</v>
      </c>
      <c r="N9" s="36"/>
      <c r="O9" s="35">
        <v>-95068875</v>
      </c>
      <c r="P9" s="36"/>
      <c r="Q9" s="35">
        <f>M9+O9</f>
        <v>3236401</v>
      </c>
    </row>
    <row r="10" spans="1:17" ht="38.25" customHeight="1" thickBot="1" x14ac:dyDescent="0.45">
      <c r="A10" s="129" t="s">
        <v>74</v>
      </c>
      <c r="B10" s="38"/>
      <c r="C10" s="40">
        <v>621800</v>
      </c>
      <c r="D10" s="36"/>
      <c r="E10" s="40">
        <v>621349195000</v>
      </c>
      <c r="F10" s="36"/>
      <c r="G10" s="40">
        <v>-621881305000</v>
      </c>
      <c r="H10" s="36"/>
      <c r="I10" s="40">
        <f>E10+G10</f>
        <v>-532110000</v>
      </c>
      <c r="J10" s="36"/>
      <c r="K10" s="40">
        <v>621800</v>
      </c>
      <c r="L10" s="36"/>
      <c r="M10" s="40">
        <v>621349195000</v>
      </c>
      <c r="N10" s="36"/>
      <c r="O10" s="40">
        <v>-621881305000</v>
      </c>
      <c r="P10" s="36"/>
      <c r="Q10" s="40">
        <f>M10+O10</f>
        <v>-532110000</v>
      </c>
    </row>
    <row r="11" spans="1:17" ht="38.25" customHeight="1" thickBot="1" x14ac:dyDescent="0.45">
      <c r="A11" s="130" t="s">
        <v>32</v>
      </c>
      <c r="B11" s="38"/>
      <c r="C11" s="57">
        <f>SUM(C9:C10)</f>
        <v>621900</v>
      </c>
      <c r="D11" s="36"/>
      <c r="E11" s="57">
        <f>SUM(E9:E10)</f>
        <v>621447500276</v>
      </c>
      <c r="F11" s="36"/>
      <c r="G11" s="57">
        <f>SUM(G9:G10)</f>
        <v>-621978735811</v>
      </c>
      <c r="H11" s="36"/>
      <c r="I11" s="57">
        <f>SUM(I9:I10)</f>
        <v>-531235535</v>
      </c>
      <c r="J11" s="36"/>
      <c r="K11" s="57">
        <f>SUM(K9:K10)</f>
        <v>621900</v>
      </c>
      <c r="L11" s="36"/>
      <c r="M11" s="57">
        <f>SUM(M9:M10)</f>
        <v>621447500276</v>
      </c>
      <c r="N11" s="36"/>
      <c r="O11" s="57">
        <f>SUM(O9:O10)</f>
        <v>-621976373875</v>
      </c>
      <c r="P11" s="36"/>
      <c r="Q11" s="57">
        <f>SUM(Q9:Q10)</f>
        <v>-528873599</v>
      </c>
    </row>
    <row r="12" spans="1:17" ht="16.5" thickTop="1" x14ac:dyDescent="0.4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7" ht="22.5" hidden="1" x14ac:dyDescent="0.2">
      <c r="C13" s="35"/>
      <c r="D13" s="35"/>
      <c r="E13" s="35"/>
      <c r="F13" s="35"/>
      <c r="G13" s="35"/>
      <c r="H13" s="35"/>
      <c r="I13" s="35">
        <v>-531235535</v>
      </c>
      <c r="J13" s="35"/>
      <c r="K13" s="35"/>
      <c r="L13" s="35"/>
      <c r="M13" s="35"/>
      <c r="N13" s="35"/>
      <c r="O13" s="35"/>
      <c r="P13" s="35"/>
      <c r="Q13" s="35">
        <v>-528873599</v>
      </c>
    </row>
    <row r="14" spans="1:17" ht="22.5" hidden="1" x14ac:dyDescent="0.2">
      <c r="C14" s="35"/>
      <c r="D14" s="35"/>
      <c r="E14" s="35"/>
      <c r="F14" s="35"/>
      <c r="G14" s="35"/>
      <c r="H14" s="35"/>
      <c r="I14" s="35">
        <f>I13-I11</f>
        <v>0</v>
      </c>
      <c r="J14" s="35"/>
      <c r="K14" s="35"/>
      <c r="L14" s="35"/>
      <c r="M14" s="35"/>
      <c r="N14" s="35"/>
      <c r="O14" s="35"/>
      <c r="P14" s="35"/>
      <c r="Q14" s="35">
        <f>Q13-Q11</f>
        <v>0</v>
      </c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3"/>
  <sheetViews>
    <sheetView rightToLeft="1" view="pageBreakPreview" zoomScale="60" zoomScaleNormal="100" workbookViewId="0">
      <selection activeCell="AA1" sqref="AA1:AA1048576"/>
    </sheetView>
  </sheetViews>
  <sheetFormatPr defaultRowHeight="15.75" x14ac:dyDescent="0.4"/>
  <cols>
    <col min="1" max="1" width="30.85546875" style="4" bestFit="1" customWidth="1"/>
    <col min="2" max="2" width="1.28515625" style="4" customWidth="1"/>
    <col min="3" max="3" width="24.28515625" style="4" customWidth="1"/>
    <col min="4" max="4" width="1.28515625" style="4" customWidth="1"/>
    <col min="5" max="5" width="24.42578125" style="4" customWidth="1"/>
    <col min="6" max="6" width="1.28515625" style="4" customWidth="1"/>
    <col min="7" max="7" width="24.140625" style="4" bestFit="1" customWidth="1"/>
    <col min="8" max="8" width="1.28515625" style="4" customWidth="1"/>
    <col min="9" max="9" width="19" style="4" customWidth="1"/>
    <col min="10" max="10" width="1.28515625" style="4" customWidth="1"/>
    <col min="11" max="11" width="22" style="4" customWidth="1"/>
    <col min="12" max="12" width="1.28515625" style="4" customWidth="1"/>
    <col min="13" max="13" width="18.28515625" style="4" customWidth="1"/>
    <col min="14" max="14" width="1.28515625" style="4" customWidth="1"/>
    <col min="15" max="15" width="22.5703125" style="4" customWidth="1"/>
    <col min="16" max="16" width="1.28515625" style="4" customWidth="1"/>
    <col min="17" max="17" width="18" style="4" bestFit="1" customWidth="1"/>
    <col min="18" max="18" width="1.28515625" style="4" customWidth="1"/>
    <col min="19" max="19" width="17.85546875" style="4" bestFit="1" customWidth="1"/>
    <col min="20" max="20" width="1.28515625" style="4" customWidth="1"/>
    <col min="21" max="21" width="23.5703125" style="4" bestFit="1" customWidth="1"/>
    <col min="22" max="22" width="1.28515625" style="4" customWidth="1"/>
    <col min="23" max="23" width="23.42578125" style="4" bestFit="1" customWidth="1"/>
    <col min="24" max="24" width="1.28515625" style="4" customWidth="1"/>
    <col min="25" max="25" width="20" style="4" bestFit="1" customWidth="1"/>
    <col min="26" max="26" width="1.42578125" style="4" customWidth="1"/>
    <col min="27" max="27" width="15.5703125" style="4" hidden="1" customWidth="1"/>
    <col min="28" max="16384" width="9.140625" style="4"/>
  </cols>
  <sheetData>
    <row r="1" spans="1:27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27" ht="40.5" customHeight="1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7" ht="40.5" customHeight="1" x14ac:dyDescent="0.4">
      <c r="A3" s="141" t="s">
        <v>139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7" ht="40.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7" ht="40.5" customHeight="1" x14ac:dyDescent="0.4">
      <c r="A5" s="140" t="s">
        <v>138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</row>
    <row r="6" spans="1:27" ht="40.5" customHeight="1" x14ac:dyDescent="0.4">
      <c r="A6" s="140" t="s">
        <v>137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</row>
    <row r="7" spans="1:27" ht="40.5" customHeight="1" x14ac:dyDescent="0.4">
      <c r="A7" s="1"/>
      <c r="B7" s="1"/>
      <c r="C7" s="145" t="s">
        <v>136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</row>
    <row r="8" spans="1:27" ht="40.5" customHeight="1" thickBot="1" x14ac:dyDescent="0.8">
      <c r="A8" s="23"/>
      <c r="B8" s="23"/>
      <c r="C8" s="144" t="s">
        <v>2</v>
      </c>
      <c r="D8" s="144"/>
      <c r="E8" s="144"/>
      <c r="F8" s="144"/>
      <c r="G8" s="144"/>
      <c r="H8" s="23"/>
      <c r="I8" s="143" t="s">
        <v>3</v>
      </c>
      <c r="J8" s="143"/>
      <c r="K8" s="143"/>
      <c r="L8" s="143"/>
      <c r="M8" s="143"/>
      <c r="N8" s="143"/>
      <c r="O8" s="143"/>
      <c r="P8" s="23"/>
      <c r="Q8" s="143" t="s">
        <v>4</v>
      </c>
      <c r="R8" s="143"/>
      <c r="S8" s="143"/>
      <c r="T8" s="143"/>
      <c r="U8" s="143"/>
      <c r="V8" s="143"/>
      <c r="W8" s="143"/>
      <c r="X8" s="143"/>
      <c r="Y8" s="143"/>
    </row>
    <row r="9" spans="1:27" ht="40.5" customHeight="1" thickBot="1" x14ac:dyDescent="0.7">
      <c r="A9" s="142" t="s">
        <v>7</v>
      </c>
      <c r="B9" s="23"/>
      <c r="C9" s="142" t="s">
        <v>8</v>
      </c>
      <c r="D9" s="24"/>
      <c r="E9" s="142" t="s">
        <v>9</v>
      </c>
      <c r="F9" s="24"/>
      <c r="G9" s="142" t="s">
        <v>10</v>
      </c>
      <c r="H9" s="23"/>
      <c r="I9" s="143" t="s">
        <v>5</v>
      </c>
      <c r="J9" s="143"/>
      <c r="K9" s="143"/>
      <c r="L9" s="24"/>
      <c r="M9" s="143" t="s">
        <v>6</v>
      </c>
      <c r="N9" s="143"/>
      <c r="O9" s="143"/>
      <c r="P9" s="23"/>
      <c r="Q9" s="142" t="s">
        <v>8</v>
      </c>
      <c r="R9" s="24"/>
      <c r="S9" s="146" t="s">
        <v>12</v>
      </c>
      <c r="T9" s="24"/>
      <c r="U9" s="142" t="s">
        <v>9</v>
      </c>
      <c r="V9" s="24"/>
      <c r="W9" s="142" t="s">
        <v>10</v>
      </c>
      <c r="X9" s="24"/>
      <c r="Y9" s="146" t="s">
        <v>13</v>
      </c>
    </row>
    <row r="10" spans="1:27" ht="40.5" customHeight="1" thickBot="1" x14ac:dyDescent="0.7">
      <c r="A10" s="143"/>
      <c r="B10" s="23"/>
      <c r="C10" s="143"/>
      <c r="D10" s="23"/>
      <c r="E10" s="143"/>
      <c r="F10" s="23"/>
      <c r="G10" s="143"/>
      <c r="H10" s="23"/>
      <c r="I10" s="25" t="s">
        <v>8</v>
      </c>
      <c r="J10" s="24"/>
      <c r="K10" s="25" t="s">
        <v>9</v>
      </c>
      <c r="L10" s="23"/>
      <c r="M10" s="25" t="s">
        <v>8</v>
      </c>
      <c r="N10" s="24"/>
      <c r="O10" s="25" t="s">
        <v>11</v>
      </c>
      <c r="P10" s="23"/>
      <c r="Q10" s="143"/>
      <c r="R10" s="23"/>
      <c r="S10" s="147"/>
      <c r="T10" s="23"/>
      <c r="U10" s="143"/>
      <c r="V10" s="23"/>
      <c r="W10" s="143"/>
      <c r="X10" s="23"/>
      <c r="Y10" s="147"/>
    </row>
    <row r="11" spans="1:27" ht="40.5" customHeight="1" x14ac:dyDescent="0.4">
      <c r="A11" s="33" t="s">
        <v>19</v>
      </c>
      <c r="B11" s="34"/>
      <c r="C11" s="35">
        <v>4562966340</v>
      </c>
      <c r="D11" s="36"/>
      <c r="E11" s="37">
        <v>27111784598274</v>
      </c>
      <c r="F11" s="36"/>
      <c r="G11" s="37">
        <v>19966043868361</v>
      </c>
      <c r="H11" s="36"/>
      <c r="I11" s="37">
        <v>1281056</v>
      </c>
      <c r="J11" s="36"/>
      <c r="K11" s="37">
        <v>5338912589</v>
      </c>
      <c r="L11" s="36"/>
      <c r="M11" s="37">
        <v>0</v>
      </c>
      <c r="N11" s="36"/>
      <c r="O11" s="37">
        <v>0</v>
      </c>
      <c r="P11" s="36"/>
      <c r="Q11" s="37">
        <v>4564247396</v>
      </c>
      <c r="R11" s="36"/>
      <c r="S11" s="37">
        <v>4162</v>
      </c>
      <c r="T11" s="36"/>
      <c r="U11" s="37">
        <v>27117123510863</v>
      </c>
      <c r="V11" s="36"/>
      <c r="W11" s="37">
        <v>18981960399928</v>
      </c>
      <c r="X11" s="10"/>
      <c r="Y11" s="46">
        <f>W11/$AA$11*100</f>
        <v>37.025934518223487</v>
      </c>
      <c r="AA11" s="45">
        <v>51266661184704</v>
      </c>
    </row>
    <row r="12" spans="1:27" ht="40.5" customHeight="1" x14ac:dyDescent="0.4">
      <c r="A12" s="33" t="s">
        <v>17</v>
      </c>
      <c r="B12" s="34"/>
      <c r="C12" s="35">
        <v>587544958</v>
      </c>
      <c r="D12" s="36"/>
      <c r="E12" s="37">
        <v>4459232695302</v>
      </c>
      <c r="F12" s="36"/>
      <c r="G12" s="37">
        <v>8084345296165</v>
      </c>
      <c r="H12" s="36"/>
      <c r="I12" s="37">
        <v>1228989</v>
      </c>
      <c r="J12" s="36"/>
      <c r="K12" s="37">
        <v>16447832542</v>
      </c>
      <c r="L12" s="36"/>
      <c r="M12" s="37">
        <v>-500000</v>
      </c>
      <c r="N12" s="36"/>
      <c r="O12" s="37">
        <v>-6999676243</v>
      </c>
      <c r="P12" s="36"/>
      <c r="Q12" s="37">
        <v>588273947</v>
      </c>
      <c r="R12" s="36"/>
      <c r="S12" s="37">
        <v>13770</v>
      </c>
      <c r="T12" s="36"/>
      <c r="U12" s="37">
        <v>4471882286749</v>
      </c>
      <c r="V12" s="36"/>
      <c r="W12" s="37">
        <v>8094375845679</v>
      </c>
      <c r="X12" s="10"/>
      <c r="Y12" s="46">
        <f t="shared" ref="Y12:Y28" si="0">W12/$AA$11*100</f>
        <v>15.788771218231879</v>
      </c>
    </row>
    <row r="13" spans="1:27" ht="40.5" customHeight="1" x14ac:dyDescent="0.4">
      <c r="A13" s="33" t="s">
        <v>23</v>
      </c>
      <c r="B13" s="34"/>
      <c r="C13" s="35">
        <v>1575599402</v>
      </c>
      <c r="D13" s="36"/>
      <c r="E13" s="37">
        <v>6018510171222</v>
      </c>
      <c r="F13" s="36"/>
      <c r="G13" s="37">
        <v>5045958238386</v>
      </c>
      <c r="H13" s="36"/>
      <c r="I13" s="37">
        <v>51159032</v>
      </c>
      <c r="J13" s="36"/>
      <c r="K13" s="37">
        <v>154880662936</v>
      </c>
      <c r="L13" s="36"/>
      <c r="M13" s="37">
        <v>0</v>
      </c>
      <c r="N13" s="36"/>
      <c r="O13" s="37">
        <v>0</v>
      </c>
      <c r="P13" s="36"/>
      <c r="Q13" s="37">
        <v>1626758434</v>
      </c>
      <c r="R13" s="36"/>
      <c r="S13" s="37">
        <v>2929</v>
      </c>
      <c r="T13" s="36"/>
      <c r="U13" s="37">
        <v>6173390834158</v>
      </c>
      <c r="V13" s="36"/>
      <c r="W13" s="37">
        <v>4761154223841</v>
      </c>
      <c r="X13" s="10"/>
      <c r="Y13" s="46">
        <f t="shared" si="0"/>
        <v>9.2870378406104308</v>
      </c>
    </row>
    <row r="14" spans="1:27" ht="40.5" customHeight="1" x14ac:dyDescent="0.4">
      <c r="A14" s="33" t="s">
        <v>30</v>
      </c>
      <c r="B14" s="34"/>
      <c r="C14" s="35">
        <v>1581205352</v>
      </c>
      <c r="D14" s="36"/>
      <c r="E14" s="37">
        <v>5247220852297</v>
      </c>
      <c r="F14" s="36"/>
      <c r="G14" s="37">
        <v>3385947791803</v>
      </c>
      <c r="H14" s="36"/>
      <c r="I14" s="37">
        <v>0</v>
      </c>
      <c r="J14" s="36"/>
      <c r="K14" s="37">
        <v>0</v>
      </c>
      <c r="L14" s="36"/>
      <c r="M14" s="37">
        <v>0</v>
      </c>
      <c r="N14" s="36"/>
      <c r="O14" s="37">
        <v>0</v>
      </c>
      <c r="P14" s="36"/>
      <c r="Q14" s="37">
        <v>1581205352</v>
      </c>
      <c r="R14" s="36"/>
      <c r="S14" s="37">
        <v>2028</v>
      </c>
      <c r="T14" s="36"/>
      <c r="U14" s="37">
        <v>5247220852297</v>
      </c>
      <c r="V14" s="36"/>
      <c r="W14" s="37">
        <v>3204247373671</v>
      </c>
      <c r="X14" s="10"/>
      <c r="Y14" s="46">
        <f t="shared" si="0"/>
        <v>6.2501580942178157</v>
      </c>
    </row>
    <row r="15" spans="1:27" ht="40.5" customHeight="1" x14ac:dyDescent="0.4">
      <c r="A15" s="33" t="s">
        <v>26</v>
      </c>
      <c r="B15" s="34"/>
      <c r="C15" s="35">
        <v>1354907228</v>
      </c>
      <c r="D15" s="36"/>
      <c r="E15" s="37">
        <v>6336545375645</v>
      </c>
      <c r="F15" s="36"/>
      <c r="G15" s="37">
        <v>2864804786840</v>
      </c>
      <c r="H15" s="36"/>
      <c r="I15" s="37">
        <v>7087951</v>
      </c>
      <c r="J15" s="36"/>
      <c r="K15" s="37">
        <v>14864714847</v>
      </c>
      <c r="L15" s="36"/>
      <c r="M15" s="37">
        <v>0</v>
      </c>
      <c r="N15" s="36"/>
      <c r="O15" s="37">
        <v>0</v>
      </c>
      <c r="P15" s="36"/>
      <c r="Q15" s="37">
        <v>1361995179</v>
      </c>
      <c r="R15" s="36"/>
      <c r="S15" s="37">
        <v>2099</v>
      </c>
      <c r="T15" s="36"/>
      <c r="U15" s="37">
        <v>6351410090492</v>
      </c>
      <c r="V15" s="36"/>
      <c r="W15" s="37">
        <v>2856655171531</v>
      </c>
      <c r="X15" s="10"/>
      <c r="Y15" s="46">
        <f t="shared" si="0"/>
        <v>5.5721498250861634</v>
      </c>
    </row>
    <row r="16" spans="1:27" ht="40.5" customHeight="1" x14ac:dyDescent="0.4">
      <c r="A16" s="33" t="s">
        <v>28</v>
      </c>
      <c r="B16" s="34"/>
      <c r="C16" s="35">
        <v>129109741</v>
      </c>
      <c r="D16" s="36"/>
      <c r="E16" s="37">
        <v>1157864760813</v>
      </c>
      <c r="F16" s="36"/>
      <c r="G16" s="37">
        <v>1025642359894</v>
      </c>
      <c r="H16" s="36"/>
      <c r="I16" s="37">
        <v>2000000</v>
      </c>
      <c r="J16" s="36"/>
      <c r="K16" s="37">
        <v>15191269575</v>
      </c>
      <c r="L16" s="36"/>
      <c r="M16" s="37">
        <v>0</v>
      </c>
      <c r="N16" s="36"/>
      <c r="O16" s="37">
        <v>0</v>
      </c>
      <c r="P16" s="36"/>
      <c r="Q16" s="37">
        <v>131109741</v>
      </c>
      <c r="R16" s="36"/>
      <c r="S16" s="37">
        <v>8430</v>
      </c>
      <c r="T16" s="36"/>
      <c r="U16" s="37">
        <v>1173056030388</v>
      </c>
      <c r="V16" s="36"/>
      <c r="W16" s="37">
        <v>1104415122741</v>
      </c>
      <c r="X16" s="10"/>
      <c r="Y16" s="46">
        <f t="shared" si="0"/>
        <v>2.1542559964301224</v>
      </c>
    </row>
    <row r="17" spans="1:25" ht="40.5" customHeight="1" x14ac:dyDescent="0.4">
      <c r="A17" s="33" t="s">
        <v>15</v>
      </c>
      <c r="B17" s="38"/>
      <c r="C17" s="35">
        <v>21122948</v>
      </c>
      <c r="D17" s="36"/>
      <c r="E17" s="37">
        <v>545909705796</v>
      </c>
      <c r="F17" s="36"/>
      <c r="G17" s="37">
        <v>898098363507</v>
      </c>
      <c r="H17" s="36"/>
      <c r="I17" s="37">
        <v>814817</v>
      </c>
      <c r="J17" s="36"/>
      <c r="K17" s="37">
        <v>33351609236</v>
      </c>
      <c r="L17" s="36"/>
      <c r="M17" s="37">
        <v>-354664</v>
      </c>
      <c r="N17" s="36"/>
      <c r="O17" s="37">
        <v>-15095979639</v>
      </c>
      <c r="P17" s="36"/>
      <c r="Q17" s="37">
        <v>21583101</v>
      </c>
      <c r="R17" s="36"/>
      <c r="S17" s="37">
        <v>42150</v>
      </c>
      <c r="T17" s="36"/>
      <c r="U17" s="37">
        <v>569914277597</v>
      </c>
      <c r="V17" s="36"/>
      <c r="W17" s="37">
        <v>909036314092</v>
      </c>
      <c r="X17" s="10"/>
      <c r="Y17" s="46">
        <f t="shared" si="0"/>
        <v>1.7731529479107593</v>
      </c>
    </row>
    <row r="18" spans="1:25" ht="40.5" customHeight="1" x14ac:dyDescent="0.4">
      <c r="A18" s="39" t="s">
        <v>14</v>
      </c>
      <c r="B18" s="38"/>
      <c r="C18" s="35">
        <v>301231382</v>
      </c>
      <c r="D18" s="36"/>
      <c r="E18" s="35">
        <v>937857816841</v>
      </c>
      <c r="F18" s="36"/>
      <c r="G18" s="35">
        <v>724211885436</v>
      </c>
      <c r="H18" s="36"/>
      <c r="I18" s="35">
        <v>1519211</v>
      </c>
      <c r="J18" s="36"/>
      <c r="K18" s="35">
        <v>3676010123</v>
      </c>
      <c r="L18" s="36"/>
      <c r="M18" s="35">
        <v>0</v>
      </c>
      <c r="N18" s="36"/>
      <c r="O18" s="35">
        <v>0</v>
      </c>
      <c r="P18" s="36"/>
      <c r="Q18" s="35">
        <v>302750593</v>
      </c>
      <c r="R18" s="36"/>
      <c r="S18" s="35">
        <v>2377</v>
      </c>
      <c r="T18" s="36"/>
      <c r="U18" s="35">
        <v>941533826964</v>
      </c>
      <c r="V18" s="36"/>
      <c r="W18" s="35">
        <v>719091234559</v>
      </c>
      <c r="X18" s="10"/>
      <c r="Y18" s="46">
        <f t="shared" si="0"/>
        <v>1.4026488519863844</v>
      </c>
    </row>
    <row r="19" spans="1:25" ht="40.5" customHeight="1" x14ac:dyDescent="0.4">
      <c r="A19" s="33" t="s">
        <v>31</v>
      </c>
      <c r="B19" s="34"/>
      <c r="C19" s="35">
        <v>173225000</v>
      </c>
      <c r="D19" s="36"/>
      <c r="E19" s="35">
        <v>444651735312</v>
      </c>
      <c r="F19" s="36"/>
      <c r="G19" s="35">
        <v>472371749421</v>
      </c>
      <c r="H19" s="36"/>
      <c r="I19" s="35">
        <v>4941528</v>
      </c>
      <c r="J19" s="36"/>
      <c r="K19" s="35">
        <v>12246350895</v>
      </c>
      <c r="L19" s="36"/>
      <c r="M19" s="35">
        <v>-11700000</v>
      </c>
      <c r="N19" s="36"/>
      <c r="O19" s="35">
        <v>-27675450951</v>
      </c>
      <c r="P19" s="36"/>
      <c r="Q19" s="35">
        <v>166466528</v>
      </c>
      <c r="R19" s="36"/>
      <c r="S19" s="35">
        <v>2394</v>
      </c>
      <c r="T19" s="36"/>
      <c r="U19" s="35">
        <v>426894091251</v>
      </c>
      <c r="V19" s="36"/>
      <c r="W19" s="35">
        <v>398217992172</v>
      </c>
      <c r="X19" s="10"/>
      <c r="Y19" s="46">
        <f t="shared" si="0"/>
        <v>0.77675819522807721</v>
      </c>
    </row>
    <row r="20" spans="1:25" ht="40.5" customHeight="1" x14ac:dyDescent="0.4">
      <c r="A20" s="33" t="s">
        <v>25</v>
      </c>
      <c r="B20" s="34"/>
      <c r="C20" s="35">
        <v>132918399</v>
      </c>
      <c r="D20" s="36"/>
      <c r="E20" s="37">
        <v>371190844316</v>
      </c>
      <c r="F20" s="36"/>
      <c r="G20" s="37">
        <v>277986778468</v>
      </c>
      <c r="H20" s="36"/>
      <c r="I20" s="37">
        <v>0</v>
      </c>
      <c r="J20" s="36"/>
      <c r="K20" s="37">
        <v>0</v>
      </c>
      <c r="L20" s="36"/>
      <c r="M20" s="37">
        <v>0</v>
      </c>
      <c r="N20" s="36"/>
      <c r="O20" s="37">
        <v>0</v>
      </c>
      <c r="P20" s="36"/>
      <c r="Q20" s="37">
        <v>132918399</v>
      </c>
      <c r="R20" s="36"/>
      <c r="S20" s="37">
        <v>2010</v>
      </c>
      <c r="T20" s="36"/>
      <c r="U20" s="37">
        <v>371190844316</v>
      </c>
      <c r="V20" s="36"/>
      <c r="W20" s="37">
        <v>266962935843</v>
      </c>
      <c r="X20" s="10"/>
      <c r="Y20" s="46">
        <f t="shared" si="0"/>
        <v>0.52073400075964271</v>
      </c>
    </row>
    <row r="21" spans="1:25" ht="40.5" customHeight="1" x14ac:dyDescent="0.4">
      <c r="A21" s="33" t="s">
        <v>20</v>
      </c>
      <c r="B21" s="34"/>
      <c r="C21" s="35">
        <v>53441722</v>
      </c>
      <c r="D21" s="36"/>
      <c r="E21" s="37">
        <v>251131712558</v>
      </c>
      <c r="F21" s="36"/>
      <c r="G21" s="37">
        <v>204686440414</v>
      </c>
      <c r="H21" s="36"/>
      <c r="I21" s="37">
        <v>435303679</v>
      </c>
      <c r="J21" s="36"/>
      <c r="K21" s="37">
        <v>10</v>
      </c>
      <c r="L21" s="36"/>
      <c r="M21" s="37">
        <v>0</v>
      </c>
      <c r="N21" s="36"/>
      <c r="O21" s="37">
        <v>0</v>
      </c>
      <c r="P21" s="36"/>
      <c r="Q21" s="37">
        <v>488745401</v>
      </c>
      <c r="R21" s="36"/>
      <c r="S21" s="37">
        <v>404</v>
      </c>
      <c r="T21" s="36"/>
      <c r="U21" s="37">
        <v>251131712568</v>
      </c>
      <c r="V21" s="36"/>
      <c r="W21" s="37">
        <v>197303077616</v>
      </c>
      <c r="X21" s="10"/>
      <c r="Y21" s="46">
        <f t="shared" si="0"/>
        <v>0.38485649944152722</v>
      </c>
    </row>
    <row r="22" spans="1:25" ht="40.5" customHeight="1" x14ac:dyDescent="0.4">
      <c r="A22" s="33" t="s">
        <v>16</v>
      </c>
      <c r="B22" s="34"/>
      <c r="C22" s="35">
        <v>32130674</v>
      </c>
      <c r="D22" s="36"/>
      <c r="E22" s="37">
        <v>244384496884</v>
      </c>
      <c r="F22" s="36"/>
      <c r="G22" s="37">
        <v>168557837110</v>
      </c>
      <c r="H22" s="36"/>
      <c r="I22" s="37">
        <v>468016</v>
      </c>
      <c r="J22" s="36"/>
      <c r="K22" s="37">
        <v>2352805500</v>
      </c>
      <c r="L22" s="36"/>
      <c r="M22" s="37">
        <v>0</v>
      </c>
      <c r="N22" s="36"/>
      <c r="O22" s="37">
        <v>0</v>
      </c>
      <c r="P22" s="36"/>
      <c r="Q22" s="37">
        <v>32598690</v>
      </c>
      <c r="R22" s="36"/>
      <c r="S22" s="37">
        <v>4970</v>
      </c>
      <c r="T22" s="36"/>
      <c r="U22" s="37">
        <v>246737302384</v>
      </c>
      <c r="V22" s="36"/>
      <c r="W22" s="37">
        <v>161892357528</v>
      </c>
      <c r="X22" s="10"/>
      <c r="Y22" s="46">
        <f t="shared" si="0"/>
        <v>0.31578486639637549</v>
      </c>
    </row>
    <row r="23" spans="1:25" ht="40.5" customHeight="1" x14ac:dyDescent="0.4">
      <c r="A23" s="33" t="s">
        <v>22</v>
      </c>
      <c r="B23" s="34"/>
      <c r="C23" s="35">
        <v>9530817</v>
      </c>
      <c r="D23" s="36"/>
      <c r="E23" s="37">
        <v>150682949192</v>
      </c>
      <c r="F23" s="36"/>
      <c r="G23" s="37">
        <v>138948938518</v>
      </c>
      <c r="H23" s="36"/>
      <c r="I23" s="37">
        <v>490616</v>
      </c>
      <c r="J23" s="36"/>
      <c r="K23" s="37">
        <v>6897520649</v>
      </c>
      <c r="L23" s="36"/>
      <c r="M23" s="37">
        <v>-50000</v>
      </c>
      <c r="N23" s="36"/>
      <c r="O23" s="37">
        <v>-735440660</v>
      </c>
      <c r="P23" s="36"/>
      <c r="Q23" s="37">
        <v>9971433</v>
      </c>
      <c r="R23" s="36"/>
      <c r="S23" s="37">
        <v>14160</v>
      </c>
      <c r="T23" s="36"/>
      <c r="U23" s="37">
        <v>156793182820</v>
      </c>
      <c r="V23" s="36"/>
      <c r="W23" s="37">
        <v>141088182706</v>
      </c>
      <c r="X23" s="10"/>
      <c r="Y23" s="46">
        <f t="shared" si="0"/>
        <v>0.27520454705970848</v>
      </c>
    </row>
    <row r="24" spans="1:25" ht="40.5" customHeight="1" x14ac:dyDescent="0.4">
      <c r="A24" s="33" t="s">
        <v>24</v>
      </c>
      <c r="B24" s="34"/>
      <c r="C24" s="35">
        <v>30486510</v>
      </c>
      <c r="D24" s="36"/>
      <c r="E24" s="37">
        <v>134506020000</v>
      </c>
      <c r="F24" s="36"/>
      <c r="G24" s="37">
        <v>118502393581</v>
      </c>
      <c r="H24" s="36"/>
      <c r="I24" s="37">
        <v>3314503</v>
      </c>
      <c r="J24" s="36"/>
      <c r="K24" s="37">
        <v>12849047290</v>
      </c>
      <c r="L24" s="36"/>
      <c r="M24" s="37">
        <v>-5620000</v>
      </c>
      <c r="N24" s="36"/>
      <c r="O24" s="37">
        <v>-23114140093</v>
      </c>
      <c r="P24" s="36"/>
      <c r="Q24" s="37">
        <v>28181013</v>
      </c>
      <c r="R24" s="36"/>
      <c r="S24" s="37">
        <v>3987</v>
      </c>
      <c r="T24" s="36"/>
      <c r="U24" s="37">
        <v>122791727625</v>
      </c>
      <c r="V24" s="36"/>
      <c r="W24" s="37">
        <v>112272306979</v>
      </c>
      <c r="X24" s="10"/>
      <c r="Y24" s="46">
        <f t="shared" si="0"/>
        <v>0.21899672103573176</v>
      </c>
    </row>
    <row r="25" spans="1:25" ht="40.5" customHeight="1" x14ac:dyDescent="0.4">
      <c r="A25" s="33" t="s">
        <v>18</v>
      </c>
      <c r="B25" s="34"/>
      <c r="C25" s="35">
        <v>10161480</v>
      </c>
      <c r="D25" s="36"/>
      <c r="E25" s="37">
        <v>178524937867</v>
      </c>
      <c r="F25" s="36"/>
      <c r="G25" s="37">
        <v>82143896356</v>
      </c>
      <c r="H25" s="36"/>
      <c r="I25" s="37">
        <v>0</v>
      </c>
      <c r="J25" s="36"/>
      <c r="K25" s="37">
        <v>0</v>
      </c>
      <c r="L25" s="36"/>
      <c r="M25" s="37">
        <v>0</v>
      </c>
      <c r="N25" s="36"/>
      <c r="O25" s="37">
        <v>0</v>
      </c>
      <c r="P25" s="36"/>
      <c r="Q25" s="37">
        <v>10161480</v>
      </c>
      <c r="R25" s="36"/>
      <c r="S25" s="37">
        <v>7620</v>
      </c>
      <c r="T25" s="36"/>
      <c r="U25" s="37">
        <v>178524937867</v>
      </c>
      <c r="V25" s="36"/>
      <c r="W25" s="37">
        <v>77371630437</v>
      </c>
      <c r="X25" s="10"/>
      <c r="Y25" s="46">
        <f t="shared" si="0"/>
        <v>0.15091997147667718</v>
      </c>
    </row>
    <row r="26" spans="1:25" ht="40.5" customHeight="1" x14ac:dyDescent="0.4">
      <c r="A26" s="33" t="s">
        <v>21</v>
      </c>
      <c r="B26" s="34"/>
      <c r="C26" s="35">
        <v>30718316</v>
      </c>
      <c r="D26" s="36"/>
      <c r="E26" s="37">
        <v>68605443020</v>
      </c>
      <c r="F26" s="36"/>
      <c r="G26" s="37">
        <v>53347857998</v>
      </c>
      <c r="H26" s="36"/>
      <c r="I26" s="37">
        <v>0</v>
      </c>
      <c r="J26" s="36"/>
      <c r="K26" s="37">
        <v>0</v>
      </c>
      <c r="L26" s="36"/>
      <c r="M26" s="37">
        <v>0</v>
      </c>
      <c r="N26" s="36"/>
      <c r="O26" s="37">
        <v>0</v>
      </c>
      <c r="P26" s="36"/>
      <c r="Q26" s="37">
        <v>30718316</v>
      </c>
      <c r="R26" s="36"/>
      <c r="S26" s="37">
        <v>1624</v>
      </c>
      <c r="T26" s="36"/>
      <c r="U26" s="37">
        <v>68605443020</v>
      </c>
      <c r="V26" s="36"/>
      <c r="W26" s="37">
        <v>49848631409</v>
      </c>
      <c r="X26" s="10"/>
      <c r="Y26" s="46">
        <f t="shared" si="0"/>
        <v>9.723401184525142E-2</v>
      </c>
    </row>
    <row r="27" spans="1:25" ht="40.5" customHeight="1" x14ac:dyDescent="0.4">
      <c r="A27" s="33" t="s">
        <v>27</v>
      </c>
      <c r="B27" s="34"/>
      <c r="C27" s="35">
        <v>1092556</v>
      </c>
      <c r="D27" s="36"/>
      <c r="E27" s="37">
        <v>15402050709</v>
      </c>
      <c r="F27" s="36"/>
      <c r="G27" s="37">
        <v>10229469410</v>
      </c>
      <c r="H27" s="36"/>
      <c r="I27" s="37">
        <v>0</v>
      </c>
      <c r="J27" s="36"/>
      <c r="K27" s="37">
        <v>0</v>
      </c>
      <c r="L27" s="36"/>
      <c r="M27" s="37">
        <v>0</v>
      </c>
      <c r="N27" s="36"/>
      <c r="O27" s="37">
        <v>0</v>
      </c>
      <c r="P27" s="36"/>
      <c r="Q27" s="37">
        <v>1092556</v>
      </c>
      <c r="R27" s="36"/>
      <c r="S27" s="37">
        <v>11780</v>
      </c>
      <c r="T27" s="36"/>
      <c r="U27" s="37">
        <v>15402050709</v>
      </c>
      <c r="V27" s="36"/>
      <c r="W27" s="37">
        <v>12860528244</v>
      </c>
      <c r="X27" s="10"/>
      <c r="Y27" s="46">
        <f t="shared" si="0"/>
        <v>2.5085558424930324E-2</v>
      </c>
    </row>
    <row r="28" spans="1:25" ht="40.5" customHeight="1" thickBot="1" x14ac:dyDescent="0.45">
      <c r="A28" s="33" t="s">
        <v>29</v>
      </c>
      <c r="B28" s="34"/>
      <c r="C28" s="40">
        <v>879171</v>
      </c>
      <c r="D28" s="36"/>
      <c r="E28" s="40">
        <v>2693419972</v>
      </c>
      <c r="F28" s="36"/>
      <c r="G28" s="40">
        <v>2328032499</v>
      </c>
      <c r="H28" s="36"/>
      <c r="I28" s="40">
        <v>0</v>
      </c>
      <c r="J28" s="36"/>
      <c r="K28" s="40">
        <v>0</v>
      </c>
      <c r="L28" s="36"/>
      <c r="M28" s="40">
        <v>0</v>
      </c>
      <c r="N28" s="36"/>
      <c r="O28" s="40">
        <v>0</v>
      </c>
      <c r="P28" s="36"/>
      <c r="Q28" s="40">
        <v>879171</v>
      </c>
      <c r="R28" s="36"/>
      <c r="S28" s="37">
        <v>2640</v>
      </c>
      <c r="T28" s="36"/>
      <c r="U28" s="40">
        <v>2693419972</v>
      </c>
      <c r="V28" s="36"/>
      <c r="W28" s="40">
        <v>2319247471</v>
      </c>
      <c r="X28" s="10"/>
      <c r="Y28" s="47">
        <f t="shared" si="0"/>
        <v>4.5238902191117808E-3</v>
      </c>
    </row>
    <row r="29" spans="1:25" ht="40.5" customHeight="1" thickBot="1" x14ac:dyDescent="0.45">
      <c r="A29" s="41" t="s">
        <v>32</v>
      </c>
      <c r="B29" s="34"/>
      <c r="C29" s="42">
        <f>SUM(C11:C28)</f>
        <v>10588271996</v>
      </c>
      <c r="D29" s="43"/>
      <c r="E29" s="42">
        <f>SUM(E11:E28)</f>
        <v>53676699586020</v>
      </c>
      <c r="F29" s="43"/>
      <c r="G29" s="42">
        <f>SUM(G11:G28)</f>
        <v>43524155984167</v>
      </c>
      <c r="H29" s="43"/>
      <c r="I29" s="42">
        <f>SUM(I11:I28)</f>
        <v>509609398</v>
      </c>
      <c r="J29" s="43"/>
      <c r="K29" s="42">
        <f>SUM(K11:K28)</f>
        <v>278096736192</v>
      </c>
      <c r="L29" s="43"/>
      <c r="M29" s="42">
        <f>SUM(M11:M28)</f>
        <v>-18224664</v>
      </c>
      <c r="N29" s="43"/>
      <c r="O29" s="42">
        <f>SUM(O11:O28)</f>
        <v>-73620687586</v>
      </c>
      <c r="P29" s="43"/>
      <c r="Q29" s="42">
        <f>SUM(Q11:Q28)</f>
        <v>11079656730</v>
      </c>
      <c r="R29" s="43"/>
      <c r="S29" s="44"/>
      <c r="T29" s="43"/>
      <c r="U29" s="42">
        <f>SUM(U11:U28)</f>
        <v>53886296422040</v>
      </c>
      <c r="V29" s="43"/>
      <c r="W29" s="42">
        <f>SUM(W11:W28)</f>
        <v>42051072576447</v>
      </c>
      <c r="X29" s="31"/>
      <c r="Y29" s="48">
        <f>SUM(Y11:Y28)</f>
        <v>82.024207554584095</v>
      </c>
    </row>
    <row r="30" spans="1:25" ht="16.5" thickTop="1" x14ac:dyDescent="0.4"/>
    <row r="31" spans="1:25" ht="22.5" hidden="1" x14ac:dyDescent="0.4">
      <c r="C31" s="37"/>
      <c r="D31" s="37"/>
      <c r="E31" s="37">
        <v>53676699586020</v>
      </c>
      <c r="F31" s="37"/>
      <c r="G31" s="37">
        <v>-10152543601853</v>
      </c>
      <c r="H31" s="37"/>
      <c r="I31" s="37">
        <v>509609398</v>
      </c>
      <c r="J31" s="37"/>
      <c r="K31" s="37">
        <v>278096736192</v>
      </c>
      <c r="L31" s="37"/>
      <c r="M31" s="37">
        <v>-18224664</v>
      </c>
      <c r="N31" s="37"/>
      <c r="O31" s="37">
        <v>-73620687586</v>
      </c>
      <c r="P31" s="37"/>
      <c r="Q31" s="37">
        <f>C29+I29+M29</f>
        <v>11079656730</v>
      </c>
      <c r="R31" s="37"/>
      <c r="S31" s="37"/>
      <c r="T31" s="37"/>
      <c r="U31" s="37">
        <v>53886296422040</v>
      </c>
      <c r="V31" s="37"/>
      <c r="W31" s="37">
        <v>-11835223845593</v>
      </c>
    </row>
    <row r="32" spans="1:25" ht="22.5" hidden="1" x14ac:dyDescent="0.4">
      <c r="C32" s="37"/>
      <c r="D32" s="37"/>
      <c r="E32" s="37">
        <f>E31-E29</f>
        <v>0</v>
      </c>
      <c r="F32" s="37"/>
      <c r="G32" s="37">
        <f>E31+G31</f>
        <v>43524155984167</v>
      </c>
      <c r="H32" s="37"/>
      <c r="I32" s="37">
        <f>I31-I29</f>
        <v>0</v>
      </c>
      <c r="J32" s="37"/>
      <c r="K32" s="37">
        <f>K31-K29</f>
        <v>0</v>
      </c>
      <c r="L32" s="37"/>
      <c r="M32" s="37">
        <f>M31-M29</f>
        <v>0</v>
      </c>
      <c r="N32" s="37"/>
      <c r="O32" s="37">
        <f>O31-O29</f>
        <v>0</v>
      </c>
      <c r="P32" s="37"/>
      <c r="Q32" s="37">
        <f>Q31-Q29</f>
        <v>0</v>
      </c>
      <c r="R32" s="37"/>
      <c r="S32" s="37"/>
      <c r="T32" s="37"/>
      <c r="U32" s="37">
        <f>U31-U29</f>
        <v>0</v>
      </c>
      <c r="V32" s="37"/>
      <c r="W32" s="37">
        <f>U31+W31</f>
        <v>42051072576447</v>
      </c>
    </row>
    <row r="33" spans="3:23" ht="22.5" hidden="1" x14ac:dyDescent="0.4">
      <c r="C33" s="37"/>
      <c r="D33" s="37"/>
      <c r="E33" s="37"/>
      <c r="F33" s="37"/>
      <c r="G33" s="37">
        <f>G32-G29</f>
        <v>0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>
        <f>W32-W29</f>
        <v>0</v>
      </c>
    </row>
  </sheetData>
  <sortState xmlns:xlrd2="http://schemas.microsoft.com/office/spreadsheetml/2017/richdata2" ref="A11:Y28">
    <sortCondition descending="1" ref="W11:W28"/>
  </sortState>
  <mergeCells count="20">
    <mergeCell ref="C9:C10"/>
    <mergeCell ref="E9:E10"/>
    <mergeCell ref="C8:G8"/>
    <mergeCell ref="A9:A10"/>
    <mergeCell ref="C7:Y7"/>
    <mergeCell ref="I8:O8"/>
    <mergeCell ref="Q8:Y8"/>
    <mergeCell ref="I9:K9"/>
    <mergeCell ref="M9:O9"/>
    <mergeCell ref="G9:G10"/>
    <mergeCell ref="S9:S10"/>
    <mergeCell ref="Q9:Q10"/>
    <mergeCell ref="U9:U10"/>
    <mergeCell ref="W9:W10"/>
    <mergeCell ref="Y9:Y10"/>
    <mergeCell ref="A5:Y5"/>
    <mergeCell ref="A6:Y6"/>
    <mergeCell ref="A1:Y1"/>
    <mergeCell ref="A2:Y2"/>
    <mergeCell ref="A3:Y3"/>
  </mergeCells>
  <pageMargins left="0.39" right="0.39" top="0.39" bottom="0.39" header="0" footer="0"/>
  <pageSetup scale="4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7"/>
  <sheetViews>
    <sheetView rightToLeft="1" view="pageBreakPreview" zoomScale="95" zoomScaleNormal="100" zoomScaleSheetLayoutView="95" workbookViewId="0">
      <selection activeCell="A23" sqref="A23:XFD24"/>
    </sheetView>
  </sheetViews>
  <sheetFormatPr defaultRowHeight="12.75" x14ac:dyDescent="0.2"/>
  <cols>
    <col min="1" max="1" width="40.28515625" style="103" customWidth="1"/>
    <col min="2" max="2" width="1.28515625" style="103" customWidth="1"/>
    <col min="3" max="3" width="21.28515625" style="103" customWidth="1"/>
    <col min="4" max="4" width="1.28515625" style="103" customWidth="1"/>
    <col min="5" max="5" width="21.42578125" style="103" bestFit="1" customWidth="1"/>
    <col min="6" max="6" width="1.28515625" style="103" customWidth="1"/>
    <col min="7" max="7" width="21" style="103" bestFit="1" customWidth="1"/>
    <col min="8" max="8" width="1.28515625" style="103" customWidth="1"/>
    <col min="9" max="9" width="31" style="103" bestFit="1" customWidth="1"/>
    <col min="10" max="10" width="1.28515625" style="103" customWidth="1"/>
    <col min="11" max="11" width="18.7109375" style="103" customWidth="1"/>
    <col min="12" max="12" width="1.28515625" style="103" customWidth="1"/>
    <col min="13" max="13" width="22.42578125" style="103" bestFit="1" customWidth="1"/>
    <col min="14" max="14" width="1.28515625" style="103" customWidth="1"/>
    <col min="15" max="15" width="22.5703125" style="103" bestFit="1" customWidth="1"/>
    <col min="16" max="16" width="1.28515625" style="103" customWidth="1"/>
    <col min="17" max="17" width="31" style="103" bestFit="1" customWidth="1"/>
    <col min="18" max="18" width="1.28515625" style="103" customWidth="1"/>
    <col min="19" max="19" width="0.28515625" style="103" customWidth="1"/>
    <col min="20" max="20" width="17.7109375" style="103" bestFit="1" customWidth="1"/>
    <col min="21" max="16384" width="9.140625" style="103"/>
  </cols>
  <sheetData>
    <row r="1" spans="1:18" ht="40.5" customHeight="1" x14ac:dyDescent="0.2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8" ht="40.5" customHeight="1" x14ac:dyDescent="0.2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04"/>
    </row>
    <row r="3" spans="1:18" ht="40.5" customHeight="1" x14ac:dyDescent="0.2">
      <c r="A3" s="170" t="str">
        <f>درآمد!A3</f>
        <v>دوره یک ماهه منتهی به 31 شهریور 1404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04"/>
    </row>
    <row r="4" spans="1:18" ht="40.5" customHeight="1" x14ac:dyDescent="0.2"/>
    <row r="5" spans="1:18" ht="40.5" customHeight="1" x14ac:dyDescent="0.2">
      <c r="A5" s="167" t="s">
        <v>178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05"/>
    </row>
    <row r="6" spans="1:18" ht="40.5" customHeight="1" x14ac:dyDescent="0.2">
      <c r="A6" s="106"/>
      <c r="B6" s="106"/>
      <c r="C6" s="173" t="s">
        <v>136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05"/>
    </row>
    <row r="7" spans="1:18" ht="40.5" customHeight="1" thickBot="1" x14ac:dyDescent="0.35">
      <c r="A7" s="171" t="s">
        <v>82</v>
      </c>
      <c r="B7" s="107"/>
      <c r="C7" s="172" t="s">
        <v>156</v>
      </c>
      <c r="D7" s="172"/>
      <c r="E7" s="172"/>
      <c r="F7" s="172"/>
      <c r="G7" s="172"/>
      <c r="H7" s="172"/>
      <c r="I7" s="172"/>
      <c r="J7" s="107"/>
      <c r="K7" s="172" t="s">
        <v>155</v>
      </c>
      <c r="L7" s="172"/>
      <c r="M7" s="172"/>
      <c r="N7" s="172"/>
      <c r="O7" s="172"/>
      <c r="P7" s="172"/>
      <c r="Q7" s="172"/>
      <c r="R7" s="108"/>
    </row>
    <row r="8" spans="1:18" ht="39.75" customHeight="1" thickBot="1" x14ac:dyDescent="0.35">
      <c r="A8" s="172"/>
      <c r="B8" s="107"/>
      <c r="C8" s="109" t="s">
        <v>8</v>
      </c>
      <c r="D8" s="110"/>
      <c r="E8" s="109" t="s">
        <v>124</v>
      </c>
      <c r="F8" s="110"/>
      <c r="G8" s="109" t="s">
        <v>125</v>
      </c>
      <c r="H8" s="110"/>
      <c r="I8" s="109" t="s">
        <v>126</v>
      </c>
      <c r="J8" s="107"/>
      <c r="K8" s="109" t="s">
        <v>8</v>
      </c>
      <c r="L8" s="110"/>
      <c r="M8" s="109" t="s">
        <v>124</v>
      </c>
      <c r="N8" s="110"/>
      <c r="O8" s="109" t="s">
        <v>125</v>
      </c>
      <c r="P8" s="110"/>
      <c r="Q8" s="111" t="s">
        <v>126</v>
      </c>
      <c r="R8" s="112"/>
    </row>
    <row r="9" spans="1:18" ht="40.5" customHeight="1" x14ac:dyDescent="0.2">
      <c r="A9" s="33" t="s">
        <v>17</v>
      </c>
      <c r="C9" s="37">
        <v>500000</v>
      </c>
      <c r="D9" s="99"/>
      <c r="E9" s="37">
        <v>6999676243</v>
      </c>
      <c r="F9" s="99"/>
      <c r="G9" s="37">
        <v>-5633765948</v>
      </c>
      <c r="H9" s="99"/>
      <c r="I9" s="35">
        <f>E9+G9</f>
        <v>1365910295</v>
      </c>
      <c r="J9" s="99"/>
      <c r="K9" s="37">
        <v>11298895</v>
      </c>
      <c r="L9" s="99"/>
      <c r="M9" s="37">
        <v>165853104331</v>
      </c>
      <c r="N9" s="99"/>
      <c r="O9" s="37">
        <v>-126805981727</v>
      </c>
      <c r="P9" s="99"/>
      <c r="Q9" s="35">
        <f>M9+O9</f>
        <v>39047122604</v>
      </c>
      <c r="R9" s="34"/>
    </row>
    <row r="10" spans="1:18" ht="40.5" customHeight="1" x14ac:dyDescent="0.2">
      <c r="A10" s="33" t="s">
        <v>31</v>
      </c>
      <c r="C10" s="37">
        <v>11700000</v>
      </c>
      <c r="D10" s="99"/>
      <c r="E10" s="37">
        <v>27675450951</v>
      </c>
      <c r="F10" s="99"/>
      <c r="G10" s="37">
        <v>-29982945907</v>
      </c>
      <c r="H10" s="99"/>
      <c r="I10" s="35">
        <f t="shared" ref="I10:I20" si="0">E10+G10</f>
        <v>-2307494956</v>
      </c>
      <c r="J10" s="99"/>
      <c r="K10" s="37">
        <v>106500000</v>
      </c>
      <c r="L10" s="99"/>
      <c r="M10" s="37">
        <v>301748897927</v>
      </c>
      <c r="N10" s="99"/>
      <c r="O10" s="37">
        <v>-265897319254</v>
      </c>
      <c r="P10" s="99"/>
      <c r="Q10" s="35">
        <f t="shared" ref="Q10:Q20" si="1">M10+O10</f>
        <v>35851578673</v>
      </c>
      <c r="R10" s="34"/>
    </row>
    <row r="11" spans="1:18" ht="40.5" customHeight="1" x14ac:dyDescent="0.2">
      <c r="A11" s="33" t="s">
        <v>24</v>
      </c>
      <c r="C11" s="37">
        <v>5620000</v>
      </c>
      <c r="D11" s="99"/>
      <c r="E11" s="37">
        <v>23114140093</v>
      </c>
      <c r="F11" s="99"/>
      <c r="G11" s="37">
        <v>-28969990652</v>
      </c>
      <c r="H11" s="99"/>
      <c r="I11" s="35">
        <f t="shared" si="0"/>
        <v>-5855850559</v>
      </c>
      <c r="J11" s="99"/>
      <c r="K11" s="37">
        <v>18604000</v>
      </c>
      <c r="L11" s="99"/>
      <c r="M11" s="37">
        <v>101446872373</v>
      </c>
      <c r="N11" s="99"/>
      <c r="O11" s="37">
        <v>-95126174349</v>
      </c>
      <c r="P11" s="99"/>
      <c r="Q11" s="35">
        <f t="shared" si="1"/>
        <v>6320698024</v>
      </c>
      <c r="R11" s="34"/>
    </row>
    <row r="12" spans="1:18" ht="40.5" customHeight="1" x14ac:dyDescent="0.2">
      <c r="A12" s="33" t="s">
        <v>15</v>
      </c>
      <c r="C12" s="37">
        <v>354664</v>
      </c>
      <c r="D12" s="99"/>
      <c r="E12" s="37">
        <v>15095979639</v>
      </c>
      <c r="F12" s="99"/>
      <c r="G12" s="37">
        <v>-15031666987</v>
      </c>
      <c r="H12" s="99"/>
      <c r="I12" s="35">
        <f t="shared" si="0"/>
        <v>64312652</v>
      </c>
      <c r="J12" s="99"/>
      <c r="K12" s="37">
        <v>1053276</v>
      </c>
      <c r="L12" s="99"/>
      <c r="M12" s="37">
        <v>49982478613</v>
      </c>
      <c r="N12" s="99"/>
      <c r="O12" s="37">
        <v>-44496898813</v>
      </c>
      <c r="P12" s="99"/>
      <c r="Q12" s="35">
        <f t="shared" si="1"/>
        <v>5485579800</v>
      </c>
      <c r="R12" s="34"/>
    </row>
    <row r="13" spans="1:18" ht="40.5" customHeight="1" x14ac:dyDescent="0.2">
      <c r="A13" s="33" t="s">
        <v>20</v>
      </c>
      <c r="C13" s="37">
        <v>0</v>
      </c>
      <c r="D13" s="99"/>
      <c r="E13" s="37">
        <v>0</v>
      </c>
      <c r="F13" s="99"/>
      <c r="G13" s="37">
        <v>0</v>
      </c>
      <c r="H13" s="99"/>
      <c r="I13" s="35">
        <f t="shared" si="0"/>
        <v>0</v>
      </c>
      <c r="J13" s="99"/>
      <c r="K13" s="37">
        <v>16185375</v>
      </c>
      <c r="L13" s="99"/>
      <c r="M13" s="37">
        <v>84186290687</v>
      </c>
      <c r="N13" s="99"/>
      <c r="O13" s="37">
        <v>-79473894975</v>
      </c>
      <c r="P13" s="99"/>
      <c r="Q13" s="35">
        <f t="shared" si="1"/>
        <v>4712395712</v>
      </c>
      <c r="R13" s="34"/>
    </row>
    <row r="14" spans="1:18" ht="40.5" customHeight="1" x14ac:dyDescent="0.2">
      <c r="A14" s="33" t="s">
        <v>23</v>
      </c>
      <c r="C14" s="37">
        <v>0</v>
      </c>
      <c r="D14" s="99"/>
      <c r="E14" s="37">
        <v>0</v>
      </c>
      <c r="F14" s="99"/>
      <c r="G14" s="37">
        <v>0</v>
      </c>
      <c r="H14" s="99"/>
      <c r="I14" s="35">
        <f t="shared" si="0"/>
        <v>0</v>
      </c>
      <c r="J14" s="99"/>
      <c r="K14" s="37">
        <v>38072747</v>
      </c>
      <c r="L14" s="99"/>
      <c r="M14" s="37">
        <v>158195145558</v>
      </c>
      <c r="N14" s="99"/>
      <c r="O14" s="37">
        <v>-153443229848</v>
      </c>
      <c r="P14" s="99"/>
      <c r="Q14" s="35">
        <f t="shared" si="1"/>
        <v>4751915710</v>
      </c>
      <c r="R14" s="34"/>
    </row>
    <row r="15" spans="1:18" ht="40.5" customHeight="1" x14ac:dyDescent="0.2">
      <c r="A15" s="33" t="s">
        <v>22</v>
      </c>
      <c r="C15" s="37">
        <v>50000</v>
      </c>
      <c r="D15" s="99"/>
      <c r="E15" s="37">
        <v>735440660</v>
      </c>
      <c r="F15" s="99"/>
      <c r="G15" s="37">
        <v>-725810486</v>
      </c>
      <c r="H15" s="99"/>
      <c r="I15" s="35">
        <f t="shared" si="0"/>
        <v>9630174</v>
      </c>
      <c r="J15" s="99"/>
      <c r="K15" s="37">
        <v>829605</v>
      </c>
      <c r="L15" s="99"/>
      <c r="M15" s="37">
        <v>12991399496</v>
      </c>
      <c r="N15" s="99"/>
      <c r="O15" s="37">
        <v>-12026712194</v>
      </c>
      <c r="P15" s="99"/>
      <c r="Q15" s="35">
        <f t="shared" si="1"/>
        <v>964687302</v>
      </c>
      <c r="R15" s="34"/>
    </row>
    <row r="16" spans="1:18" ht="40.5" customHeight="1" x14ac:dyDescent="0.2">
      <c r="A16" s="33" t="s">
        <v>18</v>
      </c>
      <c r="C16" s="37">
        <v>0</v>
      </c>
      <c r="D16" s="99"/>
      <c r="E16" s="37">
        <v>0</v>
      </c>
      <c r="F16" s="99"/>
      <c r="G16" s="37">
        <v>0</v>
      </c>
      <c r="H16" s="99"/>
      <c r="I16" s="35">
        <f t="shared" si="0"/>
        <v>0</v>
      </c>
      <c r="J16" s="99"/>
      <c r="K16" s="37">
        <v>3353965</v>
      </c>
      <c r="L16" s="99"/>
      <c r="M16" s="37">
        <v>51679685248</v>
      </c>
      <c r="N16" s="99"/>
      <c r="O16" s="37">
        <v>-51305874134</v>
      </c>
      <c r="P16" s="99"/>
      <c r="Q16" s="35">
        <f t="shared" si="1"/>
        <v>373811114</v>
      </c>
      <c r="R16" s="34"/>
    </row>
    <row r="17" spans="1:18" ht="40.5" customHeight="1" x14ac:dyDescent="0.2">
      <c r="A17" s="33" t="s">
        <v>16</v>
      </c>
      <c r="C17" s="37">
        <v>0</v>
      </c>
      <c r="D17" s="99"/>
      <c r="E17" s="37">
        <v>0</v>
      </c>
      <c r="F17" s="99"/>
      <c r="G17" s="37">
        <v>0</v>
      </c>
      <c r="H17" s="99"/>
      <c r="I17" s="35">
        <f t="shared" si="0"/>
        <v>0</v>
      </c>
      <c r="J17" s="99"/>
      <c r="K17" s="37">
        <v>3291170</v>
      </c>
      <c r="L17" s="99"/>
      <c r="M17" s="37">
        <v>24549643135</v>
      </c>
      <c r="N17" s="99"/>
      <c r="O17" s="37">
        <v>-24628543256</v>
      </c>
      <c r="P17" s="99"/>
      <c r="Q17" s="35">
        <f t="shared" si="1"/>
        <v>-78900121</v>
      </c>
      <c r="R17" s="34"/>
    </row>
    <row r="18" spans="1:18" ht="40.5" customHeight="1" x14ac:dyDescent="0.2">
      <c r="A18" s="33" t="s">
        <v>26</v>
      </c>
      <c r="C18" s="37">
        <v>0</v>
      </c>
      <c r="D18" s="99"/>
      <c r="E18" s="37">
        <v>0</v>
      </c>
      <c r="F18" s="99"/>
      <c r="G18" s="37">
        <v>0</v>
      </c>
      <c r="H18" s="99"/>
      <c r="I18" s="35">
        <f t="shared" si="0"/>
        <v>0</v>
      </c>
      <c r="J18" s="99"/>
      <c r="K18" s="37">
        <v>15026392</v>
      </c>
      <c r="L18" s="99"/>
      <c r="M18" s="37">
        <v>61812458125</v>
      </c>
      <c r="N18" s="99"/>
      <c r="O18" s="37">
        <v>-63272125268</v>
      </c>
      <c r="P18" s="99"/>
      <c r="Q18" s="35">
        <f t="shared" si="1"/>
        <v>-1459667143</v>
      </c>
      <c r="R18" s="34"/>
    </row>
    <row r="19" spans="1:18" ht="40.5" customHeight="1" x14ac:dyDescent="0.2">
      <c r="A19" s="33" t="s">
        <v>28</v>
      </c>
      <c r="C19" s="37">
        <v>0</v>
      </c>
      <c r="D19" s="99"/>
      <c r="E19" s="37">
        <v>0</v>
      </c>
      <c r="F19" s="99"/>
      <c r="G19" s="37">
        <v>0</v>
      </c>
      <c r="H19" s="99"/>
      <c r="I19" s="35">
        <f t="shared" si="0"/>
        <v>0</v>
      </c>
      <c r="J19" s="99"/>
      <c r="K19" s="37">
        <v>23835963</v>
      </c>
      <c r="L19" s="99"/>
      <c r="M19" s="37">
        <v>253195322730</v>
      </c>
      <c r="N19" s="99"/>
      <c r="O19" s="37">
        <v>-259523079432</v>
      </c>
      <c r="P19" s="99"/>
      <c r="Q19" s="35">
        <f t="shared" si="1"/>
        <v>-6327756702</v>
      </c>
      <c r="R19" s="34"/>
    </row>
    <row r="20" spans="1:18" ht="40.5" customHeight="1" thickBot="1" x14ac:dyDescent="0.25">
      <c r="A20" s="33" t="s">
        <v>19</v>
      </c>
      <c r="C20" s="40">
        <v>0</v>
      </c>
      <c r="D20" s="99"/>
      <c r="E20" s="40">
        <v>0</v>
      </c>
      <c r="F20" s="99"/>
      <c r="G20" s="37">
        <v>0</v>
      </c>
      <c r="H20" s="99"/>
      <c r="I20" s="35">
        <f t="shared" si="0"/>
        <v>0</v>
      </c>
      <c r="J20" s="99"/>
      <c r="K20" s="40">
        <v>83869439</v>
      </c>
      <c r="L20" s="99"/>
      <c r="M20" s="40">
        <v>502223741221</v>
      </c>
      <c r="N20" s="99"/>
      <c r="O20" s="37">
        <v>-529667719907</v>
      </c>
      <c r="P20" s="99"/>
      <c r="Q20" s="35">
        <f t="shared" si="1"/>
        <v>-27443978686</v>
      </c>
      <c r="R20" s="34"/>
    </row>
    <row r="21" spans="1:18" ht="40.5" customHeight="1" thickBot="1" x14ac:dyDescent="0.25">
      <c r="A21" s="114" t="s">
        <v>32</v>
      </c>
      <c r="C21" s="88">
        <f>SUM(C9:C20)</f>
        <v>18224664</v>
      </c>
      <c r="D21" s="99"/>
      <c r="E21" s="88">
        <f>SUM(E9:E20)</f>
        <v>73620687586</v>
      </c>
      <c r="F21" s="99"/>
      <c r="G21" s="88">
        <f>SUM(G9:G20)</f>
        <v>-80344179980</v>
      </c>
      <c r="H21" s="99"/>
      <c r="I21" s="88">
        <f>SUM(I9:I20)</f>
        <v>-6723492394</v>
      </c>
      <c r="J21" s="99"/>
      <c r="K21" s="88">
        <f>SUM(K9:K20)</f>
        <v>321920827</v>
      </c>
      <c r="L21" s="99"/>
      <c r="M21" s="88">
        <f>SUM(M9:M20)</f>
        <v>1767865039444</v>
      </c>
      <c r="N21" s="99"/>
      <c r="O21" s="88">
        <f>SUM(O9:O20)</f>
        <v>-1705667553157</v>
      </c>
      <c r="P21" s="99"/>
      <c r="Q21" s="88">
        <f>SUM(Q9:Q20)</f>
        <v>62197486287</v>
      </c>
      <c r="R21" s="34"/>
    </row>
    <row r="22" spans="1:18" ht="13.5" thickTop="1" x14ac:dyDescent="0.2"/>
    <row r="23" spans="1:18" ht="22.5" hidden="1" x14ac:dyDescent="0.2">
      <c r="C23" s="37"/>
      <c r="D23" s="37"/>
      <c r="E23" s="37"/>
      <c r="F23" s="37"/>
      <c r="G23" s="37"/>
      <c r="H23" s="37"/>
      <c r="I23" s="37">
        <v>-6723492394</v>
      </c>
      <c r="J23" s="37"/>
      <c r="K23" s="37"/>
      <c r="L23" s="37"/>
      <c r="M23" s="37"/>
      <c r="N23" s="37"/>
      <c r="O23" s="37"/>
      <c r="P23" s="37"/>
      <c r="Q23" s="37">
        <v>62197486287</v>
      </c>
    </row>
    <row r="24" spans="1:18" ht="22.5" hidden="1" x14ac:dyDescent="0.2">
      <c r="C24" s="37"/>
      <c r="D24" s="37"/>
      <c r="E24" s="37"/>
      <c r="F24" s="37"/>
      <c r="G24" s="37"/>
      <c r="H24" s="37"/>
      <c r="I24" s="37">
        <f>I23-I21</f>
        <v>0</v>
      </c>
      <c r="J24" s="37"/>
      <c r="K24" s="37"/>
      <c r="L24" s="37"/>
      <c r="M24" s="37"/>
      <c r="N24" s="37"/>
      <c r="O24" s="37"/>
      <c r="P24" s="37"/>
      <c r="Q24" s="37">
        <f>Q23-Q21</f>
        <v>0</v>
      </c>
    </row>
    <row r="27" spans="1:18" ht="38.25" customHeight="1" x14ac:dyDescent="0.2"/>
    <row r="28" spans="1:18" ht="38.25" customHeight="1" x14ac:dyDescent="0.2"/>
    <row r="29" spans="1:18" ht="38.25" customHeight="1" x14ac:dyDescent="0.2"/>
    <row r="30" spans="1:18" ht="38.25" customHeight="1" x14ac:dyDescent="0.2"/>
    <row r="31" spans="1:18" ht="39.75" customHeight="1" x14ac:dyDescent="0.2"/>
    <row r="32" spans="1:18" ht="39.75" customHeight="1" x14ac:dyDescent="0.2"/>
    <row r="33" ht="39.75" customHeight="1" x14ac:dyDescent="0.2"/>
    <row r="34" ht="39.75" customHeight="1" x14ac:dyDescent="0.2"/>
    <row r="35" ht="39.75" customHeight="1" x14ac:dyDescent="0.2"/>
    <row r="36" ht="39.75" customHeight="1" x14ac:dyDescent="0.2"/>
    <row r="37" ht="39.75" customHeight="1" x14ac:dyDescent="0.2"/>
    <row r="38" ht="39.75" customHeight="1" x14ac:dyDescent="0.2"/>
    <row r="39" ht="39.75" customHeight="1" x14ac:dyDescent="0.2"/>
    <row r="40" ht="39.75" customHeight="1" x14ac:dyDescent="0.2"/>
    <row r="41" ht="39.75" customHeight="1" x14ac:dyDescent="0.2"/>
    <row r="42" ht="39.75" customHeight="1" x14ac:dyDescent="0.2"/>
    <row r="43" ht="39.75" customHeight="1" x14ac:dyDescent="0.2"/>
    <row r="44" ht="39.75" customHeight="1" x14ac:dyDescent="0.2"/>
    <row r="45" ht="39.75" customHeight="1" x14ac:dyDescent="0.2"/>
    <row r="46" ht="39.75" customHeight="1" x14ac:dyDescent="0.2"/>
    <row r="47" ht="39" customHeight="1" x14ac:dyDescent="0.2"/>
    <row r="50" ht="38.25" customHeight="1" x14ac:dyDescent="0.2"/>
    <row r="51" ht="38.25" customHeight="1" x14ac:dyDescent="0.2"/>
    <row r="52" ht="38.25" customHeight="1" x14ac:dyDescent="0.2"/>
    <row r="53" ht="38.25" customHeight="1" x14ac:dyDescent="0.2"/>
    <row r="54" ht="39.75" customHeight="1" x14ac:dyDescent="0.2"/>
    <row r="55" ht="39.75" customHeight="1" x14ac:dyDescent="0.2"/>
    <row r="56" ht="39.75" customHeight="1" x14ac:dyDescent="0.2"/>
    <row r="57" ht="39.75" customHeight="1" x14ac:dyDescent="0.2"/>
  </sheetData>
  <sortState xmlns:xlrd2="http://schemas.microsoft.com/office/spreadsheetml/2017/richdata2" ref="A9:Q20">
    <sortCondition descending="1" ref="Q9:Q20"/>
  </sortState>
  <mergeCells count="8">
    <mergeCell ref="A1:Q1"/>
    <mergeCell ref="A7:A8"/>
    <mergeCell ref="C7:I7"/>
    <mergeCell ref="A2:Q2"/>
    <mergeCell ref="A3:Q3"/>
    <mergeCell ref="A5:Q5"/>
    <mergeCell ref="K7:Q7"/>
    <mergeCell ref="C6:Q6"/>
  </mergeCells>
  <pageMargins left="0.39" right="0.39" top="0.39" bottom="0.39" header="0" footer="0"/>
  <pageSetup paperSize="9" scale="5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22"/>
  <sheetViews>
    <sheetView rightToLeft="1" view="pageBreakPreview" topLeftCell="A7" zoomScale="86" zoomScaleNormal="100" zoomScaleSheetLayoutView="86" workbookViewId="0">
      <selection activeCell="A19" sqref="A19:XFD20"/>
    </sheetView>
  </sheetViews>
  <sheetFormatPr defaultRowHeight="12.75" x14ac:dyDescent="0.2"/>
  <cols>
    <col min="1" max="1" width="44.5703125" customWidth="1"/>
    <col min="2" max="2" width="1.28515625" customWidth="1"/>
    <col min="3" max="3" width="19.42578125" customWidth="1"/>
    <col min="4" max="4" width="1.28515625" customWidth="1"/>
    <col min="5" max="5" width="16.7109375" customWidth="1"/>
    <col min="6" max="6" width="1.28515625" customWidth="1"/>
    <col min="7" max="7" width="16.5703125" customWidth="1"/>
    <col min="8" max="8" width="1.28515625" customWidth="1"/>
    <col min="9" max="9" width="18.5703125" customWidth="1"/>
    <col min="10" max="10" width="1.28515625" customWidth="1"/>
    <col min="11" max="11" width="22.140625" customWidth="1"/>
    <col min="12" max="12" width="1.28515625" customWidth="1"/>
    <col min="13" max="13" width="18.85546875" customWidth="1"/>
    <col min="14" max="14" width="1.28515625" customWidth="1"/>
    <col min="15" max="15" width="19.42578125" customWidth="1"/>
    <col min="16" max="16" width="1.28515625" customWidth="1"/>
    <col min="17" max="17" width="19.85546875" bestFit="1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17" ht="45.75" customHeight="1" x14ac:dyDescent="0.2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7" ht="45.75" customHeight="1" x14ac:dyDescent="0.2">
      <c r="A2" s="175" t="s">
        <v>81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3" spans="1:17" ht="45.75" customHeight="1" x14ac:dyDescent="0.2">
      <c r="A3" s="175" t="str">
        <f>'سایر درآمدها'!A3</f>
        <v>دوره یک ماهه منتهی به 31 شهریور 1404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7" ht="45.75" customHeight="1" x14ac:dyDescent="0.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45.75" customHeight="1" x14ac:dyDescent="0.2">
      <c r="A5" s="167" t="s">
        <v>183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</row>
    <row r="6" spans="1:17" ht="45.75" customHeight="1" x14ac:dyDescent="0.4">
      <c r="A6" s="38"/>
      <c r="B6" s="38"/>
      <c r="C6" s="176" t="s">
        <v>136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</row>
    <row r="7" spans="1:17" ht="45.75" customHeight="1" thickBot="1" x14ac:dyDescent="0.45">
      <c r="A7" s="38"/>
      <c r="B7" s="38"/>
      <c r="C7" s="174" t="s">
        <v>184</v>
      </c>
      <c r="D7" s="174"/>
      <c r="E7" s="174"/>
      <c r="F7" s="174"/>
      <c r="G7" s="174"/>
      <c r="H7" s="174"/>
      <c r="I7" s="174"/>
      <c r="J7" s="174"/>
      <c r="K7" s="174"/>
      <c r="L7" s="123"/>
      <c r="M7" s="174" t="s">
        <v>185</v>
      </c>
      <c r="N7" s="174"/>
      <c r="O7" s="174"/>
      <c r="P7" s="174"/>
      <c r="Q7" s="174"/>
    </row>
    <row r="8" spans="1:17" ht="45.75" customHeight="1" thickBot="1" x14ac:dyDescent="0.65">
      <c r="A8" s="118" t="s">
        <v>127</v>
      </c>
      <c r="B8" s="117"/>
      <c r="C8" s="119" t="s">
        <v>35</v>
      </c>
      <c r="D8" s="117"/>
      <c r="E8" s="119" t="s">
        <v>8</v>
      </c>
      <c r="F8" s="117"/>
      <c r="G8" s="119" t="s">
        <v>128</v>
      </c>
      <c r="H8" s="117"/>
      <c r="I8" s="119" t="s">
        <v>129</v>
      </c>
      <c r="J8" s="117"/>
      <c r="K8" s="119" t="s">
        <v>130</v>
      </c>
      <c r="L8" s="117"/>
      <c r="M8" s="119" t="s">
        <v>128</v>
      </c>
      <c r="N8" s="120"/>
      <c r="O8" s="119" t="s">
        <v>129</v>
      </c>
      <c r="P8" s="120"/>
      <c r="Q8" s="119" t="s">
        <v>130</v>
      </c>
    </row>
    <row r="9" spans="1:17" ht="45.75" customHeight="1" x14ac:dyDescent="0.2">
      <c r="A9" s="81" t="s">
        <v>198</v>
      </c>
      <c r="B9" s="81"/>
      <c r="C9" s="36" t="s">
        <v>186</v>
      </c>
      <c r="D9" s="36"/>
      <c r="E9" s="36">
        <v>160000</v>
      </c>
      <c r="F9" s="36"/>
      <c r="G9" s="36"/>
      <c r="H9" s="36"/>
      <c r="I9" s="36">
        <v>0</v>
      </c>
      <c r="J9" s="36"/>
      <c r="K9" s="36"/>
      <c r="L9" s="36"/>
      <c r="M9" s="36">
        <v>-8240</v>
      </c>
      <c r="N9" s="36"/>
      <c r="O9" s="36">
        <v>0</v>
      </c>
      <c r="P9" s="36"/>
      <c r="Q9" s="36">
        <v>8000000</v>
      </c>
    </row>
    <row r="10" spans="1:17" ht="45.75" customHeight="1" x14ac:dyDescent="0.2">
      <c r="A10" s="81" t="s">
        <v>199</v>
      </c>
      <c r="B10" s="81"/>
      <c r="C10" s="36" t="s">
        <v>186</v>
      </c>
      <c r="D10" s="36"/>
      <c r="E10" s="36">
        <v>3000</v>
      </c>
      <c r="F10" s="36"/>
      <c r="G10" s="36"/>
      <c r="H10" s="36"/>
      <c r="I10" s="36">
        <v>0</v>
      </c>
      <c r="J10" s="36"/>
      <c r="K10" s="36"/>
      <c r="L10" s="36"/>
      <c r="M10" s="36">
        <v>-618</v>
      </c>
      <c r="N10" s="36"/>
      <c r="O10" s="36">
        <v>0</v>
      </c>
      <c r="P10" s="36"/>
      <c r="Q10" s="36">
        <v>600000</v>
      </c>
    </row>
    <row r="11" spans="1:17" ht="45.75" customHeight="1" x14ac:dyDescent="0.2">
      <c r="A11" s="81" t="s">
        <v>200</v>
      </c>
      <c r="B11" s="81"/>
      <c r="C11" s="36" t="s">
        <v>187</v>
      </c>
      <c r="D11" s="36"/>
      <c r="E11" s="36">
        <v>11214000</v>
      </c>
      <c r="F11" s="36"/>
      <c r="G11" s="36"/>
      <c r="H11" s="36"/>
      <c r="I11" s="36">
        <v>0</v>
      </c>
      <c r="J11" s="36"/>
      <c r="K11" s="36"/>
      <c r="L11" s="36"/>
      <c r="M11" s="36">
        <v>-819027</v>
      </c>
      <c r="N11" s="36"/>
      <c r="O11" s="36">
        <v>0</v>
      </c>
      <c r="P11" s="36"/>
      <c r="Q11" s="36">
        <v>-234669812</v>
      </c>
    </row>
    <row r="12" spans="1:17" ht="45.75" customHeight="1" x14ac:dyDescent="0.2">
      <c r="A12" s="81" t="s">
        <v>201</v>
      </c>
      <c r="B12" s="81"/>
      <c r="C12" s="36" t="s">
        <v>187</v>
      </c>
      <c r="D12" s="36"/>
      <c r="E12" s="36">
        <v>1035000</v>
      </c>
      <c r="F12" s="36"/>
      <c r="G12" s="36"/>
      <c r="H12" s="36"/>
      <c r="I12" s="36">
        <v>0</v>
      </c>
      <c r="J12" s="36"/>
      <c r="K12" s="36"/>
      <c r="L12" s="36"/>
      <c r="M12" s="36">
        <v>-666878</v>
      </c>
      <c r="N12" s="36"/>
      <c r="O12" s="36">
        <v>0</v>
      </c>
      <c r="P12" s="36"/>
      <c r="Q12" s="36">
        <v>-31567502</v>
      </c>
    </row>
    <row r="13" spans="1:17" ht="45.75" customHeight="1" x14ac:dyDescent="0.2">
      <c r="A13" s="81" t="s">
        <v>151</v>
      </c>
      <c r="B13" s="81"/>
      <c r="C13" s="36" t="s">
        <v>187</v>
      </c>
      <c r="D13" s="36"/>
      <c r="E13" s="36">
        <v>18110000</v>
      </c>
      <c r="F13" s="36"/>
      <c r="G13" s="36">
        <v>-172334</v>
      </c>
      <c r="H13" s="36"/>
      <c r="I13" s="36">
        <v>0</v>
      </c>
      <c r="J13" s="36"/>
      <c r="K13" s="36">
        <v>777093136</v>
      </c>
      <c r="L13" s="36"/>
      <c r="M13" s="36">
        <v>-2565934</v>
      </c>
      <c r="N13" s="36"/>
      <c r="O13" s="36">
        <v>0</v>
      </c>
      <c r="P13" s="36"/>
      <c r="Q13" s="36">
        <v>88869869</v>
      </c>
    </row>
    <row r="14" spans="1:17" ht="45.75" customHeight="1" x14ac:dyDescent="0.2">
      <c r="A14" s="81" t="s">
        <v>202</v>
      </c>
      <c r="B14" s="81"/>
      <c r="C14" s="36" t="s">
        <v>186</v>
      </c>
      <c r="D14" s="36"/>
      <c r="E14" s="36">
        <v>2214000</v>
      </c>
      <c r="F14" s="36"/>
      <c r="G14" s="36">
        <v>0</v>
      </c>
      <c r="H14" s="36"/>
      <c r="I14" s="36">
        <v>0</v>
      </c>
      <c r="J14" s="36"/>
      <c r="K14" s="36"/>
      <c r="L14" s="36"/>
      <c r="M14" s="36">
        <v>-2110112</v>
      </c>
      <c r="N14" s="36"/>
      <c r="O14" s="36">
        <v>-2673000</v>
      </c>
      <c r="P14" s="36"/>
      <c r="Q14" s="36">
        <v>-688673287</v>
      </c>
    </row>
    <row r="15" spans="1:17" ht="45.75" customHeight="1" x14ac:dyDescent="0.2">
      <c r="A15" s="81" t="s">
        <v>203</v>
      </c>
      <c r="B15" s="81"/>
      <c r="C15" s="36" t="s">
        <v>45</v>
      </c>
      <c r="D15" s="36"/>
      <c r="E15" s="36">
        <v>6000</v>
      </c>
      <c r="F15" s="36"/>
      <c r="G15" s="36">
        <v>-493778</v>
      </c>
      <c r="H15" s="36"/>
      <c r="I15" s="36">
        <v>0</v>
      </c>
      <c r="J15" s="36"/>
      <c r="K15" s="36">
        <v>366013</v>
      </c>
      <c r="L15" s="36"/>
      <c r="M15" s="36">
        <v>-2016912</v>
      </c>
      <c r="N15" s="36"/>
      <c r="O15" s="36">
        <v>0</v>
      </c>
      <c r="P15" s="36"/>
      <c r="Q15" s="36">
        <v>366013</v>
      </c>
    </row>
    <row r="16" spans="1:17" ht="45.75" customHeight="1" thickBot="1" x14ac:dyDescent="0.25">
      <c r="A16" s="81" t="s">
        <v>154</v>
      </c>
      <c r="B16" s="81"/>
      <c r="C16" s="36" t="s">
        <v>188</v>
      </c>
      <c r="D16" s="36"/>
      <c r="E16" s="121">
        <v>0</v>
      </c>
      <c r="F16" s="36"/>
      <c r="G16" s="121">
        <v>0</v>
      </c>
      <c r="H16" s="36"/>
      <c r="I16" s="121">
        <v>0</v>
      </c>
      <c r="J16" s="36"/>
      <c r="K16" s="121">
        <v>0</v>
      </c>
      <c r="L16" s="36"/>
      <c r="M16" s="121">
        <v>0</v>
      </c>
      <c r="N16" s="36"/>
      <c r="O16" s="121">
        <v>0</v>
      </c>
      <c r="P16" s="36"/>
      <c r="Q16" s="121">
        <v>-138</v>
      </c>
    </row>
    <row r="17" spans="1:17" ht="45.75" customHeight="1" thickBot="1" x14ac:dyDescent="0.6">
      <c r="A17" s="124" t="s">
        <v>32</v>
      </c>
      <c r="B17" s="124"/>
      <c r="C17" s="125"/>
      <c r="D17" s="126"/>
      <c r="E17" s="122">
        <f>SUM(E9:E16)</f>
        <v>32742000</v>
      </c>
      <c r="F17" s="43"/>
      <c r="G17" s="122">
        <f>SUM(G9:G16)</f>
        <v>-666112</v>
      </c>
      <c r="H17" s="43"/>
      <c r="I17" s="122">
        <f>SUM(I9:I16)</f>
        <v>0</v>
      </c>
      <c r="J17" s="43"/>
      <c r="K17" s="122">
        <f>SUM(K9:K16)</f>
        <v>777459149</v>
      </c>
      <c r="L17" s="43"/>
      <c r="M17" s="122">
        <f>SUM(M9:M16)</f>
        <v>-8187721</v>
      </c>
      <c r="N17" s="43"/>
      <c r="O17" s="122">
        <f>SUM(O9:O16)</f>
        <v>-2673000</v>
      </c>
      <c r="P17" s="43"/>
      <c r="Q17" s="122">
        <f>SUM(Q9:Q16)</f>
        <v>-857074857</v>
      </c>
    </row>
    <row r="18" spans="1:17" ht="13.5" thickTop="1" x14ac:dyDescent="0.2"/>
    <row r="19" spans="1:17" ht="22.5" hidden="1" x14ac:dyDescent="0.2">
      <c r="E19" s="36"/>
      <c r="F19" s="36"/>
      <c r="G19" s="36"/>
      <c r="H19" s="36"/>
      <c r="I19" s="36"/>
      <c r="J19" s="36"/>
      <c r="K19" s="36">
        <v>777459149</v>
      </c>
      <c r="L19" s="36"/>
      <c r="M19" s="36"/>
      <c r="N19" s="36"/>
      <c r="O19" s="36"/>
      <c r="P19" s="36"/>
      <c r="Q19" s="36">
        <v>-857074857</v>
      </c>
    </row>
    <row r="20" spans="1:17" ht="22.5" hidden="1" x14ac:dyDescent="0.2">
      <c r="E20" s="36"/>
      <c r="F20" s="36"/>
      <c r="G20" s="36"/>
      <c r="H20" s="36"/>
      <c r="I20" s="36"/>
      <c r="J20" s="36"/>
      <c r="K20" s="36">
        <f>K19-K17</f>
        <v>0</v>
      </c>
      <c r="L20" s="36"/>
      <c r="M20" s="36"/>
      <c r="N20" s="36"/>
      <c r="O20" s="36"/>
      <c r="P20" s="36"/>
      <c r="Q20" s="36">
        <f>Q19-Q17</f>
        <v>0</v>
      </c>
    </row>
    <row r="21" spans="1:17" ht="22.5" x14ac:dyDescent="0.2"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</row>
    <row r="22" spans="1:17" ht="22.5" x14ac:dyDescent="0.2"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</sheetData>
  <mergeCells count="7">
    <mergeCell ref="C7:K7"/>
    <mergeCell ref="M7:Q7"/>
    <mergeCell ref="A1:Q1"/>
    <mergeCell ref="A2:Q2"/>
    <mergeCell ref="A3:Q3"/>
    <mergeCell ref="A5:Q5"/>
    <mergeCell ref="C6:Q6"/>
  </mergeCells>
  <pageMargins left="0.39" right="0.39" top="0.39" bottom="0.39" header="0" footer="0"/>
  <pageSetup scale="6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9993B-016B-420F-9C40-41BEACADAC63}">
  <sheetPr>
    <pageSetUpPr fitToPage="1"/>
  </sheetPr>
  <dimension ref="A1:S29"/>
  <sheetViews>
    <sheetView rightToLeft="1" tabSelected="1" view="pageBreakPreview" zoomScale="78" zoomScaleNormal="100" zoomScaleSheetLayoutView="78" workbookViewId="0">
      <selection activeCell="A27" sqref="A27:XFD28"/>
    </sheetView>
  </sheetViews>
  <sheetFormatPr defaultRowHeight="12.75" x14ac:dyDescent="0.2"/>
  <cols>
    <col min="1" max="1" width="43.5703125" customWidth="1"/>
    <col min="2" max="2" width="1.28515625" customWidth="1"/>
    <col min="3" max="3" width="26.5703125" customWidth="1"/>
    <col min="4" max="4" width="1.28515625" customWidth="1"/>
    <col min="5" max="5" width="27.140625" customWidth="1"/>
    <col min="6" max="6" width="1.28515625" customWidth="1"/>
    <col min="7" max="7" width="26.7109375" customWidth="1"/>
    <col min="8" max="8" width="1.28515625" customWidth="1"/>
    <col min="9" max="9" width="30.85546875" bestFit="1" customWidth="1"/>
    <col min="10" max="10" width="1.28515625" customWidth="1"/>
    <col min="11" max="11" width="26.42578125" customWidth="1"/>
    <col min="12" max="12" width="1.28515625" customWidth="1"/>
    <col min="13" max="13" width="31" customWidth="1"/>
    <col min="14" max="14" width="1.28515625" customWidth="1"/>
    <col min="15" max="15" width="26.28515625" customWidth="1"/>
    <col min="16" max="16" width="1.28515625" customWidth="1"/>
    <col min="17" max="17" width="30.85546875" bestFit="1" customWidth="1"/>
    <col min="18" max="18" width="1.28515625" customWidth="1"/>
    <col min="19" max="19" width="15.7109375" bestFit="1" customWidth="1"/>
  </cols>
  <sheetData>
    <row r="1" spans="1:19" ht="39.75" customHeight="1" x14ac:dyDescent="0.2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19" ht="39.75" customHeight="1" x14ac:dyDescent="0.2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9" ht="39.75" customHeight="1" x14ac:dyDescent="0.2">
      <c r="A3" s="170" t="str">
        <f>درآمد!A3</f>
        <v>دوره یک ماهه منتهی به 31 شهریور 1404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19" ht="39.75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9" ht="39.75" customHeight="1" x14ac:dyDescent="0.2">
      <c r="A5" s="167" t="s">
        <v>179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03"/>
      <c r="S5" s="103"/>
    </row>
    <row r="6" spans="1:19" ht="39.75" customHeight="1" x14ac:dyDescent="0.2">
      <c r="A6" s="106"/>
      <c r="B6" s="106"/>
      <c r="C6" s="173" t="s">
        <v>136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03"/>
      <c r="S6" s="103"/>
    </row>
    <row r="7" spans="1:19" ht="39.75" customHeight="1" thickBot="1" x14ac:dyDescent="0.35">
      <c r="A7" s="171" t="s">
        <v>82</v>
      </c>
      <c r="B7" s="107"/>
      <c r="C7" s="172" t="s">
        <v>156</v>
      </c>
      <c r="D7" s="172"/>
      <c r="E7" s="172"/>
      <c r="F7" s="172"/>
      <c r="G7" s="172"/>
      <c r="H7" s="172"/>
      <c r="I7" s="172"/>
      <c r="J7" s="107"/>
      <c r="K7" s="172" t="s">
        <v>155</v>
      </c>
      <c r="L7" s="172"/>
      <c r="M7" s="172"/>
      <c r="N7" s="172"/>
      <c r="O7" s="172"/>
      <c r="P7" s="172"/>
      <c r="Q7" s="172"/>
      <c r="R7" s="103"/>
      <c r="S7" s="103"/>
    </row>
    <row r="8" spans="1:19" ht="39.75" customHeight="1" thickBot="1" x14ac:dyDescent="0.35">
      <c r="A8" s="172"/>
      <c r="B8" s="107"/>
      <c r="C8" s="109" t="s">
        <v>8</v>
      </c>
      <c r="D8" s="110"/>
      <c r="E8" s="109" t="s">
        <v>124</v>
      </c>
      <c r="F8" s="110"/>
      <c r="G8" s="109" t="s">
        <v>125</v>
      </c>
      <c r="H8" s="110"/>
      <c r="I8" s="109" t="s">
        <v>126</v>
      </c>
      <c r="J8" s="107"/>
      <c r="K8" s="109" t="s">
        <v>8</v>
      </c>
      <c r="L8" s="110"/>
      <c r="M8" s="109" t="s">
        <v>124</v>
      </c>
      <c r="N8" s="110"/>
      <c r="O8" s="109" t="s">
        <v>125</v>
      </c>
      <c r="P8" s="110"/>
      <c r="Q8" s="111" t="s">
        <v>126</v>
      </c>
      <c r="R8" s="103"/>
      <c r="S8" s="103"/>
    </row>
    <row r="9" spans="1:19" ht="39.75" customHeight="1" x14ac:dyDescent="0.2">
      <c r="A9" s="39" t="s">
        <v>60</v>
      </c>
      <c r="B9" s="103"/>
      <c r="C9" s="35">
        <v>3500000</v>
      </c>
      <c r="D9" s="99"/>
      <c r="E9" s="35">
        <v>177794657250</v>
      </c>
      <c r="F9" s="99"/>
      <c r="G9" s="35">
        <v>-154000770438</v>
      </c>
      <c r="H9" s="99"/>
      <c r="I9" s="35">
        <f>E9+G9</f>
        <v>23793886812</v>
      </c>
      <c r="J9" s="99"/>
      <c r="K9" s="35">
        <v>46617774</v>
      </c>
      <c r="L9" s="99"/>
      <c r="M9" s="35">
        <v>2178389497300</v>
      </c>
      <c r="N9" s="99"/>
      <c r="O9" s="35">
        <v>-2051636421959</v>
      </c>
      <c r="P9" s="99"/>
      <c r="Q9" s="35">
        <v>127161599837</v>
      </c>
      <c r="R9" s="103"/>
      <c r="S9" s="103"/>
    </row>
    <row r="10" spans="1:19" ht="39.75" customHeight="1" x14ac:dyDescent="0.2">
      <c r="A10" s="33" t="s">
        <v>62</v>
      </c>
      <c r="B10" s="103"/>
      <c r="C10" s="37">
        <v>11300000</v>
      </c>
      <c r="D10" s="99"/>
      <c r="E10" s="37">
        <v>155133007122</v>
      </c>
      <c r="F10" s="99"/>
      <c r="G10" s="35">
        <v>-140902154357</v>
      </c>
      <c r="H10" s="99"/>
      <c r="I10" s="35">
        <f t="shared" ref="I10:I24" si="0">E10+G10</f>
        <v>14230852765</v>
      </c>
      <c r="J10" s="99"/>
      <c r="K10" s="37">
        <v>169400000</v>
      </c>
      <c r="L10" s="99"/>
      <c r="M10" s="37">
        <v>2189535685322</v>
      </c>
      <c r="N10" s="99"/>
      <c r="O10" s="37">
        <v>-2114034920659</v>
      </c>
      <c r="P10" s="99"/>
      <c r="Q10" s="35">
        <v>75911379341</v>
      </c>
      <c r="R10" s="103"/>
      <c r="S10" s="103"/>
    </row>
    <row r="11" spans="1:19" ht="39.75" customHeight="1" x14ac:dyDescent="0.2">
      <c r="A11" s="33" t="s">
        <v>58</v>
      </c>
      <c r="B11" s="103"/>
      <c r="C11" s="37">
        <v>7500000</v>
      </c>
      <c r="D11" s="99"/>
      <c r="E11" s="37">
        <v>250207077454</v>
      </c>
      <c r="F11" s="99"/>
      <c r="G11" s="35">
        <v>-214044212009</v>
      </c>
      <c r="H11" s="99"/>
      <c r="I11" s="35">
        <f t="shared" si="0"/>
        <v>36162865445</v>
      </c>
      <c r="J11" s="99"/>
      <c r="K11" s="37">
        <v>28000000</v>
      </c>
      <c r="L11" s="99"/>
      <c r="M11" s="37">
        <v>873717064736</v>
      </c>
      <c r="N11" s="99"/>
      <c r="O11" s="37">
        <v>-800212011485</v>
      </c>
      <c r="P11" s="99"/>
      <c r="Q11" s="35">
        <v>73668905515</v>
      </c>
      <c r="R11" s="103"/>
      <c r="S11" s="103"/>
    </row>
    <row r="12" spans="1:19" ht="39.75" customHeight="1" x14ac:dyDescent="0.2">
      <c r="A12" s="39" t="s">
        <v>59</v>
      </c>
      <c r="B12" s="103"/>
      <c r="C12" s="35">
        <v>11000000</v>
      </c>
      <c r="D12" s="99"/>
      <c r="E12" s="35">
        <v>287972495060</v>
      </c>
      <c r="F12" s="99"/>
      <c r="G12" s="35">
        <v>-266620839496</v>
      </c>
      <c r="H12" s="99"/>
      <c r="I12" s="35">
        <f t="shared" si="0"/>
        <v>21351655564</v>
      </c>
      <c r="J12" s="99"/>
      <c r="K12" s="35">
        <v>81000000</v>
      </c>
      <c r="L12" s="99"/>
      <c r="M12" s="35">
        <v>2018508758734</v>
      </c>
      <c r="N12" s="99"/>
      <c r="O12" s="35">
        <v>-1950613166711</v>
      </c>
      <c r="P12" s="99"/>
      <c r="Q12" s="35">
        <v>68274133289</v>
      </c>
      <c r="R12" s="103"/>
      <c r="S12" s="103"/>
    </row>
    <row r="13" spans="1:19" ht="39.75" customHeight="1" x14ac:dyDescent="0.2">
      <c r="A13" s="33" t="s">
        <v>96</v>
      </c>
      <c r="B13" s="103"/>
      <c r="C13" s="37">
        <v>0</v>
      </c>
      <c r="D13" s="99"/>
      <c r="E13" s="37">
        <v>0</v>
      </c>
      <c r="F13" s="99"/>
      <c r="G13" s="37">
        <v>0</v>
      </c>
      <c r="H13" s="99"/>
      <c r="I13" s="35">
        <f t="shared" si="0"/>
        <v>0</v>
      </c>
      <c r="J13" s="99"/>
      <c r="K13" s="37">
        <v>39250000</v>
      </c>
      <c r="L13" s="99"/>
      <c r="M13" s="37">
        <v>533020580028</v>
      </c>
      <c r="N13" s="99"/>
      <c r="O13" s="37">
        <v>-493605783692</v>
      </c>
      <c r="P13" s="99"/>
      <c r="Q13" s="35">
        <v>39514756308</v>
      </c>
      <c r="R13" s="103"/>
      <c r="S13" s="103"/>
    </row>
    <row r="14" spans="1:19" ht="39.75" customHeight="1" x14ac:dyDescent="0.2">
      <c r="A14" s="33" t="s">
        <v>102</v>
      </c>
      <c r="B14" s="103"/>
      <c r="C14" s="37">
        <v>0</v>
      </c>
      <c r="D14" s="99"/>
      <c r="E14" s="37">
        <v>0</v>
      </c>
      <c r="F14" s="99"/>
      <c r="G14" s="37">
        <v>0</v>
      </c>
      <c r="H14" s="99"/>
      <c r="I14" s="35">
        <f t="shared" si="0"/>
        <v>0</v>
      </c>
      <c r="J14" s="99"/>
      <c r="K14" s="37">
        <v>24542450</v>
      </c>
      <c r="L14" s="99"/>
      <c r="M14" s="37">
        <v>411401564481</v>
      </c>
      <c r="N14" s="99"/>
      <c r="O14" s="37">
        <v>-396507090528</v>
      </c>
      <c r="P14" s="99"/>
      <c r="Q14" s="35">
        <v>14971626172</v>
      </c>
      <c r="R14" s="103"/>
      <c r="S14" s="103"/>
    </row>
    <row r="15" spans="1:19" ht="39.75" customHeight="1" x14ac:dyDescent="0.2">
      <c r="A15" s="33" t="s">
        <v>61</v>
      </c>
      <c r="B15" s="103"/>
      <c r="C15" s="37">
        <v>535000</v>
      </c>
      <c r="D15" s="99"/>
      <c r="E15" s="37">
        <v>15600884293</v>
      </c>
      <c r="F15" s="99"/>
      <c r="G15" s="37">
        <v>-14609395201</v>
      </c>
      <c r="H15" s="99"/>
      <c r="I15" s="35">
        <f t="shared" si="0"/>
        <v>991489092</v>
      </c>
      <c r="J15" s="99"/>
      <c r="K15" s="37">
        <v>6135000</v>
      </c>
      <c r="L15" s="99"/>
      <c r="M15" s="37">
        <v>163044433507</v>
      </c>
      <c r="N15" s="99"/>
      <c r="O15" s="37">
        <v>-155066605379</v>
      </c>
      <c r="P15" s="99"/>
      <c r="Q15" s="35">
        <v>8008404621</v>
      </c>
      <c r="R15" s="103"/>
      <c r="S15" s="103"/>
    </row>
    <row r="16" spans="1:19" ht="39.75" customHeight="1" x14ac:dyDescent="0.2">
      <c r="A16" s="33" t="s">
        <v>63</v>
      </c>
      <c r="B16" s="103"/>
      <c r="C16" s="37">
        <v>0</v>
      </c>
      <c r="D16" s="99"/>
      <c r="E16" s="37">
        <v>0</v>
      </c>
      <c r="F16" s="99"/>
      <c r="G16" s="37">
        <v>0</v>
      </c>
      <c r="H16" s="99"/>
      <c r="I16" s="35">
        <f t="shared" si="0"/>
        <v>0</v>
      </c>
      <c r="J16" s="99"/>
      <c r="K16" s="37">
        <v>197255557</v>
      </c>
      <c r="L16" s="99"/>
      <c r="M16" s="37">
        <v>1999363924699</v>
      </c>
      <c r="N16" s="99"/>
      <c r="O16" s="37">
        <v>-1995989886625</v>
      </c>
      <c r="P16" s="99"/>
      <c r="Q16" s="35">
        <v>3748988971</v>
      </c>
      <c r="R16" s="103"/>
      <c r="S16" s="103"/>
    </row>
    <row r="17" spans="1:19" ht="39.75" customHeight="1" x14ac:dyDescent="0.2">
      <c r="A17" s="33" t="s">
        <v>101</v>
      </c>
      <c r="B17" s="103"/>
      <c r="C17" s="37">
        <v>0</v>
      </c>
      <c r="D17" s="99"/>
      <c r="E17" s="37">
        <v>0</v>
      </c>
      <c r="F17" s="99"/>
      <c r="G17" s="37">
        <v>0</v>
      </c>
      <c r="H17" s="99"/>
      <c r="I17" s="35">
        <f t="shared" si="0"/>
        <v>0</v>
      </c>
      <c r="J17" s="99"/>
      <c r="K17" s="37">
        <v>2575000</v>
      </c>
      <c r="L17" s="99"/>
      <c r="M17" s="37">
        <v>77090987627</v>
      </c>
      <c r="N17" s="99"/>
      <c r="O17" s="37">
        <v>-73950431693</v>
      </c>
      <c r="P17" s="99"/>
      <c r="Q17" s="35">
        <v>3155013122</v>
      </c>
      <c r="R17" s="103"/>
      <c r="S17" s="103"/>
    </row>
    <row r="18" spans="1:19" ht="39.75" customHeight="1" x14ac:dyDescent="0.2">
      <c r="A18" s="33" t="s">
        <v>97</v>
      </c>
      <c r="B18" s="103"/>
      <c r="C18" s="37">
        <v>0</v>
      </c>
      <c r="D18" s="99"/>
      <c r="E18" s="37">
        <v>0</v>
      </c>
      <c r="F18" s="99"/>
      <c r="G18" s="37">
        <v>0</v>
      </c>
      <c r="H18" s="99"/>
      <c r="I18" s="35">
        <f t="shared" si="0"/>
        <v>0</v>
      </c>
      <c r="J18" s="99"/>
      <c r="K18" s="37">
        <v>14500000</v>
      </c>
      <c r="L18" s="99"/>
      <c r="M18" s="37">
        <v>152888328089</v>
      </c>
      <c r="N18" s="99"/>
      <c r="O18" s="37">
        <v>-152424415062</v>
      </c>
      <c r="P18" s="99"/>
      <c r="Q18" s="35">
        <v>492584938</v>
      </c>
      <c r="R18" s="103"/>
      <c r="S18" s="103"/>
    </row>
    <row r="19" spans="1:19" ht="39.75" customHeight="1" x14ac:dyDescent="0.2">
      <c r="A19" s="33" t="s">
        <v>104</v>
      </c>
      <c r="B19" s="103"/>
      <c r="C19" s="37">
        <v>0</v>
      </c>
      <c r="D19" s="99"/>
      <c r="E19" s="37">
        <v>0</v>
      </c>
      <c r="F19" s="99"/>
      <c r="G19" s="37">
        <v>0</v>
      </c>
      <c r="H19" s="99"/>
      <c r="I19" s="35">
        <f t="shared" si="0"/>
        <v>0</v>
      </c>
      <c r="J19" s="99"/>
      <c r="K19" s="37">
        <v>8925841</v>
      </c>
      <c r="L19" s="99"/>
      <c r="M19" s="37">
        <v>137690978944</v>
      </c>
      <c r="N19" s="99"/>
      <c r="O19" s="37">
        <v>-137351860526</v>
      </c>
      <c r="P19" s="99"/>
      <c r="Q19" s="35">
        <v>364940263</v>
      </c>
      <c r="R19" s="103"/>
      <c r="S19" s="103"/>
    </row>
    <row r="20" spans="1:19" ht="39.75" customHeight="1" x14ac:dyDescent="0.2">
      <c r="A20" s="33" t="s">
        <v>103</v>
      </c>
      <c r="B20" s="103"/>
      <c r="C20" s="37">
        <v>0</v>
      </c>
      <c r="D20" s="99"/>
      <c r="E20" s="37">
        <v>0</v>
      </c>
      <c r="F20" s="99"/>
      <c r="G20" s="37">
        <v>0</v>
      </c>
      <c r="H20" s="99"/>
      <c r="I20" s="35">
        <f t="shared" si="0"/>
        <v>0</v>
      </c>
      <c r="J20" s="99"/>
      <c r="K20" s="37">
        <v>624670</v>
      </c>
      <c r="L20" s="99"/>
      <c r="M20" s="37">
        <v>8210996647</v>
      </c>
      <c r="N20" s="99"/>
      <c r="O20" s="37">
        <v>-8084836958</v>
      </c>
      <c r="P20" s="99"/>
      <c r="Q20" s="35">
        <v>127699532</v>
      </c>
      <c r="R20" s="103"/>
      <c r="S20" s="103"/>
    </row>
    <row r="21" spans="1:19" ht="39.75" customHeight="1" x14ac:dyDescent="0.2">
      <c r="A21" s="33" t="s">
        <v>98</v>
      </c>
      <c r="B21" s="103"/>
      <c r="C21" s="37">
        <v>0</v>
      </c>
      <c r="D21" s="99"/>
      <c r="E21" s="37">
        <v>0</v>
      </c>
      <c r="F21" s="99"/>
      <c r="G21" s="37">
        <v>0</v>
      </c>
      <c r="H21" s="99"/>
      <c r="I21" s="35">
        <f t="shared" si="0"/>
        <v>0</v>
      </c>
      <c r="J21" s="99"/>
      <c r="K21" s="37">
        <v>2800000</v>
      </c>
      <c r="L21" s="99"/>
      <c r="M21" s="37">
        <v>28397874400</v>
      </c>
      <c r="N21" s="99"/>
      <c r="O21" s="37">
        <v>-28322288574</v>
      </c>
      <c r="P21" s="99"/>
      <c r="Q21" s="35">
        <v>80911426</v>
      </c>
      <c r="R21" s="103"/>
      <c r="S21" s="103"/>
    </row>
    <row r="22" spans="1:19" ht="39.75" customHeight="1" x14ac:dyDescent="0.2">
      <c r="A22" s="33" t="s">
        <v>99</v>
      </c>
      <c r="B22" s="103"/>
      <c r="C22" s="37">
        <v>0</v>
      </c>
      <c r="D22" s="99"/>
      <c r="E22" s="37">
        <v>0</v>
      </c>
      <c r="F22" s="99"/>
      <c r="G22" s="37">
        <v>0</v>
      </c>
      <c r="H22" s="99"/>
      <c r="I22" s="35">
        <f t="shared" si="0"/>
        <v>0</v>
      </c>
      <c r="J22" s="99"/>
      <c r="K22" s="37">
        <v>2000000</v>
      </c>
      <c r="L22" s="99"/>
      <c r="M22" s="37">
        <v>23197649634</v>
      </c>
      <c r="N22" s="99"/>
      <c r="O22" s="37">
        <v>-23135661250</v>
      </c>
      <c r="P22" s="99"/>
      <c r="Q22" s="35">
        <v>66338750</v>
      </c>
      <c r="R22" s="103"/>
      <c r="S22" s="103"/>
    </row>
    <row r="23" spans="1:19" ht="39.75" customHeight="1" x14ac:dyDescent="0.2">
      <c r="A23" s="33" t="s">
        <v>95</v>
      </c>
      <c r="B23" s="103"/>
      <c r="C23" s="37">
        <v>0</v>
      </c>
      <c r="D23" s="99"/>
      <c r="E23" s="37">
        <v>0</v>
      </c>
      <c r="F23" s="99"/>
      <c r="G23" s="37">
        <v>0</v>
      </c>
      <c r="H23" s="99"/>
      <c r="I23" s="35">
        <f t="shared" si="0"/>
        <v>0</v>
      </c>
      <c r="J23" s="99"/>
      <c r="K23" s="37">
        <v>813460</v>
      </c>
      <c r="L23" s="99"/>
      <c r="M23" s="37">
        <v>17720343302</v>
      </c>
      <c r="N23" s="99"/>
      <c r="O23" s="37">
        <v>-17673984766</v>
      </c>
      <c r="P23" s="99"/>
      <c r="Q23" s="35">
        <v>49681714</v>
      </c>
      <c r="R23" s="103"/>
      <c r="S23" s="103"/>
    </row>
    <row r="24" spans="1:19" ht="39.75" customHeight="1" thickBot="1" x14ac:dyDescent="0.25">
      <c r="A24" s="33" t="s">
        <v>100</v>
      </c>
      <c r="B24" s="103"/>
      <c r="C24" s="37">
        <v>0</v>
      </c>
      <c r="D24" s="99"/>
      <c r="E24" s="37">
        <v>0</v>
      </c>
      <c r="F24" s="99"/>
      <c r="G24" s="37">
        <v>0</v>
      </c>
      <c r="H24" s="99"/>
      <c r="I24" s="35">
        <f t="shared" si="0"/>
        <v>0</v>
      </c>
      <c r="J24" s="99"/>
      <c r="K24" s="37">
        <v>9000000</v>
      </c>
      <c r="L24" s="99"/>
      <c r="M24" s="37">
        <v>121413569221</v>
      </c>
      <c r="N24" s="99"/>
      <c r="O24" s="37">
        <v>-124023741187</v>
      </c>
      <c r="P24" s="99"/>
      <c r="Q24" s="35">
        <v>-2587402686</v>
      </c>
      <c r="R24" s="103"/>
      <c r="S24" s="103"/>
    </row>
    <row r="25" spans="1:19" ht="39.75" customHeight="1" thickBot="1" x14ac:dyDescent="0.25">
      <c r="A25" s="114" t="s">
        <v>32</v>
      </c>
      <c r="B25" s="103"/>
      <c r="C25" s="115">
        <f>SUM(C9:C24)</f>
        <v>33835000</v>
      </c>
      <c r="D25" s="116"/>
      <c r="E25" s="115">
        <f>SUM(E9:E24)</f>
        <v>886708121179</v>
      </c>
      <c r="F25" s="116"/>
      <c r="G25" s="115">
        <f>SUM(G9:G24)</f>
        <v>-790177371501</v>
      </c>
      <c r="H25" s="116"/>
      <c r="I25" s="115">
        <f>SUM(I9:I24)</f>
        <v>96530749678</v>
      </c>
      <c r="J25" s="116"/>
      <c r="K25" s="115">
        <f>SUM(K9:K24)</f>
        <v>633439752</v>
      </c>
      <c r="L25" s="116"/>
      <c r="M25" s="115">
        <f>SUM(M9:M24)</f>
        <v>10933592236671</v>
      </c>
      <c r="N25" s="116"/>
      <c r="O25" s="115">
        <f>SUM(O9:O24)</f>
        <v>-10522633107054</v>
      </c>
      <c r="P25" s="116"/>
      <c r="Q25" s="115">
        <f>SUM(Q9:Q24)</f>
        <v>413009561113</v>
      </c>
      <c r="R25" s="103"/>
      <c r="S25" s="103"/>
    </row>
    <row r="26" spans="1:19" ht="13.5" thickTop="1" x14ac:dyDescent="0.2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</row>
    <row r="27" spans="1:19" ht="22.5" hidden="1" x14ac:dyDescent="0.2">
      <c r="C27" s="35"/>
      <c r="D27" s="35"/>
      <c r="E27" s="35"/>
      <c r="F27" s="35"/>
      <c r="G27" s="35"/>
      <c r="H27" s="35"/>
      <c r="I27" s="35">
        <v>96530749678</v>
      </c>
      <c r="J27" s="35"/>
      <c r="K27" s="35"/>
      <c r="L27" s="35"/>
      <c r="M27" s="35"/>
      <c r="N27" s="35"/>
      <c r="O27" s="35"/>
      <c r="P27" s="35"/>
      <c r="Q27" s="35">
        <v>413009561113</v>
      </c>
    </row>
    <row r="28" spans="1:19" ht="22.5" hidden="1" x14ac:dyDescent="0.2">
      <c r="C28" s="35"/>
      <c r="D28" s="35"/>
      <c r="E28" s="35"/>
      <c r="F28" s="35"/>
      <c r="G28" s="35"/>
      <c r="H28" s="35"/>
      <c r="I28" s="35">
        <f>I27-I25</f>
        <v>0</v>
      </c>
      <c r="J28" s="35"/>
      <c r="K28" s="35"/>
      <c r="L28" s="35"/>
      <c r="M28" s="35"/>
      <c r="N28" s="35"/>
      <c r="O28" s="35"/>
      <c r="P28" s="35"/>
      <c r="Q28" s="35">
        <f>Q27-Q25</f>
        <v>0</v>
      </c>
    </row>
    <row r="29" spans="1:19" ht="22.5" x14ac:dyDescent="0.2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paperSize="9" scale="47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096A-D1E9-4612-8CBC-F938C454BC52}">
  <sheetPr>
    <pageSetUpPr fitToPage="1"/>
  </sheetPr>
  <dimension ref="A1:T16"/>
  <sheetViews>
    <sheetView rightToLeft="1" view="pageBreakPreview" zoomScale="60" zoomScaleNormal="100" workbookViewId="0">
      <selection activeCell="A14" sqref="A14:XFD16"/>
    </sheetView>
  </sheetViews>
  <sheetFormatPr defaultRowHeight="12.75" x14ac:dyDescent="0.2"/>
  <cols>
    <col min="1" max="1" width="33.7109375" bestFit="1" customWidth="1"/>
    <col min="2" max="2" width="1.42578125" customWidth="1"/>
    <col min="3" max="3" width="23.42578125" customWidth="1"/>
    <col min="4" max="4" width="1.42578125" customWidth="1"/>
    <col min="5" max="5" width="26.5703125" customWidth="1"/>
    <col min="6" max="6" width="1.42578125" customWidth="1"/>
    <col min="7" max="7" width="28.7109375" customWidth="1"/>
    <col min="8" max="8" width="1.42578125" customWidth="1"/>
    <col min="9" max="9" width="42" customWidth="1"/>
    <col min="10" max="10" width="1.42578125" customWidth="1"/>
    <col min="11" max="11" width="20.140625" customWidth="1"/>
    <col min="12" max="12" width="1.42578125" customWidth="1"/>
    <col min="13" max="13" width="28" customWidth="1"/>
    <col min="14" max="14" width="1.42578125" customWidth="1"/>
    <col min="15" max="15" width="22" customWidth="1"/>
    <col min="16" max="16" width="1.42578125" customWidth="1"/>
    <col min="17" max="17" width="30.85546875" bestFit="1" customWidth="1"/>
    <col min="18" max="18" width="1.42578125" customWidth="1"/>
    <col min="19" max="21" width="0" hidden="1" customWidth="1"/>
  </cols>
  <sheetData>
    <row r="1" spans="1:20" ht="39.75" customHeight="1" x14ac:dyDescent="0.2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spans="1:20" ht="39.75" customHeight="1" x14ac:dyDescent="0.2">
      <c r="A2" s="170" t="s">
        <v>81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20" ht="39.75" customHeight="1" x14ac:dyDescent="0.2">
      <c r="A3" s="170" t="str">
        <f>درآمد!A3</f>
        <v>دوره یک ماهه منتهی به 31 شهریور 1404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20" ht="39.75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20" ht="39.75" customHeight="1" x14ac:dyDescent="0.2">
      <c r="A5" s="167" t="s">
        <v>177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03"/>
    </row>
    <row r="6" spans="1:20" ht="39.75" customHeight="1" x14ac:dyDescent="0.2">
      <c r="A6" s="106"/>
      <c r="B6" s="106"/>
      <c r="C6" s="173" t="s">
        <v>136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03"/>
    </row>
    <row r="7" spans="1:20" ht="39.75" customHeight="1" thickBot="1" x14ac:dyDescent="0.35">
      <c r="A7" s="171" t="s">
        <v>82</v>
      </c>
      <c r="B7" s="107"/>
      <c r="C7" s="172" t="s">
        <v>156</v>
      </c>
      <c r="D7" s="172"/>
      <c r="E7" s="172"/>
      <c r="F7" s="172"/>
      <c r="G7" s="172"/>
      <c r="H7" s="172"/>
      <c r="I7" s="172"/>
      <c r="J7" s="107"/>
      <c r="K7" s="172" t="s">
        <v>155</v>
      </c>
      <c r="L7" s="172"/>
      <c r="M7" s="172"/>
      <c r="N7" s="172"/>
      <c r="O7" s="172"/>
      <c r="P7" s="172"/>
      <c r="Q7" s="172"/>
      <c r="R7" s="103"/>
    </row>
    <row r="8" spans="1:20" ht="39.75" customHeight="1" thickBot="1" x14ac:dyDescent="0.35">
      <c r="A8" s="172"/>
      <c r="B8" s="107"/>
      <c r="C8" s="109" t="s">
        <v>8</v>
      </c>
      <c r="D8" s="110"/>
      <c r="E8" s="109" t="s">
        <v>124</v>
      </c>
      <c r="F8" s="110"/>
      <c r="G8" s="109" t="s">
        <v>125</v>
      </c>
      <c r="H8" s="110"/>
      <c r="I8" s="109" t="s">
        <v>126</v>
      </c>
      <c r="J8" s="107"/>
      <c r="K8" s="109" t="s">
        <v>8</v>
      </c>
      <c r="L8" s="110"/>
      <c r="M8" s="109" t="s">
        <v>124</v>
      </c>
      <c r="N8" s="110"/>
      <c r="O8" s="109" t="s">
        <v>125</v>
      </c>
      <c r="P8" s="110"/>
      <c r="Q8" s="111" t="s">
        <v>126</v>
      </c>
      <c r="R8" s="103"/>
    </row>
    <row r="9" spans="1:20" ht="39.75" customHeight="1" x14ac:dyDescent="0.2">
      <c r="A9" s="39" t="s">
        <v>109</v>
      </c>
      <c r="B9" s="103"/>
      <c r="C9" s="35">
        <v>0</v>
      </c>
      <c r="D9" s="99"/>
      <c r="E9" s="35">
        <v>0</v>
      </c>
      <c r="F9" s="99"/>
      <c r="G9" s="35">
        <v>0</v>
      </c>
      <c r="H9" s="99"/>
      <c r="I9" s="35">
        <f>E9+G9</f>
        <v>0</v>
      </c>
      <c r="J9" s="99"/>
      <c r="K9" s="35">
        <v>100</v>
      </c>
      <c r="L9" s="99"/>
      <c r="M9" s="35">
        <v>96524572</v>
      </c>
      <c r="N9" s="99"/>
      <c r="O9" s="35">
        <v>-91991565</v>
      </c>
      <c r="P9" s="99"/>
      <c r="Q9" s="35">
        <f>M9+O9</f>
        <v>4533007</v>
      </c>
      <c r="R9" s="103"/>
    </row>
    <row r="10" spans="1:20" ht="39.75" customHeight="1" x14ac:dyDescent="0.2">
      <c r="A10" s="33" t="s">
        <v>107</v>
      </c>
      <c r="B10" s="103"/>
      <c r="C10" s="37">
        <v>0</v>
      </c>
      <c r="D10" s="99"/>
      <c r="E10" s="37">
        <v>0</v>
      </c>
      <c r="F10" s="99"/>
      <c r="G10" s="37">
        <v>0</v>
      </c>
      <c r="H10" s="99"/>
      <c r="I10" s="35">
        <f>E10+G10</f>
        <v>0</v>
      </c>
      <c r="J10" s="99"/>
      <c r="K10" s="37">
        <v>100</v>
      </c>
      <c r="L10" s="99"/>
      <c r="M10" s="37">
        <v>96929675</v>
      </c>
      <c r="N10" s="99"/>
      <c r="O10" s="35">
        <v>-94998550</v>
      </c>
      <c r="P10" s="99"/>
      <c r="Q10" s="35">
        <f t="shared" ref="Q10:Q11" si="0">M10+O10</f>
        <v>1931125</v>
      </c>
      <c r="R10" s="103"/>
    </row>
    <row r="11" spans="1:20" ht="39.75" customHeight="1" thickBot="1" x14ac:dyDescent="0.25">
      <c r="A11" s="33" t="s">
        <v>108</v>
      </c>
      <c r="B11" s="103"/>
      <c r="C11" s="37">
        <v>0</v>
      </c>
      <c r="D11" s="99"/>
      <c r="E11" s="37">
        <v>0</v>
      </c>
      <c r="F11" s="99"/>
      <c r="G11" s="37">
        <v>0</v>
      </c>
      <c r="H11" s="99"/>
      <c r="I11" s="35">
        <f>E11+G11</f>
        <v>0</v>
      </c>
      <c r="J11" s="99"/>
      <c r="K11" s="37">
        <v>100</v>
      </c>
      <c r="L11" s="99"/>
      <c r="M11" s="37">
        <v>76838254</v>
      </c>
      <c r="N11" s="99"/>
      <c r="O11" s="35">
        <v>-95013129</v>
      </c>
      <c r="P11" s="99"/>
      <c r="Q11" s="35">
        <f t="shared" si="0"/>
        <v>-18174875</v>
      </c>
      <c r="R11" s="103"/>
    </row>
    <row r="12" spans="1:20" ht="39.75" customHeight="1" thickBot="1" x14ac:dyDescent="0.25">
      <c r="A12" s="114" t="s">
        <v>32</v>
      </c>
      <c r="B12" s="103"/>
      <c r="C12" s="115">
        <f>SUM(C9:C11)</f>
        <v>0</v>
      </c>
      <c r="D12" s="116"/>
      <c r="E12" s="115">
        <f>SUM(E9:E11)</f>
        <v>0</v>
      </c>
      <c r="F12" s="116"/>
      <c r="G12" s="115">
        <f>SUM(G9:G11)</f>
        <v>0</v>
      </c>
      <c r="H12" s="116"/>
      <c r="I12" s="115">
        <f>SUM(I9:I11)</f>
        <v>0</v>
      </c>
      <c r="J12" s="116"/>
      <c r="K12" s="115">
        <f>SUM(K9:K11)</f>
        <v>300</v>
      </c>
      <c r="L12" s="116"/>
      <c r="M12" s="115">
        <f>SUM(M9:M11)</f>
        <v>270292501</v>
      </c>
      <c r="N12" s="116"/>
      <c r="O12" s="115">
        <f>SUM(O9:O11)</f>
        <v>-282003244</v>
      </c>
      <c r="P12" s="116"/>
      <c r="Q12" s="115">
        <f>SUM(Q9:Q11)</f>
        <v>-11710743</v>
      </c>
      <c r="R12" s="103"/>
      <c r="T12" s="103">
        <f>Q12-'درآمد سرمایه گذاری در اوراق به'!Q15</f>
        <v>0</v>
      </c>
    </row>
    <row r="13" spans="1:20" ht="13.5" thickTop="1" x14ac:dyDescent="0.2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20" ht="22.5" hidden="1" x14ac:dyDescent="0.2"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>
        <v>-11710743</v>
      </c>
    </row>
    <row r="15" spans="1:20" ht="22.5" hidden="1" x14ac:dyDescent="0.2"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>
        <f>Q14-Q12</f>
        <v>0</v>
      </c>
    </row>
    <row r="16" spans="1:20" ht="22.5" hidden="1" x14ac:dyDescent="0.2"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</row>
  </sheetData>
  <mergeCells count="8">
    <mergeCell ref="A7:A8"/>
    <mergeCell ref="C7:I7"/>
    <mergeCell ref="K7:Q7"/>
    <mergeCell ref="A1:Q1"/>
    <mergeCell ref="A2:Q2"/>
    <mergeCell ref="A3:Q3"/>
    <mergeCell ref="A5:Q5"/>
    <mergeCell ref="C6:Q6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3"/>
  <sheetViews>
    <sheetView rightToLeft="1" view="pageBreakPreview" zoomScale="60" zoomScaleNormal="100" workbookViewId="0">
      <selection activeCell="O21" sqref="O21"/>
    </sheetView>
  </sheetViews>
  <sheetFormatPr defaultRowHeight="15.75" x14ac:dyDescent="0.4"/>
  <cols>
    <col min="1" max="1" width="32" style="4" customWidth="1"/>
    <col min="2" max="2" width="1.28515625" style="4" customWidth="1"/>
    <col min="3" max="3" width="14.140625" style="4" customWidth="1"/>
    <col min="4" max="4" width="1.28515625" style="4" customWidth="1"/>
    <col min="5" max="5" width="14.7109375" style="4" bestFit="1" customWidth="1"/>
    <col min="6" max="6" width="1.28515625" style="4" customWidth="1"/>
    <col min="7" max="7" width="15.28515625" style="4" customWidth="1"/>
    <col min="8" max="8" width="1.28515625" style="4" customWidth="1"/>
    <col min="9" max="9" width="17.5703125" style="4" customWidth="1"/>
    <col min="10" max="10" width="1.28515625" style="4" customWidth="1"/>
    <col min="11" max="11" width="16.140625" style="4" customWidth="1"/>
    <col min="12" max="12" width="1.28515625" style="4" customWidth="1"/>
    <col min="13" max="13" width="17.28515625" style="4" customWidth="1"/>
    <col min="14" max="14" width="1.28515625" style="4" customWidth="1"/>
    <col min="15" max="15" width="18.28515625" style="4" customWidth="1"/>
    <col min="16" max="16" width="1.28515625" style="4" customWidth="1"/>
    <col min="17" max="17" width="15" style="4" customWidth="1"/>
    <col min="18" max="18" width="1.28515625" style="4" customWidth="1"/>
    <col min="19" max="19" width="15.140625" style="4" bestFit="1" customWidth="1"/>
    <col min="20" max="20" width="1.28515625" style="4" customWidth="1"/>
    <col min="21" max="21" width="17.85546875" style="4" customWidth="1"/>
    <col min="22" max="22" width="1.28515625" style="4" customWidth="1"/>
    <col min="23" max="16384" width="9.140625" style="4"/>
  </cols>
  <sheetData>
    <row r="1" spans="1:22" ht="39.7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7"/>
    </row>
    <row r="2" spans="1:22" ht="39.75" customHeight="1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7"/>
    </row>
    <row r="3" spans="1:22" ht="39.75" customHeight="1" x14ac:dyDescent="0.4">
      <c r="A3" s="141" t="str">
        <f>سهام!A3</f>
        <v>به تاریخ 31 شهریور 1404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7"/>
    </row>
    <row r="4" spans="1:22" ht="39.75" customHeight="1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7"/>
    </row>
    <row r="5" spans="1:22" ht="39.75" customHeight="1" x14ac:dyDescent="0.4">
      <c r="A5" s="149" t="s">
        <v>37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7"/>
    </row>
    <row r="6" spans="1:22" ht="39.75" customHeight="1" x14ac:dyDescent="0.4">
      <c r="C6" s="148" t="s">
        <v>136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1:22" ht="39.75" customHeight="1" thickBot="1" x14ac:dyDescent="0.7">
      <c r="A7" s="17"/>
      <c r="B7" s="17"/>
      <c r="C7" s="150" t="s">
        <v>2</v>
      </c>
      <c r="D7" s="150"/>
      <c r="E7" s="150"/>
      <c r="F7" s="150"/>
      <c r="G7" s="150"/>
      <c r="H7" s="150"/>
      <c r="I7" s="150"/>
      <c r="J7" s="150"/>
      <c r="K7" s="150"/>
      <c r="L7" s="19"/>
      <c r="M7" s="150" t="s">
        <v>4</v>
      </c>
      <c r="N7" s="150"/>
      <c r="O7" s="150"/>
      <c r="P7" s="150"/>
      <c r="Q7" s="150"/>
      <c r="R7" s="150"/>
      <c r="S7" s="150"/>
      <c r="T7" s="150"/>
      <c r="U7" s="150"/>
    </row>
    <row r="8" spans="1:22" ht="39.75" customHeight="1" thickBot="1" x14ac:dyDescent="0.65">
      <c r="A8" s="21" t="s">
        <v>33</v>
      </c>
      <c r="B8" s="19"/>
      <c r="C8" s="21" t="s">
        <v>38</v>
      </c>
      <c r="D8" s="20"/>
      <c r="E8" s="21" t="s">
        <v>39</v>
      </c>
      <c r="F8" s="20"/>
      <c r="G8" s="21" t="s">
        <v>40</v>
      </c>
      <c r="H8" s="20"/>
      <c r="I8" s="21" t="s">
        <v>34</v>
      </c>
      <c r="J8" s="20"/>
      <c r="K8" s="21" t="s">
        <v>35</v>
      </c>
      <c r="L8" s="19"/>
      <c r="M8" s="21" t="s">
        <v>38</v>
      </c>
      <c r="N8" s="20"/>
      <c r="O8" s="21" t="s">
        <v>39</v>
      </c>
      <c r="P8" s="20"/>
      <c r="Q8" s="21" t="s">
        <v>40</v>
      </c>
      <c r="R8" s="20"/>
      <c r="S8" s="21" t="s">
        <v>34</v>
      </c>
      <c r="T8" s="20"/>
      <c r="U8" s="21" t="s">
        <v>35</v>
      </c>
    </row>
    <row r="9" spans="1:22" ht="39.75" customHeight="1" x14ac:dyDescent="0.55000000000000004">
      <c r="A9" s="14" t="s">
        <v>41</v>
      </c>
      <c r="B9" s="18"/>
      <c r="C9" s="53" t="s">
        <v>42</v>
      </c>
      <c r="D9" s="10"/>
      <c r="E9" s="53" t="s">
        <v>43</v>
      </c>
      <c r="F9" s="10"/>
      <c r="G9" s="11">
        <v>13668000</v>
      </c>
      <c r="H9" s="10"/>
      <c r="I9" s="11">
        <v>2200</v>
      </c>
      <c r="J9" s="10"/>
      <c r="K9" s="53" t="s">
        <v>45</v>
      </c>
      <c r="L9" s="10"/>
      <c r="M9" s="53" t="s">
        <v>42</v>
      </c>
      <c r="N9" s="10"/>
      <c r="O9" s="53" t="s">
        <v>43</v>
      </c>
      <c r="P9" s="10"/>
      <c r="Q9" s="11">
        <v>25449000</v>
      </c>
      <c r="R9" s="10"/>
      <c r="S9" s="11">
        <v>2200</v>
      </c>
      <c r="T9" s="10"/>
      <c r="U9" s="53" t="s">
        <v>45</v>
      </c>
    </row>
    <row r="10" spans="1:22" ht="39.75" customHeight="1" x14ac:dyDescent="0.55000000000000004">
      <c r="A10" s="8" t="s">
        <v>50</v>
      </c>
      <c r="B10" s="18"/>
      <c r="C10" s="51" t="s">
        <v>42</v>
      </c>
      <c r="D10" s="10"/>
      <c r="E10" s="51" t="s">
        <v>43</v>
      </c>
      <c r="F10" s="10"/>
      <c r="G10" s="12">
        <v>11108000</v>
      </c>
      <c r="H10" s="10"/>
      <c r="I10" s="12">
        <v>2800</v>
      </c>
      <c r="J10" s="10"/>
      <c r="K10" s="51" t="s">
        <v>45</v>
      </c>
      <c r="L10" s="10"/>
      <c r="M10" s="51" t="s">
        <v>42</v>
      </c>
      <c r="N10" s="10"/>
      <c r="O10" s="51" t="s">
        <v>43</v>
      </c>
      <c r="P10" s="10"/>
      <c r="Q10" s="12">
        <v>11108000</v>
      </c>
      <c r="R10" s="10"/>
      <c r="S10" s="12">
        <v>2800</v>
      </c>
      <c r="T10" s="10"/>
      <c r="U10" s="51" t="s">
        <v>45</v>
      </c>
    </row>
    <row r="11" spans="1:22" ht="39.75" customHeight="1" x14ac:dyDescent="0.55000000000000004">
      <c r="A11" s="8" t="s">
        <v>47</v>
      </c>
      <c r="B11" s="18"/>
      <c r="C11" s="51" t="s">
        <v>42</v>
      </c>
      <c r="D11" s="10"/>
      <c r="E11" s="51" t="s">
        <v>43</v>
      </c>
      <c r="F11" s="10"/>
      <c r="G11" s="12">
        <v>10440000</v>
      </c>
      <c r="H11" s="10"/>
      <c r="I11" s="12">
        <v>2400</v>
      </c>
      <c r="J11" s="10"/>
      <c r="K11" s="51" t="s">
        <v>45</v>
      </c>
      <c r="L11" s="10"/>
      <c r="M11" s="51" t="s">
        <v>42</v>
      </c>
      <c r="N11" s="10"/>
      <c r="O11" s="51" t="s">
        <v>43</v>
      </c>
      <c r="P11" s="10"/>
      <c r="Q11" s="12">
        <v>10440000</v>
      </c>
      <c r="R11" s="10"/>
      <c r="S11" s="12">
        <v>2400</v>
      </c>
      <c r="T11" s="10"/>
      <c r="U11" s="51" t="s">
        <v>45</v>
      </c>
    </row>
    <row r="12" spans="1:22" ht="39.75" customHeight="1" x14ac:dyDescent="0.55000000000000004">
      <c r="A12" s="8" t="s">
        <v>48</v>
      </c>
      <c r="B12" s="18"/>
      <c r="C12" s="51" t="s">
        <v>42</v>
      </c>
      <c r="D12" s="10"/>
      <c r="E12" s="51" t="s">
        <v>43</v>
      </c>
      <c r="F12" s="10"/>
      <c r="G12" s="12">
        <v>6650000</v>
      </c>
      <c r="H12" s="10"/>
      <c r="I12" s="12">
        <v>3000</v>
      </c>
      <c r="J12" s="10"/>
      <c r="K12" s="51" t="s">
        <v>45</v>
      </c>
      <c r="L12" s="10"/>
      <c r="M12" s="51" t="s">
        <v>42</v>
      </c>
      <c r="N12" s="10"/>
      <c r="O12" s="51" t="s">
        <v>43</v>
      </c>
      <c r="P12" s="10"/>
      <c r="Q12" s="12">
        <v>6650000</v>
      </c>
      <c r="R12" s="10"/>
      <c r="S12" s="12">
        <v>3000</v>
      </c>
      <c r="T12" s="10"/>
      <c r="U12" s="51" t="s">
        <v>45</v>
      </c>
    </row>
    <row r="13" spans="1:22" ht="39.75" customHeight="1" x14ac:dyDescent="0.55000000000000004">
      <c r="A13" s="8" t="s">
        <v>46</v>
      </c>
      <c r="B13" s="18"/>
      <c r="C13" s="51" t="s">
        <v>42</v>
      </c>
      <c r="D13" s="10"/>
      <c r="E13" s="51" t="s">
        <v>43</v>
      </c>
      <c r="F13" s="10"/>
      <c r="G13" s="12">
        <v>17379000</v>
      </c>
      <c r="H13" s="10"/>
      <c r="I13" s="12">
        <v>2600</v>
      </c>
      <c r="J13" s="10"/>
      <c r="K13" s="51" t="s">
        <v>45</v>
      </c>
      <c r="L13" s="10"/>
      <c r="M13" s="51" t="s">
        <v>42</v>
      </c>
      <c r="N13" s="10"/>
      <c r="O13" s="51" t="s">
        <v>43</v>
      </c>
      <c r="P13" s="10"/>
      <c r="Q13" s="12">
        <v>4568000</v>
      </c>
      <c r="R13" s="10"/>
      <c r="S13" s="12">
        <v>2600</v>
      </c>
      <c r="T13" s="10"/>
      <c r="U13" s="51" t="s">
        <v>45</v>
      </c>
    </row>
    <row r="14" spans="1:22" ht="39.75" customHeight="1" x14ac:dyDescent="0.55000000000000004">
      <c r="A14" s="8" t="s">
        <v>51</v>
      </c>
      <c r="B14" s="18"/>
      <c r="C14" s="51" t="s">
        <v>42</v>
      </c>
      <c r="D14" s="10"/>
      <c r="E14" s="51" t="s">
        <v>43</v>
      </c>
      <c r="F14" s="10"/>
      <c r="G14" s="12">
        <v>1001000</v>
      </c>
      <c r="H14" s="10"/>
      <c r="I14" s="12">
        <v>2000</v>
      </c>
      <c r="J14" s="10"/>
      <c r="K14" s="51" t="s">
        <v>45</v>
      </c>
      <c r="L14" s="10"/>
      <c r="M14" s="51" t="s">
        <v>42</v>
      </c>
      <c r="N14" s="10"/>
      <c r="O14" s="51" t="s">
        <v>43</v>
      </c>
      <c r="P14" s="10"/>
      <c r="Q14" s="12">
        <v>2111000</v>
      </c>
      <c r="R14" s="10"/>
      <c r="S14" s="12">
        <v>2000</v>
      </c>
      <c r="T14" s="10"/>
      <c r="U14" s="51" t="s">
        <v>45</v>
      </c>
    </row>
    <row r="15" spans="1:22" ht="39.75" customHeight="1" x14ac:dyDescent="0.55000000000000004">
      <c r="A15" s="8" t="s">
        <v>49</v>
      </c>
      <c r="B15" s="18"/>
      <c r="C15" s="51" t="s">
        <v>42</v>
      </c>
      <c r="D15" s="10"/>
      <c r="E15" s="51" t="s">
        <v>43</v>
      </c>
      <c r="F15" s="10"/>
      <c r="G15" s="12">
        <v>1350000</v>
      </c>
      <c r="H15" s="10"/>
      <c r="I15" s="12">
        <v>3400</v>
      </c>
      <c r="J15" s="10"/>
      <c r="K15" s="51" t="s">
        <v>45</v>
      </c>
      <c r="L15" s="10"/>
      <c r="M15" s="51" t="s">
        <v>42</v>
      </c>
      <c r="N15" s="10"/>
      <c r="O15" s="51" t="s">
        <v>43</v>
      </c>
      <c r="P15" s="10"/>
      <c r="Q15" s="12">
        <v>1350000</v>
      </c>
      <c r="R15" s="10"/>
      <c r="S15" s="12">
        <v>3400</v>
      </c>
      <c r="T15" s="10"/>
      <c r="U15" s="51" t="s">
        <v>45</v>
      </c>
    </row>
    <row r="16" spans="1:22" ht="39.75" customHeight="1" x14ac:dyDescent="0.55000000000000004">
      <c r="A16" s="8" t="s">
        <v>52</v>
      </c>
      <c r="B16" s="18"/>
      <c r="C16" s="51" t="s">
        <v>42</v>
      </c>
      <c r="D16" s="10"/>
      <c r="E16" s="51" t="s">
        <v>43</v>
      </c>
      <c r="F16" s="10"/>
      <c r="G16" s="12">
        <v>5000</v>
      </c>
      <c r="H16" s="10"/>
      <c r="I16" s="12">
        <v>1900</v>
      </c>
      <c r="J16" s="10"/>
      <c r="K16" s="51" t="s">
        <v>45</v>
      </c>
      <c r="L16" s="10"/>
      <c r="M16" s="51" t="s">
        <v>42</v>
      </c>
      <c r="N16" s="10"/>
      <c r="O16" s="51" t="s">
        <v>43</v>
      </c>
      <c r="P16" s="10"/>
      <c r="Q16" s="12">
        <v>5000</v>
      </c>
      <c r="R16" s="10"/>
      <c r="S16" s="12">
        <v>1900</v>
      </c>
      <c r="T16" s="10"/>
      <c r="U16" s="51" t="s">
        <v>45</v>
      </c>
    </row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  <row r="27" ht="21.75" customHeight="1" x14ac:dyDescent="0.4"/>
    <row r="28" ht="21.75" customHeight="1" x14ac:dyDescent="0.4"/>
    <row r="29" ht="21.75" customHeight="1" x14ac:dyDescent="0.4"/>
    <row r="30" ht="21.75" customHeight="1" x14ac:dyDescent="0.4"/>
    <row r="31" ht="21.75" customHeight="1" x14ac:dyDescent="0.4"/>
    <row r="32" ht="21.75" customHeight="1" x14ac:dyDescent="0.4"/>
    <row r="33" ht="21.75" customHeight="1" x14ac:dyDescent="0.4"/>
  </sheetData>
  <sortState xmlns:xlrd2="http://schemas.microsoft.com/office/spreadsheetml/2017/richdata2" ref="A9:U16">
    <sortCondition descending="1" ref="Q9:Q16"/>
  </sortState>
  <mergeCells count="7">
    <mergeCell ref="C6:U6"/>
    <mergeCell ref="A5:U5"/>
    <mergeCell ref="C7:K7"/>
    <mergeCell ref="M7:U7"/>
    <mergeCell ref="A1:U1"/>
    <mergeCell ref="A2:U2"/>
    <mergeCell ref="A3:U3"/>
  </mergeCells>
  <pageMargins left="0.39" right="0.39" top="0.39" bottom="0.39" header="0" footer="0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0"/>
  <sheetViews>
    <sheetView rightToLeft="1" view="pageBreakPreview" topLeftCell="A5" zoomScale="60" zoomScaleNormal="100" workbookViewId="0">
      <selection activeCell="A18" sqref="A18:XFD20"/>
    </sheetView>
  </sheetViews>
  <sheetFormatPr defaultRowHeight="15.75" x14ac:dyDescent="0.4"/>
  <cols>
    <col min="1" max="1" width="32" style="4" bestFit="1" customWidth="1"/>
    <col min="2" max="2" width="1.28515625" style="4" customWidth="1"/>
    <col min="3" max="3" width="14.7109375" style="4" bestFit="1" customWidth="1"/>
    <col min="4" max="4" width="1.28515625" style="4" customWidth="1"/>
    <col min="5" max="5" width="23.7109375" style="4" bestFit="1" customWidth="1"/>
    <col min="6" max="6" width="1.28515625" style="4" customWidth="1"/>
    <col min="7" max="7" width="23.7109375" style="4" bestFit="1" customWidth="1"/>
    <col min="8" max="8" width="1.28515625" style="4" customWidth="1"/>
    <col min="9" max="9" width="13.28515625" style="4" bestFit="1" customWidth="1"/>
    <col min="10" max="10" width="1.28515625" style="4" customWidth="1"/>
    <col min="11" max="11" width="19.85546875" style="4" bestFit="1" customWidth="1"/>
    <col min="12" max="12" width="1.28515625" style="4" customWidth="1"/>
    <col min="13" max="13" width="15.85546875" style="4" bestFit="1" customWidth="1"/>
    <col min="14" max="14" width="1.28515625" style="4" customWidth="1"/>
    <col min="15" max="15" width="21.5703125" style="4" bestFit="1" customWidth="1"/>
    <col min="16" max="16" width="1.28515625" style="4" customWidth="1"/>
    <col min="17" max="17" width="15.5703125" style="4" customWidth="1"/>
    <col min="18" max="18" width="1.28515625" style="4" customWidth="1"/>
    <col min="19" max="19" width="19.42578125" style="4" customWidth="1"/>
    <col min="20" max="20" width="1.28515625" style="4" customWidth="1"/>
    <col min="21" max="21" width="23.7109375" style="4" bestFit="1" customWidth="1"/>
    <col min="22" max="22" width="1.28515625" style="4" customWidth="1"/>
    <col min="23" max="23" width="23.7109375" style="4" bestFit="1" customWidth="1"/>
    <col min="24" max="24" width="1.28515625" style="4" customWidth="1"/>
    <col min="25" max="25" width="15.5703125" style="4" customWidth="1"/>
    <col min="26" max="26" width="1.28515625" style="4" customWidth="1"/>
    <col min="27" max="27" width="15.5703125" style="4" hidden="1" customWidth="1"/>
    <col min="28" max="16384" width="9.140625" style="4"/>
  </cols>
  <sheetData>
    <row r="1" spans="1:27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27" ht="40.5" customHeight="1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7" ht="40.5" customHeight="1" x14ac:dyDescent="0.4">
      <c r="A3" s="141" t="s">
        <v>139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7" ht="40.5" customHeight="1" x14ac:dyDescent="0.4"/>
    <row r="5" spans="1:27" ht="40.5" customHeight="1" x14ac:dyDescent="0.4">
      <c r="A5" s="155" t="s">
        <v>140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</row>
    <row r="6" spans="1:27" ht="40.5" customHeight="1" x14ac:dyDescent="0.4">
      <c r="A6" s="58"/>
      <c r="B6" s="58"/>
      <c r="C6" s="156" t="s">
        <v>136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</row>
    <row r="7" spans="1:27" ht="40.5" customHeight="1" thickBot="1" x14ac:dyDescent="0.7">
      <c r="C7" s="151" t="s">
        <v>2</v>
      </c>
      <c r="D7" s="151"/>
      <c r="E7" s="151"/>
      <c r="F7" s="151"/>
      <c r="G7" s="151"/>
      <c r="H7" s="55"/>
      <c r="I7" s="150" t="s">
        <v>3</v>
      </c>
      <c r="J7" s="150"/>
      <c r="K7" s="150"/>
      <c r="L7" s="150"/>
      <c r="M7" s="150"/>
      <c r="N7" s="150"/>
      <c r="O7" s="150"/>
      <c r="P7" s="56"/>
      <c r="Q7" s="150" t="s">
        <v>4</v>
      </c>
      <c r="R7" s="150"/>
      <c r="S7" s="150"/>
      <c r="T7" s="150"/>
      <c r="U7" s="150"/>
      <c r="V7" s="150"/>
      <c r="W7" s="150"/>
      <c r="X7" s="150"/>
      <c r="Y7" s="150"/>
    </row>
    <row r="8" spans="1:27" ht="40.5" customHeight="1" thickBot="1" x14ac:dyDescent="0.65">
      <c r="A8" s="152" t="s">
        <v>55</v>
      </c>
      <c r="B8" s="19"/>
      <c r="C8" s="152" t="s">
        <v>56</v>
      </c>
      <c r="D8" s="20"/>
      <c r="E8" s="152" t="s">
        <v>9</v>
      </c>
      <c r="F8" s="20"/>
      <c r="G8" s="152" t="s">
        <v>10</v>
      </c>
      <c r="H8" s="19"/>
      <c r="I8" s="153" t="s">
        <v>53</v>
      </c>
      <c r="J8" s="153"/>
      <c r="K8" s="153"/>
      <c r="L8" s="20"/>
      <c r="M8" s="153" t="s">
        <v>54</v>
      </c>
      <c r="N8" s="153"/>
      <c r="O8" s="153"/>
      <c r="P8" s="19"/>
      <c r="Q8" s="154" t="s">
        <v>8</v>
      </c>
      <c r="R8" s="20"/>
      <c r="S8" s="157" t="s">
        <v>57</v>
      </c>
      <c r="T8" s="20"/>
      <c r="U8" s="152" t="s">
        <v>9</v>
      </c>
      <c r="V8" s="20"/>
      <c r="W8" s="152" t="s">
        <v>10</v>
      </c>
      <c r="X8" s="20"/>
      <c r="Y8" s="157" t="s">
        <v>13</v>
      </c>
    </row>
    <row r="9" spans="1:27" ht="40.5" customHeight="1" thickBot="1" x14ac:dyDescent="0.65">
      <c r="A9" s="153"/>
      <c r="B9" s="19"/>
      <c r="C9" s="153"/>
      <c r="D9" s="19"/>
      <c r="E9" s="153"/>
      <c r="F9" s="19"/>
      <c r="G9" s="153"/>
      <c r="H9" s="19"/>
      <c r="I9" s="21" t="s">
        <v>8</v>
      </c>
      <c r="J9" s="20"/>
      <c r="K9" s="21" t="s">
        <v>9</v>
      </c>
      <c r="L9" s="19"/>
      <c r="M9" s="21" t="s">
        <v>8</v>
      </c>
      <c r="N9" s="20"/>
      <c r="O9" s="21" t="s">
        <v>11</v>
      </c>
      <c r="P9" s="19"/>
      <c r="Q9" s="153"/>
      <c r="R9" s="19"/>
      <c r="S9" s="158"/>
      <c r="T9" s="19"/>
      <c r="U9" s="153"/>
      <c r="V9" s="19"/>
      <c r="W9" s="153"/>
      <c r="X9" s="19"/>
      <c r="Y9" s="158"/>
    </row>
    <row r="10" spans="1:27" ht="40.5" customHeight="1" x14ac:dyDescent="0.4">
      <c r="A10" s="14" t="s">
        <v>58</v>
      </c>
      <c r="C10" s="35">
        <v>22000000</v>
      </c>
      <c r="D10" s="36"/>
      <c r="E10" s="35">
        <v>628405803912</v>
      </c>
      <c r="F10" s="36"/>
      <c r="G10" s="35">
        <v>729053276875</v>
      </c>
      <c r="H10" s="36"/>
      <c r="I10" s="35">
        <v>0</v>
      </c>
      <c r="J10" s="36"/>
      <c r="K10" s="35">
        <v>0</v>
      </c>
      <c r="L10" s="36"/>
      <c r="M10" s="35">
        <v>-7500000</v>
      </c>
      <c r="N10" s="36"/>
      <c r="O10" s="35">
        <v>-250207077454</v>
      </c>
      <c r="P10" s="36"/>
      <c r="Q10" s="35">
        <v>14500000</v>
      </c>
      <c r="R10" s="36"/>
      <c r="S10" s="35">
        <v>34048</v>
      </c>
      <c r="T10" s="36"/>
      <c r="U10" s="35">
        <v>414314669357</v>
      </c>
      <c r="V10" s="36"/>
      <c r="W10" s="35">
        <v>493603432000</v>
      </c>
      <c r="X10" s="10"/>
      <c r="Y10" s="59">
        <f t="shared" ref="Y10:Y15" si="0">W10/$AA$10*100</f>
        <v>0.96281564001533282</v>
      </c>
      <c r="AA10" s="45">
        <v>51266661184704</v>
      </c>
    </row>
    <row r="11" spans="1:27" ht="40.5" customHeight="1" x14ac:dyDescent="0.4">
      <c r="A11" s="8" t="s">
        <v>62</v>
      </c>
      <c r="C11" s="37">
        <v>38000000</v>
      </c>
      <c r="D11" s="36"/>
      <c r="E11" s="37">
        <v>475014262445</v>
      </c>
      <c r="F11" s="36"/>
      <c r="G11" s="37">
        <v>514195570250</v>
      </c>
      <c r="H11" s="36"/>
      <c r="I11" s="37">
        <v>0</v>
      </c>
      <c r="J11" s="36"/>
      <c r="K11" s="37">
        <v>0</v>
      </c>
      <c r="L11" s="36"/>
      <c r="M11" s="37">
        <v>-11300000</v>
      </c>
      <c r="N11" s="36"/>
      <c r="O11" s="37">
        <v>-155133007122</v>
      </c>
      <c r="P11" s="36"/>
      <c r="Q11" s="37">
        <v>26700000</v>
      </c>
      <c r="R11" s="36"/>
      <c r="S11" s="37">
        <v>13907</v>
      </c>
      <c r="T11" s="36"/>
      <c r="U11" s="37">
        <v>334083015210</v>
      </c>
      <c r="V11" s="36"/>
      <c r="W11" s="37">
        <v>371247278080</v>
      </c>
      <c r="X11" s="10"/>
      <c r="Y11" s="59">
        <f t="shared" si="0"/>
        <v>0.72414951452068799</v>
      </c>
    </row>
    <row r="12" spans="1:27" ht="40.5" customHeight="1" x14ac:dyDescent="0.4">
      <c r="A12" s="8" t="s">
        <v>59</v>
      </c>
      <c r="C12" s="37">
        <v>17325000</v>
      </c>
      <c r="D12" s="36"/>
      <c r="E12" s="37">
        <v>419697890315</v>
      </c>
      <c r="F12" s="36"/>
      <c r="G12" s="37">
        <v>450504114637</v>
      </c>
      <c r="H12" s="36"/>
      <c r="I12" s="37">
        <v>3375000</v>
      </c>
      <c r="J12" s="36"/>
      <c r="K12" s="37">
        <v>90034878374</v>
      </c>
      <c r="L12" s="36"/>
      <c r="M12" s="37">
        <v>-11000000</v>
      </c>
      <c r="N12" s="36"/>
      <c r="O12" s="37">
        <v>-287972495060</v>
      </c>
      <c r="P12" s="36"/>
      <c r="Q12" s="37">
        <v>9700000</v>
      </c>
      <c r="R12" s="36"/>
      <c r="S12" s="37">
        <v>26671</v>
      </c>
      <c r="T12" s="36"/>
      <c r="U12" s="37">
        <v>243057924253</v>
      </c>
      <c r="V12" s="36"/>
      <c r="W12" s="37">
        <v>258660192118</v>
      </c>
      <c r="X12" s="10"/>
      <c r="Y12" s="59">
        <f t="shared" si="0"/>
        <v>0.50453879020148529</v>
      </c>
    </row>
    <row r="13" spans="1:27" ht="40.5" customHeight="1" x14ac:dyDescent="0.4">
      <c r="A13" s="8" t="s">
        <v>60</v>
      </c>
      <c r="C13" s="37">
        <v>6500000</v>
      </c>
      <c r="D13" s="36"/>
      <c r="E13" s="37">
        <v>195631899264</v>
      </c>
      <c r="F13" s="36"/>
      <c r="G13" s="37">
        <v>328103968968</v>
      </c>
      <c r="H13" s="36"/>
      <c r="I13" s="37">
        <v>0</v>
      </c>
      <c r="J13" s="36"/>
      <c r="K13" s="37">
        <v>0</v>
      </c>
      <c r="L13" s="36"/>
      <c r="M13" s="37">
        <v>-3500000</v>
      </c>
      <c r="N13" s="36"/>
      <c r="O13" s="37">
        <v>-177794657250</v>
      </c>
      <c r="P13" s="36"/>
      <c r="Q13" s="37">
        <v>3000000</v>
      </c>
      <c r="R13" s="36"/>
      <c r="S13" s="37">
        <v>51761</v>
      </c>
      <c r="T13" s="36"/>
      <c r="U13" s="37">
        <v>90291645815</v>
      </c>
      <c r="V13" s="36"/>
      <c r="W13" s="37">
        <v>155253884437</v>
      </c>
      <c r="X13" s="10"/>
      <c r="Y13" s="59">
        <f t="shared" si="0"/>
        <v>0.30283595781213424</v>
      </c>
    </row>
    <row r="14" spans="1:27" ht="40.5" customHeight="1" x14ac:dyDescent="0.4">
      <c r="A14" s="8" t="s">
        <v>61</v>
      </c>
      <c r="C14" s="37">
        <v>3270000</v>
      </c>
      <c r="D14" s="36"/>
      <c r="E14" s="37">
        <v>89214454536</v>
      </c>
      <c r="F14" s="36"/>
      <c r="G14" s="37">
        <v>94720676541</v>
      </c>
      <c r="H14" s="36"/>
      <c r="I14" s="37">
        <v>0</v>
      </c>
      <c r="J14" s="36"/>
      <c r="K14" s="37">
        <v>0</v>
      </c>
      <c r="L14" s="36"/>
      <c r="M14" s="37">
        <v>-535000</v>
      </c>
      <c r="N14" s="36"/>
      <c r="O14" s="37">
        <v>-15600884293</v>
      </c>
      <c r="P14" s="36"/>
      <c r="Q14" s="37">
        <v>2735000</v>
      </c>
      <c r="R14" s="36"/>
      <c r="S14" s="37">
        <v>29729</v>
      </c>
      <c r="T14" s="36"/>
      <c r="U14" s="37">
        <v>74602133628</v>
      </c>
      <c r="V14" s="36"/>
      <c r="W14" s="37">
        <v>81293569597</v>
      </c>
      <c r="X14" s="10"/>
      <c r="Y14" s="59">
        <f t="shared" si="0"/>
        <v>0.15857004867961808</v>
      </c>
    </row>
    <row r="15" spans="1:27" ht="40.5" customHeight="1" thickBot="1" x14ac:dyDescent="0.45">
      <c r="A15" s="8" t="s">
        <v>63</v>
      </c>
      <c r="C15" s="40">
        <v>1000000</v>
      </c>
      <c r="D15" s="36"/>
      <c r="E15" s="40">
        <v>10164905557</v>
      </c>
      <c r="F15" s="36"/>
      <c r="G15" s="40">
        <v>10117102687</v>
      </c>
      <c r="H15" s="36"/>
      <c r="I15" s="40">
        <v>0</v>
      </c>
      <c r="J15" s="36"/>
      <c r="K15" s="40">
        <v>0</v>
      </c>
      <c r="L15" s="36"/>
      <c r="M15" s="40">
        <v>0</v>
      </c>
      <c r="N15" s="36"/>
      <c r="O15" s="40">
        <v>0</v>
      </c>
      <c r="P15" s="36"/>
      <c r="Q15" s="40">
        <v>1000000</v>
      </c>
      <c r="R15" s="36"/>
      <c r="S15" s="35">
        <v>10112</v>
      </c>
      <c r="T15" s="36"/>
      <c r="U15" s="40">
        <v>10164905557</v>
      </c>
      <c r="V15" s="36"/>
      <c r="W15" s="40">
        <v>10110104000</v>
      </c>
      <c r="X15" s="10"/>
      <c r="Y15" s="47">
        <f t="shared" si="0"/>
        <v>1.9720621094428646E-2</v>
      </c>
    </row>
    <row r="16" spans="1:27" ht="40.5" customHeight="1" thickBot="1" x14ac:dyDescent="0.45">
      <c r="A16" s="8" t="s">
        <v>32</v>
      </c>
      <c r="C16" s="57">
        <f>SUM(C10:C15)</f>
        <v>88095000</v>
      </c>
      <c r="D16" s="36"/>
      <c r="E16" s="57">
        <f>SUM(E10:E15)</f>
        <v>1818129216029</v>
      </c>
      <c r="F16" s="36"/>
      <c r="G16" s="57">
        <f>SUM(G10:G15)</f>
        <v>2126694709958</v>
      </c>
      <c r="H16" s="36"/>
      <c r="I16" s="57">
        <f>SUM(I10:I15)</f>
        <v>3375000</v>
      </c>
      <c r="J16" s="36"/>
      <c r="K16" s="57">
        <f>SUM(K10:K15)</f>
        <v>90034878374</v>
      </c>
      <c r="L16" s="36"/>
      <c r="M16" s="57">
        <f>SUM(M10:M15)</f>
        <v>-33835000</v>
      </c>
      <c r="N16" s="36"/>
      <c r="O16" s="57">
        <f>SUM(O10:O15)</f>
        <v>-886708121179</v>
      </c>
      <c r="P16" s="36"/>
      <c r="Q16" s="57">
        <f>SUM(Q10:Q15)</f>
        <v>57635000</v>
      </c>
      <c r="R16" s="36"/>
      <c r="S16" s="35"/>
      <c r="T16" s="36"/>
      <c r="U16" s="57">
        <f>SUM(U10:U15)</f>
        <v>1166514293820</v>
      </c>
      <c r="V16" s="36"/>
      <c r="W16" s="57">
        <f>SUM(W10:W15)</f>
        <v>1370168460232</v>
      </c>
      <c r="X16" s="10"/>
      <c r="Y16" s="60">
        <f>SUM(Y10:Y15)</f>
        <v>2.6726305723236874</v>
      </c>
    </row>
    <row r="17" spans="3:23" ht="16.5" thickTop="1" x14ac:dyDescent="0.4"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3:23" ht="22.5" hidden="1" x14ac:dyDescent="0.4">
      <c r="C18" s="37"/>
      <c r="D18" s="37"/>
      <c r="E18" s="37">
        <v>1818129216029</v>
      </c>
      <c r="F18" s="37"/>
      <c r="G18" s="37">
        <v>308565493929</v>
      </c>
      <c r="H18" s="37"/>
      <c r="I18" s="37">
        <v>3375000</v>
      </c>
      <c r="J18" s="37"/>
      <c r="K18" s="37">
        <v>90034878374</v>
      </c>
      <c r="L18" s="37"/>
      <c r="M18" s="37">
        <v>-33835000</v>
      </c>
      <c r="N18" s="37"/>
      <c r="O18" s="37">
        <v>-886708121179</v>
      </c>
      <c r="P18" s="37"/>
      <c r="Q18" s="37">
        <f>C16+I16+M16</f>
        <v>57635000</v>
      </c>
      <c r="R18" s="37"/>
      <c r="S18" s="37"/>
      <c r="T18" s="37"/>
      <c r="U18" s="37">
        <v>1166514293820</v>
      </c>
      <c r="V18" s="37"/>
      <c r="W18" s="37">
        <v>203654166412</v>
      </c>
    </row>
    <row r="19" spans="3:23" ht="22.5" hidden="1" x14ac:dyDescent="0.4">
      <c r="C19" s="37"/>
      <c r="D19" s="37"/>
      <c r="E19" s="37">
        <f>E18-E16</f>
        <v>0</v>
      </c>
      <c r="F19" s="37"/>
      <c r="G19" s="37">
        <f>E18+G18</f>
        <v>2126694709958</v>
      </c>
      <c r="H19" s="37"/>
      <c r="I19" s="37">
        <f>I18-I16</f>
        <v>0</v>
      </c>
      <c r="J19" s="37"/>
      <c r="K19" s="37">
        <f>K18-K16</f>
        <v>0</v>
      </c>
      <c r="L19" s="37"/>
      <c r="M19" s="37">
        <f>M18-M16</f>
        <v>0</v>
      </c>
      <c r="N19" s="37"/>
      <c r="O19" s="37">
        <f>O18-O16</f>
        <v>0</v>
      </c>
      <c r="P19" s="37"/>
      <c r="Q19" s="37">
        <f>Q18-Q16</f>
        <v>0</v>
      </c>
      <c r="R19" s="37"/>
      <c r="S19" s="37"/>
      <c r="T19" s="37"/>
      <c r="U19" s="37">
        <f>U18-U16</f>
        <v>0</v>
      </c>
      <c r="V19" s="37"/>
      <c r="W19" s="37">
        <f>U18+W18</f>
        <v>1370168460232</v>
      </c>
    </row>
    <row r="20" spans="3:23" ht="22.5" hidden="1" x14ac:dyDescent="0.4">
      <c r="C20" s="37"/>
      <c r="D20" s="37"/>
      <c r="E20" s="37"/>
      <c r="F20" s="37"/>
      <c r="G20" s="37">
        <f>G19-G16</f>
        <v>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>
        <f>W19-W16</f>
        <v>0</v>
      </c>
    </row>
  </sheetData>
  <sortState xmlns:xlrd2="http://schemas.microsoft.com/office/spreadsheetml/2017/richdata2" ref="A10:Y15">
    <sortCondition descending="1" ref="W10:W15"/>
  </sortState>
  <mergeCells count="19">
    <mergeCell ref="A8:A9"/>
    <mergeCell ref="Q8:Q9"/>
    <mergeCell ref="A5:Y5"/>
    <mergeCell ref="C6:Y6"/>
    <mergeCell ref="S8:S9"/>
    <mergeCell ref="U8:U9"/>
    <mergeCell ref="W8:W9"/>
    <mergeCell ref="Y8:Y9"/>
    <mergeCell ref="G8:G9"/>
    <mergeCell ref="I8:K8"/>
    <mergeCell ref="M8:O8"/>
    <mergeCell ref="E8:E9"/>
    <mergeCell ref="C8:C9"/>
    <mergeCell ref="A1:Y1"/>
    <mergeCell ref="A2:Y2"/>
    <mergeCell ref="A3:Y3"/>
    <mergeCell ref="I7:O7"/>
    <mergeCell ref="Q7:Y7"/>
    <mergeCell ref="C7:G7"/>
  </mergeCells>
  <pageMargins left="0.39" right="0.39" top="0.39" bottom="0.39" header="0" footer="0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8"/>
  <sheetViews>
    <sheetView rightToLeft="1" view="pageBreakPreview" zoomScale="60" zoomScaleNormal="100" workbookViewId="0">
      <selection activeCell="A14" sqref="A14:XFD16"/>
    </sheetView>
  </sheetViews>
  <sheetFormatPr defaultRowHeight="15.75" x14ac:dyDescent="0.4"/>
  <cols>
    <col min="1" max="1" width="35.28515625" style="4" customWidth="1"/>
    <col min="2" max="2" width="1.28515625" style="4" customWidth="1"/>
    <col min="3" max="3" width="19.42578125" style="4" bestFit="1" customWidth="1"/>
    <col min="4" max="4" width="1.28515625" style="4" customWidth="1"/>
    <col min="5" max="5" width="24.7109375" style="4" customWidth="1"/>
    <col min="6" max="6" width="1.28515625" style="4" customWidth="1"/>
    <col min="7" max="7" width="16.85546875" style="4" bestFit="1" customWidth="1"/>
    <col min="8" max="8" width="1.28515625" style="4" customWidth="1"/>
    <col min="9" max="9" width="14.140625" style="4" bestFit="1" customWidth="1"/>
    <col min="10" max="10" width="1.28515625" style="4" customWidth="1"/>
    <col min="11" max="11" width="13" style="4" customWidth="1"/>
    <col min="12" max="12" width="1.28515625" style="4" customWidth="1"/>
    <col min="13" max="13" width="10.42578125" style="4" customWidth="1"/>
    <col min="14" max="14" width="1.28515625" style="4" customWidth="1"/>
    <col min="15" max="15" width="14.42578125" style="4" bestFit="1" customWidth="1"/>
    <col min="16" max="16" width="1.28515625" style="4" customWidth="1"/>
    <col min="17" max="17" width="15.42578125" style="4" customWidth="1"/>
    <col min="18" max="18" width="1.28515625" style="4" customWidth="1"/>
    <col min="19" max="19" width="11.28515625" style="4" customWidth="1"/>
    <col min="20" max="20" width="1.28515625" style="4" customWidth="1"/>
    <col min="21" max="21" width="19.28515625" style="4" bestFit="1" customWidth="1"/>
    <col min="22" max="22" width="1.28515625" style="4" customWidth="1"/>
    <col min="23" max="23" width="9.7109375" style="4" customWidth="1"/>
    <col min="24" max="24" width="1.28515625" style="4" customWidth="1"/>
    <col min="25" max="25" width="13" style="4" customWidth="1"/>
    <col min="26" max="26" width="1.28515625" style="4" customWidth="1"/>
    <col min="27" max="27" width="15.5703125" style="4" customWidth="1"/>
    <col min="28" max="28" width="1.28515625" style="4" customWidth="1"/>
    <col min="29" max="29" width="17.85546875" style="4" bestFit="1" customWidth="1"/>
    <col min="30" max="30" width="1.28515625" style="4" customWidth="1"/>
    <col min="31" max="31" width="19.28515625" style="4" bestFit="1" customWidth="1"/>
    <col min="32" max="32" width="1.28515625" style="4" customWidth="1"/>
    <col min="33" max="33" width="19.28515625" style="4" bestFit="1" customWidth="1"/>
    <col min="34" max="34" width="1.28515625" style="4" customWidth="1"/>
    <col min="35" max="35" width="16" style="4" customWidth="1"/>
    <col min="36" max="36" width="1.28515625" style="4" customWidth="1"/>
    <col min="37" max="37" width="15.5703125" style="4" hidden="1" customWidth="1"/>
    <col min="38" max="16384" width="9.140625" style="4"/>
  </cols>
  <sheetData>
    <row r="1" spans="1:37" ht="39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</row>
    <row r="2" spans="1:37" ht="39" customHeight="1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</row>
    <row r="3" spans="1:37" ht="39" customHeight="1" x14ac:dyDescent="0.4">
      <c r="A3" s="141" t="str">
        <f>سهام!A3</f>
        <v>به تاریخ 31 شهریور 1404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</row>
    <row r="4" spans="1:37" ht="39" customHeight="1" x14ac:dyDescent="0.4"/>
    <row r="5" spans="1:37" ht="39" customHeight="1" x14ac:dyDescent="0.4">
      <c r="A5" s="140" t="s">
        <v>141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</row>
    <row r="6" spans="1:37" ht="39" customHeight="1" x14ac:dyDescent="0.4">
      <c r="A6" s="71"/>
      <c r="B6" s="71"/>
      <c r="C6" s="159" t="s">
        <v>136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</row>
    <row r="7" spans="1:37" ht="39" customHeight="1" thickBot="1" x14ac:dyDescent="0.65">
      <c r="A7" s="20"/>
      <c r="B7" s="67"/>
      <c r="C7" s="153" t="s">
        <v>64</v>
      </c>
      <c r="D7" s="153"/>
      <c r="E7" s="153"/>
      <c r="F7" s="153"/>
      <c r="G7" s="153"/>
      <c r="H7" s="153"/>
      <c r="I7" s="153"/>
      <c r="J7" s="153"/>
      <c r="K7" s="153"/>
      <c r="L7" s="68"/>
      <c r="M7" s="153" t="s">
        <v>2</v>
      </c>
      <c r="N7" s="153"/>
      <c r="O7" s="153"/>
      <c r="P7" s="153"/>
      <c r="Q7" s="153"/>
      <c r="R7" s="19"/>
      <c r="S7" s="153" t="s">
        <v>3</v>
      </c>
      <c r="T7" s="153"/>
      <c r="U7" s="153"/>
      <c r="V7" s="153"/>
      <c r="W7" s="153"/>
      <c r="X7" s="153"/>
      <c r="Y7" s="153"/>
      <c r="Z7" s="19"/>
      <c r="AA7" s="153" t="s">
        <v>4</v>
      </c>
      <c r="AB7" s="153"/>
      <c r="AC7" s="153"/>
      <c r="AD7" s="153"/>
      <c r="AE7" s="153"/>
      <c r="AF7" s="153"/>
      <c r="AG7" s="153"/>
      <c r="AH7" s="153"/>
      <c r="AI7" s="153"/>
    </row>
    <row r="8" spans="1:37" ht="39" customHeight="1" thickBot="1" x14ac:dyDescent="0.65">
      <c r="A8" s="152" t="s">
        <v>65</v>
      </c>
      <c r="B8" s="20"/>
      <c r="C8" s="157" t="s">
        <v>66</v>
      </c>
      <c r="D8" s="20"/>
      <c r="E8" s="157" t="s">
        <v>67</v>
      </c>
      <c r="F8" s="20"/>
      <c r="G8" s="157" t="s">
        <v>68</v>
      </c>
      <c r="H8" s="20"/>
      <c r="I8" s="157" t="s">
        <v>69</v>
      </c>
      <c r="J8" s="20"/>
      <c r="K8" s="157" t="s">
        <v>36</v>
      </c>
      <c r="L8" s="52"/>
      <c r="M8" s="152" t="s">
        <v>8</v>
      </c>
      <c r="N8" s="20"/>
      <c r="O8" s="157" t="s">
        <v>9</v>
      </c>
      <c r="P8" s="20"/>
      <c r="Q8" s="157" t="s">
        <v>10</v>
      </c>
      <c r="R8" s="19"/>
      <c r="S8" s="153" t="s">
        <v>5</v>
      </c>
      <c r="T8" s="153"/>
      <c r="U8" s="153"/>
      <c r="V8" s="20"/>
      <c r="W8" s="153" t="s">
        <v>6</v>
      </c>
      <c r="X8" s="153"/>
      <c r="Y8" s="153"/>
      <c r="Z8" s="19"/>
      <c r="AA8" s="152" t="s">
        <v>8</v>
      </c>
      <c r="AB8" s="20"/>
      <c r="AC8" s="157" t="s">
        <v>12</v>
      </c>
      <c r="AD8" s="20"/>
      <c r="AE8" s="152" t="s">
        <v>9</v>
      </c>
      <c r="AF8" s="20"/>
      <c r="AG8" s="157" t="s">
        <v>10</v>
      </c>
      <c r="AH8" s="20"/>
      <c r="AI8" s="157" t="s">
        <v>13</v>
      </c>
    </row>
    <row r="9" spans="1:37" ht="39" customHeight="1" thickBot="1" x14ac:dyDescent="0.65">
      <c r="A9" s="153"/>
      <c r="B9" s="19"/>
      <c r="C9" s="158"/>
      <c r="D9" s="19"/>
      <c r="E9" s="158"/>
      <c r="F9" s="19"/>
      <c r="G9" s="158"/>
      <c r="H9" s="19"/>
      <c r="I9" s="158"/>
      <c r="J9" s="19"/>
      <c r="K9" s="158"/>
      <c r="L9" s="19"/>
      <c r="M9" s="153"/>
      <c r="N9" s="19"/>
      <c r="O9" s="158"/>
      <c r="P9" s="19"/>
      <c r="Q9" s="158"/>
      <c r="R9" s="19"/>
      <c r="S9" s="21" t="s">
        <v>8</v>
      </c>
      <c r="T9" s="20"/>
      <c r="U9" s="21" t="s">
        <v>9</v>
      </c>
      <c r="V9" s="19"/>
      <c r="W9" s="21" t="s">
        <v>8</v>
      </c>
      <c r="X9" s="20"/>
      <c r="Y9" s="21" t="s">
        <v>11</v>
      </c>
      <c r="Z9" s="19"/>
      <c r="AA9" s="153"/>
      <c r="AB9" s="19"/>
      <c r="AC9" s="158"/>
      <c r="AD9" s="19"/>
      <c r="AE9" s="153"/>
      <c r="AF9" s="19"/>
      <c r="AG9" s="158"/>
      <c r="AH9" s="19"/>
      <c r="AI9" s="158"/>
    </row>
    <row r="10" spans="1:37" ht="39" customHeight="1" x14ac:dyDescent="0.55000000000000004">
      <c r="A10" s="14" t="s">
        <v>74</v>
      </c>
      <c r="B10" s="18"/>
      <c r="C10" s="53" t="s">
        <v>71</v>
      </c>
      <c r="D10" s="10"/>
      <c r="E10" s="53" t="s">
        <v>71</v>
      </c>
      <c r="F10" s="10"/>
      <c r="G10" s="53" t="s">
        <v>75</v>
      </c>
      <c r="H10" s="10"/>
      <c r="I10" s="53" t="s">
        <v>76</v>
      </c>
      <c r="J10" s="10"/>
      <c r="K10" s="11">
        <v>18</v>
      </c>
      <c r="L10" s="10"/>
      <c r="M10" s="35">
        <v>0</v>
      </c>
      <c r="N10" s="36"/>
      <c r="O10" s="35">
        <v>0</v>
      </c>
      <c r="P10" s="36"/>
      <c r="Q10" s="35">
        <v>0</v>
      </c>
      <c r="R10" s="36"/>
      <c r="S10" s="35">
        <v>621800</v>
      </c>
      <c r="T10" s="36"/>
      <c r="U10" s="35">
        <v>621881305000</v>
      </c>
      <c r="V10" s="36"/>
      <c r="W10" s="35">
        <v>0</v>
      </c>
      <c r="X10" s="36"/>
      <c r="Y10" s="35">
        <v>0</v>
      </c>
      <c r="Z10" s="36"/>
      <c r="AA10" s="35">
        <v>621800</v>
      </c>
      <c r="AB10" s="36"/>
      <c r="AC10" s="35">
        <v>3000000</v>
      </c>
      <c r="AD10" s="36"/>
      <c r="AE10" s="35">
        <v>621881305000</v>
      </c>
      <c r="AF10" s="36"/>
      <c r="AG10" s="35">
        <v>621349195000</v>
      </c>
      <c r="AH10" s="10"/>
      <c r="AI10" s="59">
        <f>AG10/AK10*100</f>
        <v>1.2119946582075969</v>
      </c>
      <c r="AK10" s="45">
        <v>51266661184704</v>
      </c>
    </row>
    <row r="11" spans="1:37" ht="39" customHeight="1" thickBot="1" x14ac:dyDescent="0.6">
      <c r="A11" s="14" t="s">
        <v>70</v>
      </c>
      <c r="B11" s="18"/>
      <c r="C11" s="53" t="s">
        <v>71</v>
      </c>
      <c r="D11" s="10"/>
      <c r="E11" s="53" t="s">
        <v>71</v>
      </c>
      <c r="F11" s="10"/>
      <c r="G11" s="53" t="s">
        <v>72</v>
      </c>
      <c r="H11" s="10"/>
      <c r="I11" s="53" t="s">
        <v>73</v>
      </c>
      <c r="J11" s="10"/>
      <c r="K11" s="11">
        <v>23</v>
      </c>
      <c r="L11" s="10"/>
      <c r="M11" s="40">
        <v>100</v>
      </c>
      <c r="N11" s="36"/>
      <c r="O11" s="40">
        <v>95068875</v>
      </c>
      <c r="P11" s="36"/>
      <c r="Q11" s="40">
        <v>97430811</v>
      </c>
      <c r="R11" s="36"/>
      <c r="S11" s="40">
        <v>0</v>
      </c>
      <c r="T11" s="36"/>
      <c r="U11" s="40">
        <v>0</v>
      </c>
      <c r="V11" s="36"/>
      <c r="W11" s="40">
        <v>0</v>
      </c>
      <c r="X11" s="36"/>
      <c r="Y11" s="40">
        <v>0</v>
      </c>
      <c r="Z11" s="36"/>
      <c r="AA11" s="40">
        <v>100</v>
      </c>
      <c r="AB11" s="36"/>
      <c r="AC11" s="35">
        <v>983766</v>
      </c>
      <c r="AD11" s="36"/>
      <c r="AE11" s="40">
        <v>95068875</v>
      </c>
      <c r="AF11" s="36"/>
      <c r="AG11" s="40">
        <v>98305276</v>
      </c>
      <c r="AH11" s="10"/>
      <c r="AI11" s="47">
        <f>AG11/AK10*100</f>
        <v>1.917528345484112E-4</v>
      </c>
    </row>
    <row r="12" spans="1:37" ht="39" customHeight="1" thickBot="1" x14ac:dyDescent="0.6">
      <c r="A12" s="65" t="s">
        <v>32</v>
      </c>
      <c r="B12" s="18"/>
      <c r="C12" s="11"/>
      <c r="D12" s="70"/>
      <c r="E12" s="11"/>
      <c r="F12" s="70"/>
      <c r="G12" s="11"/>
      <c r="H12" s="70"/>
      <c r="I12" s="11"/>
      <c r="J12" s="70"/>
      <c r="K12" s="11"/>
      <c r="L12" s="10"/>
      <c r="M12" s="57">
        <f>SUM(M10:M11)</f>
        <v>100</v>
      </c>
      <c r="N12" s="36"/>
      <c r="O12" s="57">
        <f>SUM(O10:O11)</f>
        <v>95068875</v>
      </c>
      <c r="P12" s="36"/>
      <c r="Q12" s="57">
        <f>SUM(Q10:Q11)</f>
        <v>97430811</v>
      </c>
      <c r="R12" s="36"/>
      <c r="S12" s="57">
        <f>SUM(S10:S11)</f>
        <v>621800</v>
      </c>
      <c r="T12" s="36"/>
      <c r="U12" s="57">
        <f>SUM(U10:U11)</f>
        <v>621881305000</v>
      </c>
      <c r="V12" s="36"/>
      <c r="W12" s="57">
        <f>SUM(W10:W11)</f>
        <v>0</v>
      </c>
      <c r="X12" s="36"/>
      <c r="Y12" s="57">
        <f>SUM(Y10:Y11)</f>
        <v>0</v>
      </c>
      <c r="Z12" s="36"/>
      <c r="AA12" s="57">
        <f>SUM(AA10:AA11)</f>
        <v>621900</v>
      </c>
      <c r="AB12" s="36"/>
      <c r="AC12" s="35"/>
      <c r="AD12" s="36"/>
      <c r="AE12" s="57">
        <f>SUM(AE10:AE11)</f>
        <v>621976373875</v>
      </c>
      <c r="AF12" s="36"/>
      <c r="AG12" s="57">
        <f>SUM(AG10:AG11)</f>
        <v>621447500276</v>
      </c>
      <c r="AH12" s="10"/>
      <c r="AI12" s="60">
        <f>SUM(AI10:AI11)</f>
        <v>1.2121864110421452</v>
      </c>
    </row>
    <row r="13" spans="1:37" ht="16.5" thickTop="1" x14ac:dyDescent="0.4"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spans="1:37" ht="22.5" hidden="1" x14ac:dyDescent="0.4">
      <c r="M14" s="35"/>
      <c r="N14" s="35"/>
      <c r="O14" s="35">
        <v>95068875</v>
      </c>
      <c r="P14" s="35"/>
      <c r="Q14" s="35">
        <v>2361936</v>
      </c>
      <c r="R14" s="35"/>
      <c r="S14" s="35">
        <v>621800</v>
      </c>
      <c r="T14" s="35"/>
      <c r="U14" s="35">
        <v>621881305000</v>
      </c>
      <c r="V14" s="35"/>
      <c r="W14" s="35"/>
      <c r="X14" s="35"/>
      <c r="Y14" s="35"/>
      <c r="Z14" s="35"/>
      <c r="AA14" s="35">
        <f>M12+S12+W12</f>
        <v>621900</v>
      </c>
      <c r="AB14" s="35"/>
      <c r="AC14" s="35"/>
      <c r="AD14" s="35"/>
      <c r="AE14" s="35">
        <v>621976373875</v>
      </c>
      <c r="AF14" s="35"/>
      <c r="AG14" s="35">
        <v>-528873599</v>
      </c>
    </row>
    <row r="15" spans="1:37" ht="22.5" hidden="1" x14ac:dyDescent="0.4">
      <c r="M15" s="35"/>
      <c r="N15" s="35"/>
      <c r="O15" s="35">
        <f>O14-O12</f>
        <v>0</v>
      </c>
      <c r="P15" s="35"/>
      <c r="Q15" s="35">
        <f>O14+Q14</f>
        <v>97430811</v>
      </c>
      <c r="R15" s="35"/>
      <c r="S15" s="35"/>
      <c r="T15" s="35"/>
      <c r="U15" s="35">
        <f>U14-U12</f>
        <v>0</v>
      </c>
      <c r="V15" s="35"/>
      <c r="W15" s="35"/>
      <c r="X15" s="35"/>
      <c r="Y15" s="35"/>
      <c r="Z15" s="35"/>
      <c r="AA15" s="35">
        <f>AA14-AA12</f>
        <v>0</v>
      </c>
      <c r="AB15" s="35"/>
      <c r="AC15" s="35"/>
      <c r="AD15" s="35"/>
      <c r="AE15" s="35">
        <f>AE14-AE12</f>
        <v>0</v>
      </c>
      <c r="AF15" s="35"/>
      <c r="AG15" s="35">
        <f>AE14+AG14</f>
        <v>621447500276</v>
      </c>
    </row>
    <row r="16" spans="1:37" ht="22.5" hidden="1" x14ac:dyDescent="0.4">
      <c r="M16" s="35"/>
      <c r="N16" s="35"/>
      <c r="O16" s="35"/>
      <c r="P16" s="35"/>
      <c r="Q16" s="35">
        <f>Q15-Q12</f>
        <v>0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>
        <f>AG15-AG12</f>
        <v>0</v>
      </c>
    </row>
    <row r="17" spans="13:33" ht="22.5" x14ac:dyDescent="0.4"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3:33" ht="22.5" x14ac:dyDescent="0.4"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</row>
  </sheetData>
  <sortState xmlns:xlrd2="http://schemas.microsoft.com/office/spreadsheetml/2017/richdata2" ref="A10:AI11">
    <sortCondition descending="1" ref="AG10:AG11"/>
  </sortState>
  <mergeCells count="25">
    <mergeCell ref="AC8:AC9"/>
    <mergeCell ref="AE8:AE9"/>
    <mergeCell ref="AG8:AG9"/>
    <mergeCell ref="AI8:AI9"/>
    <mergeCell ref="C6:AI6"/>
    <mergeCell ref="G8:G9"/>
    <mergeCell ref="E8:E9"/>
    <mergeCell ref="C8:C9"/>
    <mergeCell ref="A8:A9"/>
    <mergeCell ref="AA8:AA9"/>
    <mergeCell ref="S8:U8"/>
    <mergeCell ref="W8:Y8"/>
    <mergeCell ref="K8:K9"/>
    <mergeCell ref="Q8:Q9"/>
    <mergeCell ref="O8:O9"/>
    <mergeCell ref="M8:M9"/>
    <mergeCell ref="I8:I9"/>
    <mergeCell ref="A5:AI5"/>
    <mergeCell ref="M7:Q7"/>
    <mergeCell ref="S7:Y7"/>
    <mergeCell ref="AA7:AI7"/>
    <mergeCell ref="A1:AI1"/>
    <mergeCell ref="A2:AI2"/>
    <mergeCell ref="A3:AI3"/>
    <mergeCell ref="C7:K7"/>
  </mergeCells>
  <pageMargins left="0.39" right="0.39" top="0.39" bottom="0.39" header="0" footer="0"/>
  <pageSetup paperSize="9"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"/>
  <sheetViews>
    <sheetView rightToLeft="1" view="pageBreakPreview" topLeftCell="A5" zoomScale="96" zoomScaleNormal="100" zoomScaleSheetLayoutView="96" workbookViewId="0">
      <selection activeCell="A14" sqref="A14:XFD15"/>
    </sheetView>
  </sheetViews>
  <sheetFormatPr defaultRowHeight="15.75" x14ac:dyDescent="0.4"/>
  <cols>
    <col min="1" max="1" width="43.140625" style="4" bestFit="1" customWidth="1"/>
    <col min="2" max="2" width="1.28515625" style="4" customWidth="1"/>
    <col min="3" max="3" width="28.42578125" style="4" customWidth="1"/>
    <col min="4" max="4" width="1.28515625" style="4" customWidth="1"/>
    <col min="5" max="5" width="25.5703125" style="4" customWidth="1"/>
    <col min="6" max="6" width="1.28515625" style="4" customWidth="1"/>
    <col min="7" max="7" width="24.85546875" style="4" customWidth="1"/>
    <col min="8" max="8" width="1.28515625" style="4" customWidth="1"/>
    <col min="9" max="9" width="21.85546875" style="4" customWidth="1"/>
    <col min="10" max="10" width="1.28515625" style="4" customWidth="1"/>
    <col min="11" max="11" width="26.140625" style="4" bestFit="1" customWidth="1"/>
    <col min="12" max="12" width="1.28515625" style="4" customWidth="1"/>
    <col min="13" max="13" width="15.5703125" style="4" hidden="1" customWidth="1"/>
    <col min="14" max="16384" width="9.140625" style="4"/>
  </cols>
  <sheetData>
    <row r="1" spans="1:13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3" ht="40.5" customHeight="1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3" ht="40.5" customHeight="1" x14ac:dyDescent="0.4">
      <c r="A3" s="141" t="str">
        <f>سهام!A3</f>
        <v>به تاریخ 31 شهریور 1404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3" ht="40.5" customHeight="1" x14ac:dyDescent="0.4"/>
    <row r="5" spans="1:13" ht="40.5" customHeight="1" x14ac:dyDescent="0.4">
      <c r="A5" s="140" t="s">
        <v>145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3" ht="40.5" customHeight="1" x14ac:dyDescent="0.4">
      <c r="A6" s="1"/>
      <c r="B6" s="1"/>
      <c r="C6" s="145" t="s">
        <v>136</v>
      </c>
      <c r="D6" s="145"/>
      <c r="E6" s="145"/>
      <c r="F6" s="145"/>
      <c r="G6" s="145"/>
      <c r="H6" s="145"/>
      <c r="I6" s="145"/>
      <c r="J6" s="145"/>
      <c r="K6" s="145"/>
    </row>
    <row r="7" spans="1:13" ht="40.5" customHeight="1" thickBot="1" x14ac:dyDescent="0.65">
      <c r="A7" s="152" t="s">
        <v>77</v>
      </c>
      <c r="B7" s="19"/>
      <c r="C7" s="21" t="s">
        <v>2</v>
      </c>
      <c r="D7" s="19"/>
      <c r="E7" s="153" t="s">
        <v>3</v>
      </c>
      <c r="F7" s="153"/>
      <c r="G7" s="153"/>
      <c r="H7" s="19"/>
      <c r="I7" s="153" t="s">
        <v>4</v>
      </c>
      <c r="J7" s="153"/>
      <c r="K7" s="153"/>
    </row>
    <row r="8" spans="1:13" ht="40.5" customHeight="1" thickBot="1" x14ac:dyDescent="0.65">
      <c r="A8" s="153"/>
      <c r="B8" s="19"/>
      <c r="C8" s="21" t="s">
        <v>78</v>
      </c>
      <c r="D8" s="19"/>
      <c r="E8" s="21" t="s">
        <v>79</v>
      </c>
      <c r="F8" s="20"/>
      <c r="G8" s="21" t="s">
        <v>80</v>
      </c>
      <c r="H8" s="19"/>
      <c r="I8" s="21" t="s">
        <v>78</v>
      </c>
      <c r="J8" s="19"/>
      <c r="K8" s="21" t="s">
        <v>13</v>
      </c>
    </row>
    <row r="9" spans="1:13" ht="40.5" customHeight="1" x14ac:dyDescent="0.4">
      <c r="A9" s="8" t="s">
        <v>144</v>
      </c>
      <c r="C9" s="37">
        <v>100202936845</v>
      </c>
      <c r="D9" s="36"/>
      <c r="E9" s="37">
        <v>1224145286313</v>
      </c>
      <c r="F9" s="36"/>
      <c r="G9" s="37">
        <v>-1156813012098</v>
      </c>
      <c r="H9" s="36"/>
      <c r="I9" s="37">
        <v>167535211060</v>
      </c>
      <c r="J9" s="10"/>
      <c r="K9" s="46">
        <f>I9/M9*100</f>
        <v>0.3267917340206779</v>
      </c>
      <c r="M9" s="45">
        <v>51266661184704</v>
      </c>
    </row>
    <row r="10" spans="1:13" ht="40.5" customHeight="1" x14ac:dyDescent="0.4">
      <c r="A10" s="14" t="s">
        <v>142</v>
      </c>
      <c r="C10" s="35">
        <v>1087466756</v>
      </c>
      <c r="D10" s="36"/>
      <c r="E10" s="35">
        <v>4433712140</v>
      </c>
      <c r="F10" s="36"/>
      <c r="G10" s="35">
        <v>-5131610000</v>
      </c>
      <c r="H10" s="36"/>
      <c r="I10" s="35">
        <v>389568896</v>
      </c>
      <c r="J10" s="10"/>
      <c r="K10" s="46">
        <f>I10/M9*100</f>
        <v>7.5988739464904413E-4</v>
      </c>
      <c r="M10" s="45"/>
    </row>
    <row r="11" spans="1:13" ht="40.5" customHeight="1" thickBot="1" x14ac:dyDescent="0.45">
      <c r="A11" s="8" t="s">
        <v>143</v>
      </c>
      <c r="C11" s="40">
        <v>2360678</v>
      </c>
      <c r="D11" s="36"/>
      <c r="E11" s="40">
        <v>0</v>
      </c>
      <c r="F11" s="36"/>
      <c r="G11" s="40">
        <v>0</v>
      </c>
      <c r="H11" s="36"/>
      <c r="I11" s="40">
        <v>2360678</v>
      </c>
      <c r="J11" s="10"/>
      <c r="K11" s="47">
        <f>I11/M9*100</f>
        <v>4.6047040034359318E-6</v>
      </c>
    </row>
    <row r="12" spans="1:13" ht="40.5" customHeight="1" thickBot="1" x14ac:dyDescent="0.45">
      <c r="A12" s="32" t="s">
        <v>32</v>
      </c>
      <c r="C12" s="42">
        <f>SUM(C9:C11)</f>
        <v>101292764279</v>
      </c>
      <c r="D12" s="43"/>
      <c r="E12" s="42">
        <f>SUM(E9:E11)</f>
        <v>1228578998453</v>
      </c>
      <c r="F12" s="43"/>
      <c r="G12" s="42">
        <f>SUM(G9:G11)</f>
        <v>-1161944622098</v>
      </c>
      <c r="H12" s="43"/>
      <c r="I12" s="42">
        <f>SUM(I9:I11)</f>
        <v>167927140634</v>
      </c>
      <c r="J12" s="31"/>
      <c r="K12" s="48">
        <f>SUM(K9:K11)</f>
        <v>0.32755622611933038</v>
      </c>
    </row>
    <row r="13" spans="1:13" ht="16.5" thickTop="1" x14ac:dyDescent="0.4">
      <c r="C13" s="55"/>
      <c r="D13" s="55"/>
      <c r="E13" s="55"/>
      <c r="F13" s="55"/>
      <c r="G13" s="55"/>
      <c r="H13" s="55"/>
      <c r="I13" s="55"/>
      <c r="J13" s="55"/>
      <c r="K13" s="55"/>
    </row>
    <row r="14" spans="1:13" ht="22.5" hidden="1" x14ac:dyDescent="0.4">
      <c r="C14" s="37">
        <v>101292764279</v>
      </c>
      <c r="D14" s="37"/>
      <c r="E14" s="37">
        <v>1228578998453</v>
      </c>
      <c r="F14" s="37"/>
      <c r="G14" s="37">
        <v>-1161944622098</v>
      </c>
      <c r="H14" s="37"/>
      <c r="I14" s="37">
        <v>167927140634</v>
      </c>
    </row>
    <row r="15" spans="1:13" ht="22.5" hidden="1" x14ac:dyDescent="0.4">
      <c r="C15" s="37">
        <f>C14-C12</f>
        <v>0</v>
      </c>
      <c r="D15" s="37"/>
      <c r="E15" s="37">
        <f>E14-E12</f>
        <v>0</v>
      </c>
      <c r="F15" s="37"/>
      <c r="G15" s="37">
        <f>G14-G12</f>
        <v>0</v>
      </c>
      <c r="H15" s="37"/>
      <c r="I15" s="37">
        <f>I14-I12</f>
        <v>0</v>
      </c>
    </row>
    <row r="16" spans="1:13" x14ac:dyDescent="0.4">
      <c r="I16" s="45"/>
    </row>
  </sheetData>
  <sortState xmlns:xlrd2="http://schemas.microsoft.com/office/spreadsheetml/2017/richdata2" ref="A9:K11">
    <sortCondition descending="1" ref="I9:I11"/>
  </sortState>
  <mergeCells count="8">
    <mergeCell ref="A7:A8"/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topLeftCell="A2" zoomScale="91" zoomScaleNormal="100" zoomScaleSheetLayoutView="91" workbookViewId="0">
      <selection activeCell="B15" sqref="A15:XFD16"/>
    </sheetView>
  </sheetViews>
  <sheetFormatPr defaultRowHeight="15.75" x14ac:dyDescent="0.4"/>
  <cols>
    <col min="1" max="1" width="62.28515625" style="4" bestFit="1" customWidth="1"/>
    <col min="2" max="2" width="1.28515625" style="4" customWidth="1"/>
    <col min="3" max="3" width="22.7109375" style="4" customWidth="1"/>
    <col min="4" max="4" width="1.28515625" style="4" customWidth="1"/>
    <col min="5" max="5" width="22" style="4" customWidth="1"/>
    <col min="6" max="6" width="1.28515625" style="4" customWidth="1"/>
    <col min="7" max="7" width="24.42578125" style="4" bestFit="1" customWidth="1"/>
    <col min="8" max="8" width="1.28515625" style="4" customWidth="1"/>
    <col min="9" max="9" width="26.140625" style="4" bestFit="1" customWidth="1"/>
    <col min="10" max="10" width="2" style="4" customWidth="1"/>
    <col min="11" max="11" width="16.140625" style="4" hidden="1" customWidth="1"/>
    <col min="12" max="16384" width="9.140625" style="4"/>
  </cols>
  <sheetData>
    <row r="1" spans="1:11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11" ht="40.5" customHeight="1" x14ac:dyDescent="0.4">
      <c r="A2" s="141" t="s">
        <v>81</v>
      </c>
      <c r="B2" s="141"/>
      <c r="C2" s="141"/>
      <c r="D2" s="141"/>
      <c r="E2" s="141"/>
      <c r="F2" s="141"/>
      <c r="G2" s="141"/>
      <c r="H2" s="141"/>
      <c r="I2" s="141"/>
    </row>
    <row r="3" spans="1:11" ht="40.5" customHeight="1" x14ac:dyDescent="0.4">
      <c r="A3" s="141" t="s">
        <v>135</v>
      </c>
      <c r="B3" s="141"/>
      <c r="C3" s="141"/>
      <c r="D3" s="141"/>
      <c r="E3" s="141"/>
      <c r="F3" s="141"/>
      <c r="G3" s="141"/>
      <c r="H3" s="141"/>
      <c r="I3" s="141"/>
    </row>
    <row r="4" spans="1:11" ht="40.5" customHeight="1" x14ac:dyDescent="0.4"/>
    <row r="5" spans="1:11" ht="40.5" customHeight="1" x14ac:dyDescent="0.4">
      <c r="A5" s="140" t="s">
        <v>146</v>
      </c>
      <c r="B5" s="140"/>
      <c r="C5" s="140"/>
      <c r="D5" s="140"/>
      <c r="E5" s="140"/>
      <c r="F5" s="140"/>
      <c r="G5" s="140"/>
      <c r="H5" s="140"/>
      <c r="I5" s="140"/>
    </row>
    <row r="6" spans="1:11" ht="40.5" customHeight="1" x14ac:dyDescent="0.4">
      <c r="C6" s="148" t="s">
        <v>136</v>
      </c>
      <c r="D6" s="148"/>
      <c r="E6" s="148"/>
      <c r="F6" s="148"/>
      <c r="G6" s="148"/>
      <c r="H6" s="148"/>
      <c r="I6" s="148"/>
    </row>
    <row r="7" spans="1:11" ht="40.5" customHeight="1" thickBot="1" x14ac:dyDescent="0.65">
      <c r="A7" s="21" t="s">
        <v>82</v>
      </c>
      <c r="B7" s="90"/>
      <c r="C7" s="21" t="s">
        <v>83</v>
      </c>
      <c r="D7" s="90"/>
      <c r="E7" s="21" t="s">
        <v>78</v>
      </c>
      <c r="F7" s="90"/>
      <c r="G7" s="21" t="s">
        <v>84</v>
      </c>
      <c r="H7" s="90"/>
      <c r="I7" s="21" t="s">
        <v>85</v>
      </c>
    </row>
    <row r="8" spans="1:11" ht="40.5" customHeight="1" x14ac:dyDescent="0.4">
      <c r="A8" s="14" t="s">
        <v>205</v>
      </c>
      <c r="C8" s="76" t="s">
        <v>147</v>
      </c>
      <c r="D8" s="10"/>
      <c r="E8" s="35">
        <f>'درآمد سرمایه گذاری در سهام'!S40</f>
        <v>-12810984232815</v>
      </c>
      <c r="F8" s="10"/>
      <c r="G8" s="59">
        <f>E8/$E$13*100</f>
        <v>105.66903079327055</v>
      </c>
      <c r="H8" s="10"/>
      <c r="I8" s="15">
        <f>E8/$K$8*100</f>
        <v>-24.988918600841721</v>
      </c>
      <c r="K8" s="45">
        <v>51266661184704</v>
      </c>
    </row>
    <row r="9" spans="1:11" ht="40.5" customHeight="1" x14ac:dyDescent="0.4">
      <c r="A9" s="8" t="s">
        <v>86</v>
      </c>
      <c r="C9" s="77" t="s">
        <v>87</v>
      </c>
      <c r="D9" s="10"/>
      <c r="E9" s="37">
        <f>'درآمد سرمایه گذاری در صندوق'!S26</f>
        <v>599047411794</v>
      </c>
      <c r="F9" s="10"/>
      <c r="G9" s="59">
        <f>E9/$E$13*100</f>
        <v>-4.9411316299450263</v>
      </c>
      <c r="H9" s="10"/>
      <c r="I9" s="15">
        <f t="shared" ref="I9:I12" si="0">E9/$K$8*100</f>
        <v>1.1684931258459497</v>
      </c>
      <c r="K9" s="45"/>
    </row>
    <row r="10" spans="1:11" ht="40.5" customHeight="1" x14ac:dyDescent="0.4">
      <c r="A10" s="8" t="s">
        <v>88</v>
      </c>
      <c r="C10" s="77" t="s">
        <v>148</v>
      </c>
      <c r="D10" s="10"/>
      <c r="E10" s="37">
        <f>'درآمد سرمایه گذاری در اوراق به'!S15</f>
        <v>4903493849</v>
      </c>
      <c r="F10" s="10"/>
      <c r="G10" s="59">
        <f>E10/$E$13*100</f>
        <v>-4.0445560864665858E-2</v>
      </c>
      <c r="H10" s="10"/>
      <c r="I10" s="15">
        <f t="shared" si="0"/>
        <v>9.5646834330280397E-3</v>
      </c>
      <c r="K10" s="45"/>
    </row>
    <row r="11" spans="1:11" ht="40.5" customHeight="1" x14ac:dyDescent="0.4">
      <c r="A11" s="8" t="s">
        <v>204</v>
      </c>
      <c r="C11" s="78" t="s">
        <v>149</v>
      </c>
      <c r="D11" s="10"/>
      <c r="E11" s="37">
        <f>'درآمد سپرده بانکی'!G12</f>
        <v>855966974</v>
      </c>
      <c r="F11" s="10"/>
      <c r="G11" s="59">
        <f>E11/$E$13*100</f>
        <v>-7.0602850561587108E-3</v>
      </c>
      <c r="H11" s="10"/>
      <c r="I11" s="15">
        <f t="shared" si="0"/>
        <v>1.6696366687819094E-3</v>
      </c>
      <c r="K11" s="45"/>
    </row>
    <row r="12" spans="1:11" ht="40.5" customHeight="1" thickBot="1" x14ac:dyDescent="0.45">
      <c r="A12" s="8" t="s">
        <v>89</v>
      </c>
      <c r="C12" s="76" t="s">
        <v>150</v>
      </c>
      <c r="D12" s="10"/>
      <c r="E12" s="40">
        <f>'سایر درآمدها'!E8</f>
        <v>82488767011</v>
      </c>
      <c r="F12" s="10"/>
      <c r="G12" s="47">
        <f>E12/$E$13*100</f>
        <v>-0.68039331740469811</v>
      </c>
      <c r="H12" s="10"/>
      <c r="I12" s="29">
        <f t="shared" si="0"/>
        <v>0.16090138328651579</v>
      </c>
      <c r="K12" s="45"/>
    </row>
    <row r="13" spans="1:11" ht="40.5" customHeight="1" thickBot="1" x14ac:dyDescent="0.45">
      <c r="A13" s="8" t="s">
        <v>32</v>
      </c>
      <c r="C13" s="11"/>
      <c r="D13" s="10"/>
      <c r="E13" s="57">
        <f>SUM(E8:E12)</f>
        <v>-12123688593187</v>
      </c>
      <c r="F13" s="10"/>
      <c r="G13" s="79">
        <f>SUM(G8:G12)</f>
        <v>100.00000000000001</v>
      </c>
      <c r="H13" s="10"/>
      <c r="I13" s="27">
        <f>SUM(I8:I12)</f>
        <v>-23.648289771607448</v>
      </c>
    </row>
    <row r="14" spans="1:11" ht="16.5" thickTop="1" x14ac:dyDescent="0.4"/>
    <row r="15" spans="1:11" ht="22.5" hidden="1" x14ac:dyDescent="0.4">
      <c r="E15" s="37">
        <v>-12123688593187</v>
      </c>
    </row>
    <row r="16" spans="1:11" ht="22.5" hidden="1" x14ac:dyDescent="0.4">
      <c r="E16" s="37">
        <f>E15-E13</f>
        <v>0</v>
      </c>
    </row>
  </sheetData>
  <mergeCells count="5">
    <mergeCell ref="A1:I1"/>
    <mergeCell ref="A2:I2"/>
    <mergeCell ref="A3:I3"/>
    <mergeCell ref="C6:I6"/>
    <mergeCell ref="A5:I5"/>
  </mergeCells>
  <pageMargins left="0.39" right="0.39" top="0.39" bottom="0.39" header="0" footer="0"/>
  <pageSetup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56"/>
  <sheetViews>
    <sheetView rightToLeft="1" view="pageBreakPreview" topLeftCell="C1" zoomScale="73" zoomScaleNormal="100" zoomScaleSheetLayoutView="73" workbookViewId="0">
      <selection activeCell="C42" sqref="A42:XFD45"/>
    </sheetView>
  </sheetViews>
  <sheetFormatPr defaultRowHeight="15.75" x14ac:dyDescent="0.4"/>
  <cols>
    <col min="1" max="1" width="55.140625" style="4" customWidth="1"/>
    <col min="2" max="2" width="1.28515625" style="4" customWidth="1"/>
    <col min="3" max="3" width="34.28515625" style="4" customWidth="1"/>
    <col min="4" max="4" width="1.28515625" style="4" customWidth="1"/>
    <col min="5" max="5" width="32.42578125" style="4" customWidth="1"/>
    <col min="6" max="6" width="1.28515625" style="4" customWidth="1"/>
    <col min="7" max="7" width="29.85546875" style="4" customWidth="1"/>
    <col min="8" max="8" width="1.28515625" style="4" customWidth="1"/>
    <col min="9" max="9" width="34.5703125" style="4" customWidth="1"/>
    <col min="10" max="10" width="1.28515625" style="4" customWidth="1"/>
    <col min="11" max="11" width="30.5703125" style="4" customWidth="1"/>
    <col min="12" max="12" width="1.28515625" style="4" customWidth="1"/>
    <col min="13" max="13" width="34.28515625" style="4" customWidth="1"/>
    <col min="14" max="14" width="1.28515625" style="4" customWidth="1"/>
    <col min="15" max="15" width="34.28515625" style="5" customWidth="1"/>
    <col min="16" max="16" width="1.28515625" style="4" customWidth="1"/>
    <col min="17" max="17" width="33" style="4" customWidth="1"/>
    <col min="18" max="18" width="1.28515625" style="4" customWidth="1"/>
    <col min="19" max="19" width="31.85546875" style="4" customWidth="1"/>
    <col min="20" max="20" width="1.28515625" style="4" customWidth="1"/>
    <col min="21" max="21" width="32" style="4" customWidth="1"/>
    <col min="22" max="22" width="1.28515625" style="4" customWidth="1"/>
    <col min="23" max="16384" width="9.140625" style="4"/>
  </cols>
  <sheetData>
    <row r="1" spans="1:21" ht="39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1:21" ht="39" customHeight="1" x14ac:dyDescent="0.4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1:21" ht="39" customHeight="1" x14ac:dyDescent="0.4">
      <c r="A3" s="141" t="str">
        <f>درآمد!A3</f>
        <v>دوره یک ماهه منتهی به 31 شهریور 1404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1:21" ht="39" customHeight="1" x14ac:dyDescent="0.4"/>
    <row r="5" spans="1:21" ht="39" customHeight="1" x14ac:dyDescent="0.4">
      <c r="A5" s="155" t="s">
        <v>160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1" ht="39" customHeight="1" x14ac:dyDescent="0.4">
      <c r="A6" s="58"/>
      <c r="B6" s="58"/>
      <c r="C6" s="160" t="s">
        <v>136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spans="1:21" ht="39" customHeight="1" thickBot="1" x14ac:dyDescent="0.65">
      <c r="A7" s="19"/>
      <c r="B7" s="19"/>
      <c r="C7" s="162" t="s">
        <v>156</v>
      </c>
      <c r="D7" s="162"/>
      <c r="E7" s="162"/>
      <c r="F7" s="162"/>
      <c r="G7" s="162"/>
      <c r="H7" s="162"/>
      <c r="I7" s="162"/>
      <c r="J7" s="162"/>
      <c r="K7" s="162"/>
      <c r="L7" s="96"/>
      <c r="M7" s="162" t="s">
        <v>155</v>
      </c>
      <c r="N7" s="162"/>
      <c r="O7" s="162"/>
      <c r="P7" s="162"/>
      <c r="Q7" s="162"/>
      <c r="R7" s="162"/>
      <c r="S7" s="162"/>
      <c r="T7" s="162"/>
      <c r="U7" s="162"/>
    </row>
    <row r="8" spans="1:21" ht="39" customHeight="1" thickBot="1" x14ac:dyDescent="0.65">
      <c r="A8" s="152" t="s">
        <v>90</v>
      </c>
      <c r="B8" s="19"/>
      <c r="C8" s="84" t="s">
        <v>91</v>
      </c>
      <c r="D8" s="19"/>
      <c r="E8" s="84" t="s">
        <v>92</v>
      </c>
      <c r="F8" s="19"/>
      <c r="G8" s="84" t="s">
        <v>93</v>
      </c>
      <c r="H8" s="52"/>
      <c r="I8" s="161" t="s">
        <v>32</v>
      </c>
      <c r="J8" s="161"/>
      <c r="K8" s="161"/>
      <c r="L8" s="19"/>
      <c r="M8" s="84" t="s">
        <v>91</v>
      </c>
      <c r="N8" s="19"/>
      <c r="O8" s="84" t="s">
        <v>92</v>
      </c>
      <c r="P8" s="19"/>
      <c r="Q8" s="84" t="s">
        <v>93</v>
      </c>
      <c r="R8" s="52"/>
      <c r="S8" s="161" t="s">
        <v>32</v>
      </c>
      <c r="T8" s="161"/>
      <c r="U8" s="161"/>
    </row>
    <row r="9" spans="1:21" ht="39" customHeight="1" thickBot="1" x14ac:dyDescent="0.65">
      <c r="A9" s="153"/>
      <c r="B9" s="19"/>
      <c r="C9" s="82" t="s">
        <v>157</v>
      </c>
      <c r="D9" s="83"/>
      <c r="E9" s="82" t="s">
        <v>158</v>
      </c>
      <c r="F9" s="83"/>
      <c r="G9" s="82" t="s">
        <v>159</v>
      </c>
      <c r="H9" s="19"/>
      <c r="I9" s="21" t="s">
        <v>78</v>
      </c>
      <c r="J9" s="20"/>
      <c r="K9" s="21" t="s">
        <v>84</v>
      </c>
      <c r="L9" s="19"/>
      <c r="M9" s="82" t="s">
        <v>157</v>
      </c>
      <c r="N9" s="83"/>
      <c r="O9" s="82" t="s">
        <v>158</v>
      </c>
      <c r="P9" s="83"/>
      <c r="Q9" s="82" t="s">
        <v>159</v>
      </c>
      <c r="R9" s="19"/>
      <c r="S9" s="21" t="s">
        <v>78</v>
      </c>
      <c r="T9" s="20"/>
      <c r="U9" s="21" t="s">
        <v>84</v>
      </c>
    </row>
    <row r="10" spans="1:21" ht="39" customHeight="1" x14ac:dyDescent="0.4">
      <c r="A10" s="14" t="s">
        <v>17</v>
      </c>
      <c r="C10" s="37">
        <v>0</v>
      </c>
      <c r="D10" s="36"/>
      <c r="E10" s="37">
        <v>-778193337</v>
      </c>
      <c r="F10" s="36"/>
      <c r="G10" s="37">
        <v>1365910295</v>
      </c>
      <c r="H10" s="36"/>
      <c r="I10" s="35">
        <f t="shared" ref="I10:I19" si="0">C10+E10+G10</f>
        <v>587716958</v>
      </c>
      <c r="J10" s="10"/>
      <c r="K10" s="13">
        <f t="shared" ref="K10:K39" si="1">I10/$I$40*100</f>
        <v>-3.5019326982334328E-2</v>
      </c>
      <c r="L10" s="10"/>
      <c r="M10" s="37">
        <v>0</v>
      </c>
      <c r="N10" s="36"/>
      <c r="O10" s="35">
        <v>1458561492658</v>
      </c>
      <c r="P10" s="36"/>
      <c r="Q10" s="37">
        <v>39047122604</v>
      </c>
      <c r="R10" s="10"/>
      <c r="S10" s="35">
        <f t="shared" ref="S10:S39" si="2">M10+O10+Q10</f>
        <v>1497608615262</v>
      </c>
      <c r="T10" s="10"/>
      <c r="U10" s="46">
        <f t="shared" ref="U10:U39" si="3">S10/$S$40*100</f>
        <v>-11.690035582324072</v>
      </c>
    </row>
    <row r="11" spans="1:21" ht="39" customHeight="1" x14ac:dyDescent="0.4">
      <c r="A11" s="8" t="s">
        <v>15</v>
      </c>
      <c r="C11" s="37">
        <v>0</v>
      </c>
      <c r="D11" s="36"/>
      <c r="E11" s="37">
        <v>-7370510102</v>
      </c>
      <c r="F11" s="36"/>
      <c r="G11" s="37">
        <v>64312652</v>
      </c>
      <c r="H11" s="36"/>
      <c r="I11" s="35">
        <f t="shared" si="0"/>
        <v>-7306197450</v>
      </c>
      <c r="J11" s="10"/>
      <c r="K11" s="13">
        <f t="shared" si="1"/>
        <v>0.43534241103018717</v>
      </c>
      <c r="L11" s="10"/>
      <c r="M11" s="37">
        <v>105363890904</v>
      </c>
      <c r="N11" s="36"/>
      <c r="O11" s="35">
        <v>-6347494011</v>
      </c>
      <c r="P11" s="36"/>
      <c r="Q11" s="37">
        <v>5485579800</v>
      </c>
      <c r="R11" s="10"/>
      <c r="S11" s="35">
        <f t="shared" si="2"/>
        <v>104501976693</v>
      </c>
      <c r="T11" s="10"/>
      <c r="U11" s="46">
        <f t="shared" si="3"/>
        <v>-0.81572168690459346</v>
      </c>
    </row>
    <row r="12" spans="1:21" ht="39" customHeight="1" x14ac:dyDescent="0.4">
      <c r="A12" s="8" t="s">
        <v>31</v>
      </c>
      <c r="C12" s="37">
        <v>0</v>
      </c>
      <c r="D12" s="36"/>
      <c r="E12" s="37">
        <v>-56396113187</v>
      </c>
      <c r="F12" s="36"/>
      <c r="G12" s="37">
        <v>-2307494956</v>
      </c>
      <c r="H12" s="36"/>
      <c r="I12" s="35">
        <f t="shared" si="0"/>
        <v>-58703608143</v>
      </c>
      <c r="J12" s="10"/>
      <c r="K12" s="13">
        <f t="shared" si="1"/>
        <v>3.4978756706260312</v>
      </c>
      <c r="L12" s="10"/>
      <c r="M12" s="37">
        <v>50587500000</v>
      </c>
      <c r="N12" s="36"/>
      <c r="O12" s="35">
        <v>-28676099078</v>
      </c>
      <c r="P12" s="36"/>
      <c r="Q12" s="37">
        <v>35851578673</v>
      </c>
      <c r="R12" s="10"/>
      <c r="S12" s="35">
        <f t="shared" si="2"/>
        <v>57762979595</v>
      </c>
      <c r="T12" s="10"/>
      <c r="U12" s="46">
        <f t="shared" si="3"/>
        <v>-0.450886353033217</v>
      </c>
    </row>
    <row r="13" spans="1:21" ht="39" customHeight="1" x14ac:dyDescent="0.4">
      <c r="A13" s="8" t="s">
        <v>21</v>
      </c>
      <c r="C13" s="37">
        <v>0</v>
      </c>
      <c r="D13" s="36"/>
      <c r="E13" s="37">
        <v>-3499226588</v>
      </c>
      <c r="F13" s="36"/>
      <c r="G13" s="37">
        <v>0</v>
      </c>
      <c r="H13" s="36"/>
      <c r="I13" s="35">
        <f t="shared" si="0"/>
        <v>-3499226588</v>
      </c>
      <c r="J13" s="10"/>
      <c r="K13" s="13">
        <f t="shared" si="1"/>
        <v>0.20850267871707404</v>
      </c>
      <c r="L13" s="10"/>
      <c r="M13" s="37">
        <v>10751410600</v>
      </c>
      <c r="N13" s="36"/>
      <c r="O13" s="35">
        <v>-2465190495</v>
      </c>
      <c r="P13" s="36"/>
      <c r="Q13" s="37">
        <v>0</v>
      </c>
      <c r="R13" s="10"/>
      <c r="S13" s="35">
        <f t="shared" si="2"/>
        <v>8286220105</v>
      </c>
      <c r="T13" s="10"/>
      <c r="U13" s="46">
        <f t="shared" si="3"/>
        <v>-6.468058936311126E-2</v>
      </c>
    </row>
    <row r="14" spans="1:21" ht="39" customHeight="1" x14ac:dyDescent="0.4">
      <c r="A14" s="132" t="s">
        <v>151</v>
      </c>
      <c r="C14" s="35">
        <v>0</v>
      </c>
      <c r="D14" s="37"/>
      <c r="E14" s="35">
        <v>-1250553093</v>
      </c>
      <c r="F14" s="37"/>
      <c r="G14" s="37">
        <f>'درآمد اعمال اختیار'!K13</f>
        <v>777093136</v>
      </c>
      <c r="H14" s="37"/>
      <c r="I14" s="35">
        <f t="shared" si="0"/>
        <v>-473459957</v>
      </c>
      <c r="J14" s="37"/>
      <c r="K14" s="13">
        <f t="shared" si="1"/>
        <v>2.8211282355451364E-2</v>
      </c>
      <c r="L14" s="37"/>
      <c r="M14" s="37">
        <v>0</v>
      </c>
      <c r="N14" s="37"/>
      <c r="O14" s="35">
        <v>578640590</v>
      </c>
      <c r="P14" s="86"/>
      <c r="Q14" s="37">
        <f>'درآمد اعمال اختیار'!Q13</f>
        <v>88869869</v>
      </c>
      <c r="R14" s="10"/>
      <c r="S14" s="35">
        <f t="shared" si="2"/>
        <v>667510459</v>
      </c>
      <c r="T14" s="10"/>
      <c r="U14" s="46">
        <f t="shared" si="3"/>
        <v>-5.2104541452029068E-3</v>
      </c>
    </row>
    <row r="15" spans="1:21" ht="39" customHeight="1" x14ac:dyDescent="0.4">
      <c r="A15" s="132" t="s">
        <v>193</v>
      </c>
      <c r="C15" s="35">
        <v>0</v>
      </c>
      <c r="E15" s="35">
        <v>438028365</v>
      </c>
      <c r="G15" s="37">
        <v>0</v>
      </c>
      <c r="I15" s="35">
        <f t="shared" si="0"/>
        <v>438028365</v>
      </c>
      <c r="K15" s="13">
        <f t="shared" si="1"/>
        <v>-2.610007816291782E-2</v>
      </c>
      <c r="M15" s="37">
        <v>0</v>
      </c>
      <c r="O15" s="35">
        <v>501621732</v>
      </c>
      <c r="P15" s="86"/>
      <c r="Q15" s="37">
        <f>'درآمد اعمال اختیار'!Q12</f>
        <v>-31567502</v>
      </c>
      <c r="R15" s="10"/>
      <c r="S15" s="35">
        <f t="shared" si="2"/>
        <v>470054230</v>
      </c>
      <c r="T15" s="10"/>
      <c r="U15" s="59">
        <f t="shared" si="3"/>
        <v>-3.6691500157807421E-3</v>
      </c>
    </row>
    <row r="16" spans="1:21" ht="39" customHeight="1" x14ac:dyDescent="0.4">
      <c r="A16" s="132" t="s">
        <v>152</v>
      </c>
      <c r="C16" s="35">
        <v>0</v>
      </c>
      <c r="E16" s="35">
        <v>-474942845</v>
      </c>
      <c r="G16" s="37">
        <f>'درآمد اعمال اختیار'!K15</f>
        <v>366013</v>
      </c>
      <c r="I16" s="35">
        <f t="shared" si="0"/>
        <v>-474576832</v>
      </c>
      <c r="K16" s="13">
        <f t="shared" si="1"/>
        <v>2.8277831755278954E-2</v>
      </c>
      <c r="M16" s="37">
        <v>0</v>
      </c>
      <c r="O16" s="35">
        <v>457768276</v>
      </c>
      <c r="P16" s="86"/>
      <c r="Q16" s="37">
        <f>'درآمد اعمال اختیار'!Q15</f>
        <v>366013</v>
      </c>
      <c r="R16" s="10"/>
      <c r="S16" s="35">
        <f t="shared" si="2"/>
        <v>458134289</v>
      </c>
      <c r="T16" s="10"/>
      <c r="U16" s="46">
        <f t="shared" si="3"/>
        <v>-3.5761053223881192E-3</v>
      </c>
    </row>
    <row r="17" spans="1:21" ht="39" customHeight="1" x14ac:dyDescent="0.4">
      <c r="A17" s="132" t="s">
        <v>153</v>
      </c>
      <c r="C17" s="35">
        <v>0</v>
      </c>
      <c r="E17" s="35">
        <v>55482794</v>
      </c>
      <c r="G17" s="37">
        <v>0</v>
      </c>
      <c r="I17" s="35">
        <f t="shared" si="0"/>
        <v>55482794</v>
      </c>
      <c r="K17" s="13">
        <f t="shared" si="1"/>
        <v>-3.3059622978915256E-3</v>
      </c>
      <c r="M17" s="37">
        <v>0</v>
      </c>
      <c r="O17" s="35">
        <v>391068687</v>
      </c>
      <c r="P17" s="86"/>
      <c r="Q17" s="37">
        <f>'درآمد اعمال اختیار'!Q11</f>
        <v>-234669812</v>
      </c>
      <c r="R17" s="10"/>
      <c r="S17" s="35">
        <f t="shared" si="2"/>
        <v>156398875</v>
      </c>
      <c r="T17" s="10"/>
      <c r="U17" s="46">
        <f t="shared" si="3"/>
        <v>-1.2208185737937948E-3</v>
      </c>
    </row>
    <row r="18" spans="1:21" ht="39" customHeight="1" x14ac:dyDescent="0.4">
      <c r="A18" s="132" t="s">
        <v>194</v>
      </c>
      <c r="C18" s="35">
        <v>0</v>
      </c>
      <c r="E18" s="35">
        <v>6643150</v>
      </c>
      <c r="G18" s="37">
        <v>0</v>
      </c>
      <c r="I18" s="35">
        <f t="shared" si="0"/>
        <v>6643150</v>
      </c>
      <c r="K18" s="13">
        <f t="shared" si="1"/>
        <v>-3.9583448950386471E-4</v>
      </c>
      <c r="M18" s="37">
        <v>0</v>
      </c>
      <c r="O18" s="35">
        <v>127742849</v>
      </c>
      <c r="P18" s="86"/>
      <c r="Q18" s="37">
        <v>0</v>
      </c>
      <c r="R18" s="10"/>
      <c r="S18" s="35">
        <f t="shared" si="2"/>
        <v>127742849</v>
      </c>
      <c r="T18" s="10"/>
      <c r="U18" s="46">
        <f t="shared" si="3"/>
        <v>-9.9713532292694616E-4</v>
      </c>
    </row>
    <row r="19" spans="1:21" ht="39" customHeight="1" x14ac:dyDescent="0.4">
      <c r="A19" s="132" t="s">
        <v>195</v>
      </c>
      <c r="C19" s="35">
        <v>0</v>
      </c>
      <c r="E19" s="35">
        <v>0</v>
      </c>
      <c r="G19" s="37">
        <v>0</v>
      </c>
      <c r="I19" s="35">
        <f t="shared" si="0"/>
        <v>0</v>
      </c>
      <c r="K19" s="13">
        <f t="shared" si="1"/>
        <v>0</v>
      </c>
      <c r="M19" s="37">
        <v>0</v>
      </c>
      <c r="O19" s="35">
        <v>13551390</v>
      </c>
      <c r="P19" s="86"/>
      <c r="Q19" s="37">
        <v>0</v>
      </c>
      <c r="R19" s="10"/>
      <c r="S19" s="35">
        <f t="shared" si="2"/>
        <v>13551390</v>
      </c>
      <c r="T19" s="10"/>
      <c r="U19" s="46">
        <f t="shared" si="3"/>
        <v>-1.0577946045151216E-4</v>
      </c>
    </row>
    <row r="20" spans="1:21" ht="39" customHeight="1" x14ac:dyDescent="0.4">
      <c r="A20" s="81" t="s">
        <v>198</v>
      </c>
      <c r="C20" s="35">
        <v>0</v>
      </c>
      <c r="E20" s="35">
        <v>0</v>
      </c>
      <c r="G20" s="35">
        <v>0</v>
      </c>
      <c r="I20" s="35">
        <v>0</v>
      </c>
      <c r="K20" s="13">
        <f t="shared" si="1"/>
        <v>0</v>
      </c>
      <c r="M20" s="37">
        <v>0</v>
      </c>
      <c r="O20" s="35">
        <v>0</v>
      </c>
      <c r="P20" s="86"/>
      <c r="Q20" s="37">
        <f>'درآمد اعمال اختیار'!Q9</f>
        <v>8000000</v>
      </c>
      <c r="R20" s="10"/>
      <c r="S20" s="35">
        <f t="shared" si="2"/>
        <v>8000000</v>
      </c>
      <c r="T20" s="10"/>
      <c r="U20" s="46">
        <f t="shared" si="3"/>
        <v>-6.2446412036853575E-5</v>
      </c>
    </row>
    <row r="21" spans="1:21" ht="39" customHeight="1" x14ac:dyDescent="0.4">
      <c r="A21" s="81" t="s">
        <v>199</v>
      </c>
      <c r="C21" s="35">
        <v>0</v>
      </c>
      <c r="E21" s="35">
        <v>0</v>
      </c>
      <c r="G21" s="35">
        <v>0</v>
      </c>
      <c r="I21" s="35">
        <v>0</v>
      </c>
      <c r="K21" s="13">
        <f t="shared" si="1"/>
        <v>0</v>
      </c>
      <c r="M21" s="37">
        <v>0</v>
      </c>
      <c r="O21" s="35">
        <v>0</v>
      </c>
      <c r="P21" s="86"/>
      <c r="Q21" s="37">
        <f>'درآمد اعمال اختیار'!Q10</f>
        <v>600000</v>
      </c>
      <c r="R21" s="10"/>
      <c r="S21" s="35">
        <f t="shared" si="2"/>
        <v>600000</v>
      </c>
      <c r="T21" s="10"/>
      <c r="U21" s="46">
        <f t="shared" si="3"/>
        <v>-4.6834809027640183E-6</v>
      </c>
    </row>
    <row r="22" spans="1:21" ht="39" customHeight="1" x14ac:dyDescent="0.4">
      <c r="A22" s="132" t="s">
        <v>196</v>
      </c>
      <c r="C22" s="35">
        <v>0</v>
      </c>
      <c r="E22" s="35">
        <v>0</v>
      </c>
      <c r="G22" s="37">
        <v>0</v>
      </c>
      <c r="I22" s="35">
        <f>C22+E22+G22</f>
        <v>0</v>
      </c>
      <c r="K22" s="13">
        <f t="shared" si="1"/>
        <v>0</v>
      </c>
      <c r="M22" s="37">
        <v>0</v>
      </c>
      <c r="O22" s="35">
        <v>1390</v>
      </c>
      <c r="P22" s="86"/>
      <c r="Q22" s="37">
        <v>0</v>
      </c>
      <c r="R22" s="10"/>
      <c r="S22" s="35">
        <f t="shared" si="2"/>
        <v>1390</v>
      </c>
      <c r="T22" s="10"/>
      <c r="U22" s="46">
        <f t="shared" si="3"/>
        <v>-1.0850064091403309E-8</v>
      </c>
    </row>
    <row r="23" spans="1:21" ht="39" customHeight="1" x14ac:dyDescent="0.4">
      <c r="A23" s="81" t="s">
        <v>154</v>
      </c>
      <c r="C23" s="35">
        <v>0</v>
      </c>
      <c r="E23" s="35">
        <v>0</v>
      </c>
      <c r="G23" s="35">
        <v>0</v>
      </c>
      <c r="I23" s="35">
        <v>0</v>
      </c>
      <c r="K23" s="13">
        <f t="shared" si="1"/>
        <v>0</v>
      </c>
      <c r="M23" s="37">
        <v>0</v>
      </c>
      <c r="O23" s="35">
        <v>0</v>
      </c>
      <c r="P23" s="86"/>
      <c r="Q23" s="37">
        <f>'درآمد اعمال اختیار'!Q16</f>
        <v>-138</v>
      </c>
      <c r="R23" s="10"/>
      <c r="S23" s="35">
        <f t="shared" si="2"/>
        <v>-138</v>
      </c>
      <c r="T23" s="10"/>
      <c r="U23" s="46">
        <f t="shared" si="3"/>
        <v>1.0772006076357242E-9</v>
      </c>
    </row>
    <row r="24" spans="1:21" ht="39" customHeight="1" x14ac:dyDescent="0.4">
      <c r="A24" s="132" t="s">
        <v>197</v>
      </c>
      <c r="C24" s="35">
        <v>0</v>
      </c>
      <c r="E24" s="35">
        <v>-313226530</v>
      </c>
      <c r="G24" s="37">
        <v>0</v>
      </c>
      <c r="I24" s="35">
        <f>C24+E24+G24</f>
        <v>-313226530</v>
      </c>
      <c r="K24" s="13">
        <f t="shared" si="1"/>
        <v>1.8663715797718996E-2</v>
      </c>
      <c r="M24" s="37">
        <v>0</v>
      </c>
      <c r="O24" s="35">
        <v>-313021876</v>
      </c>
      <c r="P24" s="86"/>
      <c r="Q24" s="37">
        <v>0</v>
      </c>
      <c r="R24" s="10"/>
      <c r="S24" s="35">
        <f t="shared" si="2"/>
        <v>-313021876</v>
      </c>
      <c r="T24" s="10"/>
      <c r="U24" s="46">
        <f t="shared" si="3"/>
        <v>2.4433866306556107E-3</v>
      </c>
    </row>
    <row r="25" spans="1:21" ht="39" customHeight="1" x14ac:dyDescent="0.4">
      <c r="A25" s="8" t="s">
        <v>29</v>
      </c>
      <c r="C25" s="37">
        <v>0</v>
      </c>
      <c r="D25" s="36"/>
      <c r="E25" s="37">
        <v>-8785027</v>
      </c>
      <c r="F25" s="36"/>
      <c r="G25" s="37">
        <v>0</v>
      </c>
      <c r="H25" s="36"/>
      <c r="I25" s="35">
        <f>C25+E25+G25</f>
        <v>-8785027</v>
      </c>
      <c r="J25" s="10"/>
      <c r="K25" s="13">
        <f t="shared" si="1"/>
        <v>5.2345900330756764E-4</v>
      </c>
      <c r="L25" s="10"/>
      <c r="M25" s="37">
        <v>0</v>
      </c>
      <c r="N25" s="36"/>
      <c r="O25" s="35">
        <v>-374172500</v>
      </c>
      <c r="P25" s="36"/>
      <c r="Q25" s="37">
        <v>0</v>
      </c>
      <c r="R25" s="10"/>
      <c r="S25" s="35">
        <f t="shared" si="2"/>
        <v>-374172500</v>
      </c>
      <c r="T25" s="10"/>
      <c r="U25" s="46">
        <f t="shared" si="3"/>
        <v>2.9207162634824497E-3</v>
      </c>
    </row>
    <row r="26" spans="1:21" ht="39" customHeight="1" x14ac:dyDescent="0.4">
      <c r="A26" s="81" t="s">
        <v>202</v>
      </c>
      <c r="C26" s="35">
        <v>0</v>
      </c>
      <c r="E26" s="35">
        <v>0</v>
      </c>
      <c r="G26" s="35">
        <v>0</v>
      </c>
      <c r="I26" s="35">
        <v>0</v>
      </c>
      <c r="K26" s="13">
        <f t="shared" si="1"/>
        <v>0</v>
      </c>
      <c r="M26" s="37">
        <v>0</v>
      </c>
      <c r="O26" s="35">
        <v>0</v>
      </c>
      <c r="P26" s="86"/>
      <c r="Q26" s="37">
        <f>'درآمد اعمال اختیار'!Q14</f>
        <v>-688673287</v>
      </c>
      <c r="R26" s="10"/>
      <c r="S26" s="35">
        <f t="shared" si="2"/>
        <v>-688673287</v>
      </c>
      <c r="T26" s="10"/>
      <c r="U26" s="46">
        <f t="shared" si="3"/>
        <v>5.3756469798470399E-3</v>
      </c>
    </row>
    <row r="27" spans="1:21" ht="39" customHeight="1" x14ac:dyDescent="0.4">
      <c r="A27" s="8" t="s">
        <v>27</v>
      </c>
      <c r="C27" s="37">
        <v>0</v>
      </c>
      <c r="D27" s="36"/>
      <c r="E27" s="37">
        <v>2631058834</v>
      </c>
      <c r="F27" s="36"/>
      <c r="G27" s="37">
        <v>0</v>
      </c>
      <c r="H27" s="36"/>
      <c r="I27" s="35">
        <f t="shared" ref="I27:I39" si="4">C27+E27+G27</f>
        <v>2631058834</v>
      </c>
      <c r="J27" s="10"/>
      <c r="K27" s="13">
        <f t="shared" si="1"/>
        <v>-0.15677258987242851</v>
      </c>
      <c r="L27" s="10"/>
      <c r="M27" s="37">
        <v>25128788</v>
      </c>
      <c r="N27" s="36"/>
      <c r="O27" s="35">
        <v>-2270789367</v>
      </c>
      <c r="P27" s="36"/>
      <c r="Q27" s="37">
        <v>0</v>
      </c>
      <c r="R27" s="10"/>
      <c r="S27" s="35">
        <f t="shared" si="2"/>
        <v>-2245660579</v>
      </c>
      <c r="T27" s="10"/>
      <c r="U27" s="46">
        <f t="shared" si="3"/>
        <v>1.7529180726394145E-2</v>
      </c>
    </row>
    <row r="28" spans="1:21" ht="39" customHeight="1" x14ac:dyDescent="0.4">
      <c r="A28" s="8" t="s">
        <v>24</v>
      </c>
      <c r="C28" s="37">
        <v>0</v>
      </c>
      <c r="D28" s="36"/>
      <c r="E28" s="37">
        <v>9908436667</v>
      </c>
      <c r="F28" s="36"/>
      <c r="G28" s="37">
        <v>-5855850559</v>
      </c>
      <c r="H28" s="36"/>
      <c r="I28" s="35">
        <f t="shared" si="4"/>
        <v>4052586108</v>
      </c>
      <c r="J28" s="10"/>
      <c r="K28" s="13">
        <f t="shared" si="1"/>
        <v>-0.24147480536050428</v>
      </c>
      <c r="L28" s="10"/>
      <c r="M28" s="37">
        <v>23264485500</v>
      </c>
      <c r="N28" s="36"/>
      <c r="O28" s="35">
        <v>-31889843710</v>
      </c>
      <c r="P28" s="36"/>
      <c r="Q28" s="37">
        <v>6320698024</v>
      </c>
      <c r="R28" s="10"/>
      <c r="S28" s="35">
        <f t="shared" si="2"/>
        <v>-2304660186</v>
      </c>
      <c r="T28" s="10"/>
      <c r="U28" s="46">
        <f t="shared" si="3"/>
        <v>1.7989719947485949E-2</v>
      </c>
    </row>
    <row r="29" spans="1:21" ht="39" customHeight="1" x14ac:dyDescent="0.4">
      <c r="A29" s="14" t="s">
        <v>22</v>
      </c>
      <c r="C29" s="35">
        <v>0</v>
      </c>
      <c r="D29" s="86"/>
      <c r="E29" s="35">
        <v>-4031906634</v>
      </c>
      <c r="F29" s="86"/>
      <c r="G29" s="35">
        <v>9630174</v>
      </c>
      <c r="H29" s="36"/>
      <c r="I29" s="35">
        <f t="shared" si="4"/>
        <v>-4022276460</v>
      </c>
      <c r="J29" s="10"/>
      <c r="K29" s="13">
        <f t="shared" si="1"/>
        <v>0.23966879404913513</v>
      </c>
      <c r="L29" s="10"/>
      <c r="M29" s="35">
        <v>0</v>
      </c>
      <c r="N29" s="86"/>
      <c r="O29" s="35">
        <v>-3702566561</v>
      </c>
      <c r="P29" s="86"/>
      <c r="Q29" s="35">
        <v>964687302</v>
      </c>
      <c r="R29" s="10"/>
      <c r="S29" s="35">
        <f t="shared" si="2"/>
        <v>-2737879259</v>
      </c>
      <c r="T29" s="10"/>
      <c r="U29" s="46">
        <f t="shared" si="3"/>
        <v>2.137134203933367E-2</v>
      </c>
    </row>
    <row r="30" spans="1:21" ht="39" customHeight="1" x14ac:dyDescent="0.4">
      <c r="A30" s="8" t="s">
        <v>20</v>
      </c>
      <c r="C30" s="37">
        <v>0</v>
      </c>
      <c r="D30" s="36"/>
      <c r="E30" s="37">
        <v>-7383362807</v>
      </c>
      <c r="F30" s="36"/>
      <c r="G30" s="37">
        <v>0</v>
      </c>
      <c r="H30" s="36"/>
      <c r="I30" s="35">
        <f t="shared" si="4"/>
        <v>-7383362807</v>
      </c>
      <c r="J30" s="10"/>
      <c r="K30" s="13">
        <f t="shared" si="1"/>
        <v>0.43994033666719345</v>
      </c>
      <c r="L30" s="10"/>
      <c r="M30" s="37">
        <v>0</v>
      </c>
      <c r="N30" s="36"/>
      <c r="O30" s="35">
        <v>-62928395250</v>
      </c>
      <c r="P30" s="36"/>
      <c r="Q30" s="37">
        <v>4712395712</v>
      </c>
      <c r="R30" s="10"/>
      <c r="S30" s="35">
        <f t="shared" si="2"/>
        <v>-58215999538</v>
      </c>
      <c r="T30" s="10"/>
      <c r="U30" s="46">
        <f t="shared" si="3"/>
        <v>0.45442253678590322</v>
      </c>
    </row>
    <row r="31" spans="1:21" ht="39" customHeight="1" x14ac:dyDescent="0.4">
      <c r="A31" s="8" t="s">
        <v>18</v>
      </c>
      <c r="C31" s="37">
        <v>0</v>
      </c>
      <c r="D31" s="36"/>
      <c r="E31" s="37">
        <v>-4772265918</v>
      </c>
      <c r="F31" s="36"/>
      <c r="G31" s="37">
        <v>0</v>
      </c>
      <c r="H31" s="36"/>
      <c r="I31" s="35">
        <f t="shared" si="4"/>
        <v>-4772265918</v>
      </c>
      <c r="J31" s="10"/>
      <c r="K31" s="13">
        <f t="shared" si="1"/>
        <v>0.28435718648957531</v>
      </c>
      <c r="L31" s="10"/>
      <c r="M31" s="37">
        <v>0</v>
      </c>
      <c r="N31" s="36"/>
      <c r="O31" s="35">
        <v>-73093934493</v>
      </c>
      <c r="P31" s="36"/>
      <c r="Q31" s="37">
        <v>373811114</v>
      </c>
      <c r="R31" s="10"/>
      <c r="S31" s="35">
        <f t="shared" si="2"/>
        <v>-72720123379</v>
      </c>
      <c r="T31" s="10"/>
      <c r="U31" s="46">
        <f t="shared" si="3"/>
        <v>0.56763884848698287</v>
      </c>
    </row>
    <row r="32" spans="1:21" ht="39" customHeight="1" x14ac:dyDescent="0.4">
      <c r="A32" s="8" t="s">
        <v>16</v>
      </c>
      <c r="C32" s="37">
        <v>0</v>
      </c>
      <c r="D32" s="36"/>
      <c r="E32" s="37">
        <v>-9018285081</v>
      </c>
      <c r="F32" s="36"/>
      <c r="G32" s="37">
        <v>0</v>
      </c>
      <c r="H32" s="36"/>
      <c r="I32" s="35">
        <f t="shared" si="4"/>
        <v>-9018285081</v>
      </c>
      <c r="J32" s="10"/>
      <c r="K32" s="13">
        <f t="shared" si="1"/>
        <v>0.53735777022014475</v>
      </c>
      <c r="L32" s="10"/>
      <c r="M32" s="37">
        <v>0</v>
      </c>
      <c r="N32" s="36"/>
      <c r="O32" s="35">
        <v>-73584553588</v>
      </c>
      <c r="P32" s="36"/>
      <c r="Q32" s="37">
        <v>-78900121</v>
      </c>
      <c r="R32" s="10"/>
      <c r="S32" s="35">
        <f t="shared" si="2"/>
        <v>-73663453709</v>
      </c>
      <c r="T32" s="10"/>
      <c r="U32" s="46">
        <f t="shared" si="3"/>
        <v>0.57500229779623802</v>
      </c>
    </row>
    <row r="33" spans="1:21" ht="39" customHeight="1" x14ac:dyDescent="0.4">
      <c r="A33" s="8" t="s">
        <v>25</v>
      </c>
      <c r="C33" s="37">
        <v>0</v>
      </c>
      <c r="D33" s="36"/>
      <c r="E33" s="37">
        <v>-11023842624</v>
      </c>
      <c r="F33" s="36"/>
      <c r="G33" s="37">
        <v>0</v>
      </c>
      <c r="H33" s="36"/>
      <c r="I33" s="35">
        <f t="shared" si="4"/>
        <v>-11023842624</v>
      </c>
      <c r="J33" s="10"/>
      <c r="K33" s="13">
        <f t="shared" si="1"/>
        <v>0.65685963999638486</v>
      </c>
      <c r="L33" s="10"/>
      <c r="M33" s="37">
        <v>37217151720</v>
      </c>
      <c r="N33" s="36"/>
      <c r="O33" s="35">
        <v>-144425623212</v>
      </c>
      <c r="P33" s="36"/>
      <c r="Q33" s="37">
        <v>0</v>
      </c>
      <c r="R33" s="10"/>
      <c r="S33" s="35">
        <f t="shared" si="2"/>
        <v>-107208471492</v>
      </c>
      <c r="T33" s="10"/>
      <c r="U33" s="46">
        <f t="shared" si="3"/>
        <v>0.83684804807883773</v>
      </c>
    </row>
    <row r="34" spans="1:21" ht="39" customHeight="1" x14ac:dyDescent="0.4">
      <c r="A34" s="8" t="s">
        <v>28</v>
      </c>
      <c r="C34" s="37">
        <v>0</v>
      </c>
      <c r="D34" s="36"/>
      <c r="E34" s="37">
        <v>63581493272</v>
      </c>
      <c r="F34" s="36"/>
      <c r="G34" s="37">
        <v>0</v>
      </c>
      <c r="H34" s="36"/>
      <c r="I34" s="35">
        <f t="shared" si="4"/>
        <v>63581493272</v>
      </c>
      <c r="J34" s="10"/>
      <c r="K34" s="13">
        <f t="shared" si="1"/>
        <v>-3.7885262159089481</v>
      </c>
      <c r="L34" s="10"/>
      <c r="M34" s="37">
        <v>60451632540</v>
      </c>
      <c r="N34" s="36"/>
      <c r="O34" s="35">
        <v>-210445103603</v>
      </c>
      <c r="P34" s="36"/>
      <c r="Q34" s="37">
        <v>-6327756702</v>
      </c>
      <c r="R34" s="10"/>
      <c r="S34" s="35">
        <f t="shared" si="2"/>
        <v>-156321227765</v>
      </c>
      <c r="T34" s="10"/>
      <c r="U34" s="46">
        <f t="shared" si="3"/>
        <v>1.2202124748900032</v>
      </c>
    </row>
    <row r="35" spans="1:21" ht="39" customHeight="1" x14ac:dyDescent="0.4">
      <c r="A35" s="8" t="s">
        <v>14</v>
      </c>
      <c r="C35" s="35">
        <v>0</v>
      </c>
      <c r="D35" s="36"/>
      <c r="E35" s="35">
        <v>-8796660999</v>
      </c>
      <c r="F35" s="36"/>
      <c r="G35" s="35">
        <v>0</v>
      </c>
      <c r="H35" s="36"/>
      <c r="I35" s="35">
        <f t="shared" si="4"/>
        <v>-8796660999</v>
      </c>
      <c r="J35" s="10"/>
      <c r="K35" s="13">
        <f t="shared" si="1"/>
        <v>0.52415221933536371</v>
      </c>
      <c r="L35" s="10"/>
      <c r="M35" s="35">
        <v>0</v>
      </c>
      <c r="N35" s="36"/>
      <c r="O35" s="35">
        <v>-283616598622</v>
      </c>
      <c r="P35" s="36"/>
      <c r="Q35" s="35">
        <v>0</v>
      </c>
      <c r="R35" s="10"/>
      <c r="S35" s="35">
        <f t="shared" si="2"/>
        <v>-283616598622</v>
      </c>
      <c r="T35" s="10"/>
      <c r="U35" s="46">
        <f t="shared" si="3"/>
        <v>2.2138548722550411</v>
      </c>
    </row>
    <row r="36" spans="1:21" ht="39" customHeight="1" x14ac:dyDescent="0.4">
      <c r="A36" s="8" t="s">
        <v>23</v>
      </c>
      <c r="C36" s="35">
        <v>0</v>
      </c>
      <c r="D36" s="36"/>
      <c r="E36" s="35">
        <v>-439684677480</v>
      </c>
      <c r="F36" s="36"/>
      <c r="G36" s="35">
        <v>0</v>
      </c>
      <c r="H36" s="36"/>
      <c r="I36" s="35">
        <f t="shared" si="4"/>
        <v>-439684677480</v>
      </c>
      <c r="J36" s="10"/>
      <c r="K36" s="15">
        <f t="shared" si="1"/>
        <v>26.198770139612567</v>
      </c>
      <c r="L36" s="10"/>
      <c r="M36" s="35">
        <v>0</v>
      </c>
      <c r="N36" s="36"/>
      <c r="O36" s="35">
        <v>-1715140008914</v>
      </c>
      <c r="P36" s="36"/>
      <c r="Q36" s="35">
        <v>4751915710</v>
      </c>
      <c r="R36" s="10"/>
      <c r="S36" s="35">
        <f t="shared" si="2"/>
        <v>-1710388093204</v>
      </c>
      <c r="T36" s="10"/>
      <c r="U36" s="46">
        <f t="shared" si="3"/>
        <v>13.350949951393162</v>
      </c>
    </row>
    <row r="37" spans="1:21" ht="39" customHeight="1" x14ac:dyDescent="0.4">
      <c r="A37" s="8" t="s">
        <v>30</v>
      </c>
      <c r="C37" s="37">
        <v>0</v>
      </c>
      <c r="D37" s="36"/>
      <c r="E37" s="37">
        <v>-181700418131</v>
      </c>
      <c r="F37" s="36"/>
      <c r="G37" s="37">
        <v>0</v>
      </c>
      <c r="H37" s="36"/>
      <c r="I37" s="35">
        <f t="shared" si="4"/>
        <v>-181700418131</v>
      </c>
      <c r="J37" s="10"/>
      <c r="K37" s="13">
        <f t="shared" si="1"/>
        <v>10.82668496925753</v>
      </c>
      <c r="L37" s="10"/>
      <c r="M37" s="37">
        <v>234280231650</v>
      </c>
      <c r="N37" s="36"/>
      <c r="O37" s="35">
        <v>-2095613370056</v>
      </c>
      <c r="P37" s="36"/>
      <c r="Q37" s="37">
        <v>0</v>
      </c>
      <c r="R37" s="10"/>
      <c r="S37" s="35">
        <f t="shared" si="2"/>
        <v>-1861333138406</v>
      </c>
      <c r="T37" s="10"/>
      <c r="U37" s="46">
        <f t="shared" si="3"/>
        <v>14.529197012343861</v>
      </c>
    </row>
    <row r="38" spans="1:21" ht="39" customHeight="1" x14ac:dyDescent="0.4">
      <c r="A38" s="8" t="s">
        <v>26</v>
      </c>
      <c r="C38" s="37">
        <v>0</v>
      </c>
      <c r="D38" s="36"/>
      <c r="E38" s="37">
        <v>-23014330155</v>
      </c>
      <c r="F38" s="36"/>
      <c r="G38" s="37">
        <v>0</v>
      </c>
      <c r="H38" s="36"/>
      <c r="I38" s="35">
        <f t="shared" si="4"/>
        <v>-23014330155</v>
      </c>
      <c r="J38" s="10"/>
      <c r="K38" s="13">
        <f t="shared" si="1"/>
        <v>1.3713171655280738</v>
      </c>
      <c r="L38" s="10"/>
      <c r="M38" s="37">
        <v>666554783440</v>
      </c>
      <c r="N38" s="36"/>
      <c r="O38" s="35">
        <v>-2666469736502</v>
      </c>
      <c r="P38" s="36"/>
      <c r="Q38" s="37">
        <v>-1459667143</v>
      </c>
      <c r="R38" s="10"/>
      <c r="S38" s="35">
        <f t="shared" si="2"/>
        <v>-2001374620205</v>
      </c>
      <c r="T38" s="10"/>
      <c r="U38" s="46">
        <f t="shared" si="3"/>
        <v>15.622333021677845</v>
      </c>
    </row>
    <row r="39" spans="1:21" ht="39" customHeight="1" thickBot="1" x14ac:dyDescent="0.45">
      <c r="A39" s="8" t="s">
        <v>19</v>
      </c>
      <c r="C39" s="40">
        <v>0</v>
      </c>
      <c r="D39" s="36"/>
      <c r="E39" s="40">
        <v>-989422381021</v>
      </c>
      <c r="F39" s="36"/>
      <c r="G39" s="40">
        <v>0</v>
      </c>
      <c r="H39" s="36"/>
      <c r="I39" s="40">
        <f t="shared" si="4"/>
        <v>-989422381021</v>
      </c>
      <c r="J39" s="10"/>
      <c r="K39" s="29">
        <f t="shared" si="1"/>
        <v>58.955089542633523</v>
      </c>
      <c r="L39" s="10"/>
      <c r="M39" s="40">
        <v>1732386651960</v>
      </c>
      <c r="N39" s="36"/>
      <c r="O39" s="40">
        <v>-9852482897081</v>
      </c>
      <c r="P39" s="36"/>
      <c r="Q39" s="40">
        <v>-27443978686</v>
      </c>
      <c r="R39" s="10"/>
      <c r="S39" s="40">
        <f t="shared" si="2"/>
        <v>-8147540223807</v>
      </c>
      <c r="T39" s="10"/>
      <c r="U39" s="47">
        <f t="shared" si="3"/>
        <v>63.598081737836267</v>
      </c>
    </row>
    <row r="40" spans="1:21" ht="39" customHeight="1" thickBot="1" x14ac:dyDescent="0.45">
      <c r="A40" s="8" t="s">
        <v>32</v>
      </c>
      <c r="C40" s="57">
        <f>SUM(C10:C39)</f>
        <v>0</v>
      </c>
      <c r="D40" s="36"/>
      <c r="E40" s="57">
        <f>SUM(E10:E39)</f>
        <v>-1672318538477</v>
      </c>
      <c r="F40" s="36"/>
      <c r="G40" s="57">
        <f>SUM(G10:G39)</f>
        <v>-5946033245</v>
      </c>
      <c r="H40" s="36"/>
      <c r="I40" s="57">
        <f>SUM(I10:I39)</f>
        <v>-1678264571722</v>
      </c>
      <c r="J40" s="10"/>
      <c r="K40" s="26">
        <f>SUM(K10:K39)</f>
        <v>100.00000000000001</v>
      </c>
      <c r="L40" s="10"/>
      <c r="M40" s="57">
        <f>SUM(M10:M39)</f>
        <v>2920882867102</v>
      </c>
      <c r="N40" s="36"/>
      <c r="O40" s="57">
        <f>SUM(O10:O39)</f>
        <v>-15793207511347</v>
      </c>
      <c r="P40" s="36"/>
      <c r="Q40" s="57">
        <f>SUM(Q10:Q39)</f>
        <v>61340411430</v>
      </c>
      <c r="R40" s="10"/>
      <c r="S40" s="57">
        <f>SUM(S10:S39)</f>
        <v>-12810984232815</v>
      </c>
      <c r="T40" s="10"/>
      <c r="U40" s="79">
        <f>SUM(U10:U39)</f>
        <v>100</v>
      </c>
    </row>
    <row r="41" spans="1:21" ht="16.5" thickTop="1" x14ac:dyDescent="0.4"/>
    <row r="42" spans="1:21" ht="22.5" hidden="1" x14ac:dyDescent="0.4">
      <c r="C42" s="37">
        <f>'درآمد سود سهام'!C19</f>
        <v>0</v>
      </c>
      <c r="D42" s="37"/>
      <c r="E42" s="37">
        <f>'درآمد ناشی از تغییر قیمت سهام'!I35</f>
        <v>-1672318538477</v>
      </c>
      <c r="F42" s="37"/>
      <c r="G42" s="37">
        <f>'درآمد ناشی از فروش سهام'!I21</f>
        <v>-6723492394</v>
      </c>
      <c r="H42" s="37"/>
      <c r="I42" s="37">
        <f>C42+E42+G42</f>
        <v>-1679042030871</v>
      </c>
      <c r="J42" s="37"/>
      <c r="K42" s="37"/>
      <c r="L42" s="37"/>
      <c r="M42" s="37">
        <f>'درآمد سود سهام'!I19</f>
        <v>2920882867102</v>
      </c>
      <c r="N42" s="37"/>
      <c r="O42" s="37">
        <f>'درآمد ناشی از تغییر قیمت سهام'!Q35</f>
        <v>-15793207511347</v>
      </c>
      <c r="P42" s="37"/>
      <c r="Q42" s="37">
        <f>'درآمد ناشی از فروش سهام'!Q21</f>
        <v>62197486287</v>
      </c>
      <c r="R42" s="37"/>
      <c r="S42" s="37">
        <f>M42+O42+Q42</f>
        <v>-12810127157958</v>
      </c>
      <c r="T42" s="37"/>
      <c r="U42" s="37"/>
    </row>
    <row r="43" spans="1:21" ht="22.5" hidden="1" x14ac:dyDescent="0.4">
      <c r="C43" s="37"/>
      <c r="D43" s="37"/>
      <c r="E43" s="37">
        <f>E42-E40</f>
        <v>0</v>
      </c>
      <c r="F43" s="37"/>
      <c r="G43" s="37">
        <f>'درآمد اعمال اختیار'!K17</f>
        <v>777459149</v>
      </c>
      <c r="H43" s="37"/>
      <c r="I43" s="37">
        <f>I42-I40</f>
        <v>-777459149</v>
      </c>
      <c r="J43" s="37"/>
      <c r="K43" s="37"/>
      <c r="L43" s="37"/>
      <c r="M43" s="37">
        <f>M42-M40</f>
        <v>0</v>
      </c>
      <c r="N43" s="37"/>
      <c r="O43" s="37">
        <f>O42-O40</f>
        <v>0</v>
      </c>
      <c r="P43" s="37"/>
      <c r="Q43" s="37">
        <f>Q42-Q40</f>
        <v>857074857</v>
      </c>
      <c r="R43" s="37"/>
      <c r="S43" s="37">
        <f>'درآمد اعمال اختیار'!Q17</f>
        <v>-857074857</v>
      </c>
      <c r="T43" s="37"/>
      <c r="U43" s="37"/>
    </row>
    <row r="44" spans="1:21" ht="22.5" hidden="1" x14ac:dyDescent="0.4">
      <c r="C44" s="37"/>
      <c r="D44" s="37"/>
      <c r="E44" s="37"/>
      <c r="F44" s="37"/>
      <c r="G44" s="37">
        <f>G42+G43</f>
        <v>-5946033245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>
        <f>S42+S43</f>
        <v>-12810984232815</v>
      </c>
      <c r="T44" s="37"/>
      <c r="U44" s="37"/>
    </row>
    <row r="45" spans="1:21" ht="22.5" hidden="1" x14ac:dyDescent="0.4">
      <c r="G45" s="37">
        <f>G44-G40</f>
        <v>0</v>
      </c>
      <c r="O45" s="45"/>
      <c r="P45" s="37"/>
      <c r="Q45" s="37"/>
      <c r="R45" s="37"/>
      <c r="S45" s="37">
        <f>S44-S40</f>
        <v>0</v>
      </c>
      <c r="T45" s="37"/>
      <c r="U45" s="37"/>
    </row>
    <row r="46" spans="1:21" x14ac:dyDescent="0.4">
      <c r="E46" s="45"/>
      <c r="O46" s="45"/>
    </row>
    <row r="47" spans="1:21" x14ac:dyDescent="0.4">
      <c r="E47" s="45"/>
      <c r="O47" s="4"/>
      <c r="Q47" s="45"/>
    </row>
    <row r="48" spans="1:21" ht="29.25" customHeight="1" x14ac:dyDescent="0.4">
      <c r="G48" s="45"/>
      <c r="O48" s="4"/>
      <c r="Q48" s="45"/>
    </row>
    <row r="49" spans="1:15" x14ac:dyDescent="0.4">
      <c r="G49" s="38"/>
      <c r="O49" s="4"/>
    </row>
    <row r="50" spans="1:15" x14ac:dyDescent="0.4">
      <c r="G50" s="38"/>
      <c r="O50" s="4"/>
    </row>
    <row r="51" spans="1:15" x14ac:dyDescent="0.4">
      <c r="G51" s="38"/>
      <c r="O51" s="4"/>
    </row>
    <row r="52" spans="1:15" x14ac:dyDescent="0.4">
      <c r="O52" s="45"/>
    </row>
    <row r="53" spans="1:15" ht="22.5" x14ac:dyDescent="0.4">
      <c r="A53" s="81"/>
      <c r="O53" s="135"/>
    </row>
    <row r="54" spans="1:15" ht="22.5" x14ac:dyDescent="0.4">
      <c r="A54" s="81"/>
    </row>
    <row r="55" spans="1:15" ht="22.5" x14ac:dyDescent="0.4">
      <c r="A55" s="81"/>
    </row>
    <row r="56" spans="1:15" ht="22.5" x14ac:dyDescent="0.4">
      <c r="A56" s="81"/>
    </row>
  </sheetData>
  <sortState xmlns:xlrd2="http://schemas.microsoft.com/office/spreadsheetml/2017/richdata2" ref="A10:U39">
    <sortCondition descending="1" ref="S10:S39"/>
  </sortState>
  <mergeCells count="10">
    <mergeCell ref="A8:A9"/>
    <mergeCell ref="A1:U1"/>
    <mergeCell ref="A2:U2"/>
    <mergeCell ref="A3:U3"/>
    <mergeCell ref="C6:U6"/>
    <mergeCell ref="I8:K8"/>
    <mergeCell ref="S8:U8"/>
    <mergeCell ref="A5:U5"/>
    <mergeCell ref="C7:K7"/>
    <mergeCell ref="M7:U7"/>
  </mergeCells>
  <pageMargins left="0.39" right="0.39" top="0.39" bottom="0.39" header="0" footer="0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0"/>
  <sheetViews>
    <sheetView rightToLeft="1" view="pageBreakPreview" zoomScale="60" zoomScaleNormal="100" workbookViewId="0">
      <selection activeCell="A28" sqref="A28:XFD30"/>
    </sheetView>
  </sheetViews>
  <sheetFormatPr defaultRowHeight="15.75" x14ac:dyDescent="0.4"/>
  <cols>
    <col min="1" max="1" width="36.85546875" style="4" bestFit="1" customWidth="1"/>
    <col min="2" max="2" width="1.28515625" style="4" customWidth="1"/>
    <col min="3" max="3" width="22.5703125" style="4" bestFit="1" customWidth="1"/>
    <col min="4" max="4" width="1.28515625" style="4" customWidth="1"/>
    <col min="5" max="5" width="21.5703125" style="4" bestFit="1" customWidth="1"/>
    <col min="6" max="6" width="1.28515625" style="4" customWidth="1"/>
    <col min="7" max="7" width="18.140625" style="4" bestFit="1" customWidth="1"/>
    <col min="8" max="8" width="1.28515625" style="4" customWidth="1"/>
    <col min="9" max="9" width="18.140625" style="4" bestFit="1" customWidth="1"/>
    <col min="10" max="10" width="1.28515625" style="4" customWidth="1"/>
    <col min="11" max="11" width="24.42578125" style="4" bestFit="1" customWidth="1"/>
    <col min="12" max="12" width="1.28515625" style="4" customWidth="1"/>
    <col min="13" max="13" width="22.5703125" style="4" bestFit="1" customWidth="1"/>
    <col min="14" max="14" width="1.28515625" style="4" customWidth="1"/>
    <col min="15" max="15" width="21.5703125" style="4" bestFit="1" customWidth="1"/>
    <col min="16" max="16" width="1.28515625" style="4" customWidth="1"/>
    <col min="17" max="17" width="19.28515625" style="4" bestFit="1" customWidth="1"/>
    <col min="18" max="18" width="1.28515625" style="4" customWidth="1"/>
    <col min="19" max="19" width="19.42578125" style="4" bestFit="1" customWidth="1"/>
    <col min="20" max="20" width="1.28515625" style="4" customWidth="1"/>
    <col min="21" max="21" width="24.42578125" style="4" bestFit="1" customWidth="1"/>
    <col min="22" max="22" width="1.42578125" style="4" customWidth="1"/>
    <col min="23" max="16384" width="9.140625" style="4"/>
  </cols>
  <sheetData>
    <row r="1" spans="1:21" ht="39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1:21" ht="39" customHeight="1" x14ac:dyDescent="0.4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1:21" ht="39" customHeight="1" x14ac:dyDescent="0.4">
      <c r="A3" s="141" t="str">
        <f>درآمد!A3</f>
        <v>دوره یک ماهه منتهی به 31 شهریور 1404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1:21" ht="39" customHeight="1" x14ac:dyDescent="0.4"/>
    <row r="5" spans="1:21" ht="39" customHeight="1" x14ac:dyDescent="0.4">
      <c r="A5" s="155" t="s">
        <v>161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1" ht="39" customHeight="1" x14ac:dyDescent="0.4">
      <c r="A6" s="85"/>
      <c r="B6" s="85"/>
      <c r="C6" s="160" t="s">
        <v>136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spans="1:21" ht="39" customHeight="1" thickBot="1" x14ac:dyDescent="0.45">
      <c r="C7" s="162" t="s">
        <v>156</v>
      </c>
      <c r="D7" s="162"/>
      <c r="E7" s="162"/>
      <c r="F7" s="162"/>
      <c r="G7" s="162"/>
      <c r="H7" s="162"/>
      <c r="I7" s="162"/>
      <c r="J7" s="162"/>
      <c r="K7" s="162"/>
      <c r="L7" s="96"/>
      <c r="M7" s="162" t="s">
        <v>155</v>
      </c>
      <c r="N7" s="162"/>
      <c r="O7" s="162"/>
      <c r="P7" s="162"/>
      <c r="Q7" s="162"/>
      <c r="R7" s="162"/>
      <c r="S7" s="162"/>
      <c r="T7" s="162"/>
      <c r="U7" s="162"/>
    </row>
    <row r="8" spans="1:21" ht="39" customHeight="1" thickBot="1" x14ac:dyDescent="0.65">
      <c r="A8" s="152" t="s">
        <v>55</v>
      </c>
      <c r="B8" s="19"/>
      <c r="C8" s="84" t="s">
        <v>94</v>
      </c>
      <c r="D8" s="19"/>
      <c r="E8" s="84" t="s">
        <v>92</v>
      </c>
      <c r="F8" s="19"/>
      <c r="G8" s="84" t="s">
        <v>93</v>
      </c>
      <c r="H8" s="20"/>
      <c r="I8" s="153" t="s">
        <v>32</v>
      </c>
      <c r="J8" s="153"/>
      <c r="K8" s="153"/>
      <c r="L8" s="19"/>
      <c r="M8" s="84" t="s">
        <v>94</v>
      </c>
      <c r="N8" s="19"/>
      <c r="O8" s="67" t="s">
        <v>92</v>
      </c>
      <c r="P8" s="19"/>
      <c r="Q8" s="84" t="s">
        <v>93</v>
      </c>
      <c r="R8" s="20"/>
      <c r="S8" s="153" t="s">
        <v>32</v>
      </c>
      <c r="T8" s="153"/>
      <c r="U8" s="153"/>
    </row>
    <row r="9" spans="1:21" ht="39" customHeight="1" thickBot="1" x14ac:dyDescent="0.65">
      <c r="A9" s="153"/>
      <c r="B9" s="19"/>
      <c r="C9" s="91" t="s">
        <v>180</v>
      </c>
      <c r="D9" s="18"/>
      <c r="E9" s="91" t="s">
        <v>181</v>
      </c>
      <c r="F9" s="18"/>
      <c r="G9" s="91" t="s">
        <v>182</v>
      </c>
      <c r="H9" s="19"/>
      <c r="I9" s="21" t="s">
        <v>78</v>
      </c>
      <c r="J9" s="20"/>
      <c r="K9" s="21" t="s">
        <v>84</v>
      </c>
      <c r="L9" s="19"/>
      <c r="M9" s="91" t="s">
        <v>180</v>
      </c>
      <c r="N9" s="18"/>
      <c r="O9" s="91" t="s">
        <v>181</v>
      </c>
      <c r="P9" s="18"/>
      <c r="Q9" s="91" t="s">
        <v>182</v>
      </c>
      <c r="R9" s="19"/>
      <c r="S9" s="21" t="s">
        <v>78</v>
      </c>
      <c r="T9" s="20"/>
      <c r="U9" s="21" t="s">
        <v>84</v>
      </c>
    </row>
    <row r="10" spans="1:21" ht="39" customHeight="1" x14ac:dyDescent="0.4">
      <c r="A10" s="8" t="s">
        <v>60</v>
      </c>
      <c r="C10" s="37">
        <v>0</v>
      </c>
      <c r="D10" s="36"/>
      <c r="E10" s="37">
        <v>-18815971343</v>
      </c>
      <c r="F10" s="36"/>
      <c r="G10" s="37">
        <v>23793886812</v>
      </c>
      <c r="H10" s="36"/>
      <c r="I10" s="37">
        <f t="shared" ref="I10:I25" si="0">C10+E10+G10</f>
        <v>4977915469</v>
      </c>
      <c r="J10" s="10"/>
      <c r="K10" s="13">
        <f t="shared" ref="K10:K25" si="1">I10/$I$26*100</f>
        <v>12.279542288643466</v>
      </c>
      <c r="L10" s="10"/>
      <c r="M10" s="37">
        <v>0</v>
      </c>
      <c r="N10" s="36"/>
      <c r="O10" s="35">
        <v>23224644562</v>
      </c>
      <c r="P10" s="36"/>
      <c r="Q10" s="37">
        <v>127161599837</v>
      </c>
      <c r="R10" s="36"/>
      <c r="S10" s="37">
        <f t="shared" ref="S10:S25" si="2">M10+O10+Q10</f>
        <v>150386244399</v>
      </c>
      <c r="T10" s="10"/>
      <c r="U10" s="13">
        <f t="shared" ref="U10:U25" si="3">S10/$S$26*100</f>
        <v>25.104230723346273</v>
      </c>
    </row>
    <row r="11" spans="1:21" ht="39" customHeight="1" x14ac:dyDescent="0.4">
      <c r="A11" s="8" t="s">
        <v>62</v>
      </c>
      <c r="C11" s="37">
        <v>0</v>
      </c>
      <c r="D11" s="36"/>
      <c r="E11" s="37">
        <v>-2017044934</v>
      </c>
      <c r="F11" s="36"/>
      <c r="G11" s="37">
        <v>14230852765</v>
      </c>
      <c r="H11" s="36"/>
      <c r="I11" s="37">
        <f t="shared" si="0"/>
        <v>12213807831</v>
      </c>
      <c r="J11" s="10"/>
      <c r="K11" s="13">
        <f t="shared" si="1"/>
        <v>30.129071234762911</v>
      </c>
      <c r="L11" s="10"/>
      <c r="M11" s="37">
        <v>0</v>
      </c>
      <c r="N11" s="36"/>
      <c r="O11" s="35">
        <v>37164262871</v>
      </c>
      <c r="P11" s="36"/>
      <c r="Q11" s="37">
        <v>75911379341</v>
      </c>
      <c r="R11" s="36"/>
      <c r="S11" s="37">
        <f t="shared" si="2"/>
        <v>113075642212</v>
      </c>
      <c r="T11" s="10"/>
      <c r="U11" s="13">
        <f t="shared" si="3"/>
        <v>18.87590864859364</v>
      </c>
    </row>
    <row r="12" spans="1:21" ht="39" customHeight="1" x14ac:dyDescent="0.4">
      <c r="A12" s="8" t="s">
        <v>58</v>
      </c>
      <c r="C12" s="37">
        <v>0</v>
      </c>
      <c r="D12" s="36"/>
      <c r="E12" s="37">
        <v>-21358710321</v>
      </c>
      <c r="F12" s="36"/>
      <c r="G12" s="37">
        <v>36162865445</v>
      </c>
      <c r="H12" s="36"/>
      <c r="I12" s="37">
        <f t="shared" si="0"/>
        <v>14804155124</v>
      </c>
      <c r="J12" s="10"/>
      <c r="K12" s="13">
        <f t="shared" si="1"/>
        <v>36.518950557694943</v>
      </c>
      <c r="L12" s="10"/>
      <c r="M12" s="37">
        <v>0</v>
      </c>
      <c r="N12" s="36"/>
      <c r="O12" s="35">
        <v>79288762643</v>
      </c>
      <c r="P12" s="36"/>
      <c r="Q12" s="37">
        <v>73668905515</v>
      </c>
      <c r="R12" s="36"/>
      <c r="S12" s="37">
        <f t="shared" si="2"/>
        <v>152957668158</v>
      </c>
      <c r="T12" s="10"/>
      <c r="U12" s="13">
        <f t="shared" si="3"/>
        <v>25.533482850702804</v>
      </c>
    </row>
    <row r="13" spans="1:21" ht="39" customHeight="1" x14ac:dyDescent="0.4">
      <c r="A13" s="14" t="s">
        <v>59</v>
      </c>
      <c r="C13" s="35">
        <v>0</v>
      </c>
      <c r="D13" s="86"/>
      <c r="E13" s="35">
        <v>-15203956456</v>
      </c>
      <c r="F13" s="86"/>
      <c r="G13" s="35">
        <v>21351655564</v>
      </c>
      <c r="H13" s="36"/>
      <c r="I13" s="37">
        <f t="shared" si="0"/>
        <v>6147699108</v>
      </c>
      <c r="J13" s="10"/>
      <c r="K13" s="13">
        <f t="shared" si="1"/>
        <v>15.165169365502884</v>
      </c>
      <c r="L13" s="10"/>
      <c r="M13" s="35">
        <v>0</v>
      </c>
      <c r="N13" s="86"/>
      <c r="O13" s="35">
        <v>15602267865</v>
      </c>
      <c r="P13" s="86"/>
      <c r="Q13" s="35">
        <v>68274133289</v>
      </c>
      <c r="R13" s="36"/>
      <c r="S13" s="37">
        <f t="shared" si="2"/>
        <v>83876401154</v>
      </c>
      <c r="T13" s="10"/>
      <c r="U13" s="13">
        <f t="shared" si="3"/>
        <v>14.001629838080889</v>
      </c>
    </row>
    <row r="14" spans="1:21" ht="39" customHeight="1" x14ac:dyDescent="0.4">
      <c r="A14" s="8" t="s">
        <v>96</v>
      </c>
      <c r="C14" s="37">
        <v>0</v>
      </c>
      <c r="D14" s="36"/>
      <c r="E14" s="37">
        <v>0</v>
      </c>
      <c r="F14" s="36"/>
      <c r="G14" s="37">
        <v>0</v>
      </c>
      <c r="H14" s="36"/>
      <c r="I14" s="37">
        <f t="shared" si="0"/>
        <v>0</v>
      </c>
      <c r="J14" s="10"/>
      <c r="K14" s="13">
        <f t="shared" si="1"/>
        <v>0</v>
      </c>
      <c r="L14" s="10"/>
      <c r="M14" s="37">
        <v>0</v>
      </c>
      <c r="N14" s="36"/>
      <c r="O14" s="35">
        <v>0</v>
      </c>
      <c r="P14" s="36"/>
      <c r="Q14" s="37">
        <v>39514756308</v>
      </c>
      <c r="R14" s="36"/>
      <c r="S14" s="37">
        <f t="shared" si="2"/>
        <v>39514756308</v>
      </c>
      <c r="T14" s="10"/>
      <c r="U14" s="13">
        <f t="shared" si="3"/>
        <v>6.5962652588153246</v>
      </c>
    </row>
    <row r="15" spans="1:21" ht="39" customHeight="1" x14ac:dyDescent="0.4">
      <c r="A15" s="8" t="s">
        <v>102</v>
      </c>
      <c r="C15" s="37">
        <v>0</v>
      </c>
      <c r="D15" s="36"/>
      <c r="E15" s="37">
        <v>0</v>
      </c>
      <c r="F15" s="36"/>
      <c r="G15" s="37">
        <v>0</v>
      </c>
      <c r="H15" s="36"/>
      <c r="I15" s="37">
        <f t="shared" si="0"/>
        <v>0</v>
      </c>
      <c r="J15" s="10"/>
      <c r="K15" s="13">
        <f t="shared" si="1"/>
        <v>0</v>
      </c>
      <c r="L15" s="10"/>
      <c r="M15" s="37">
        <v>0</v>
      </c>
      <c r="N15" s="36"/>
      <c r="O15" s="35">
        <v>0</v>
      </c>
      <c r="P15" s="36"/>
      <c r="Q15" s="37">
        <v>14971626172</v>
      </c>
      <c r="R15" s="36"/>
      <c r="S15" s="37">
        <f t="shared" si="2"/>
        <v>14971626172</v>
      </c>
      <c r="T15" s="10"/>
      <c r="U15" s="13">
        <f t="shared" si="3"/>
        <v>2.4992389378936894</v>
      </c>
    </row>
    <row r="16" spans="1:21" ht="39" customHeight="1" x14ac:dyDescent="0.4">
      <c r="A16" s="8" t="s">
        <v>61</v>
      </c>
      <c r="C16" s="37">
        <v>0</v>
      </c>
      <c r="D16" s="36"/>
      <c r="E16" s="37">
        <v>1185213963</v>
      </c>
      <c r="F16" s="36"/>
      <c r="G16" s="37">
        <v>991489092</v>
      </c>
      <c r="H16" s="36"/>
      <c r="I16" s="37">
        <f t="shared" si="0"/>
        <v>2176703055</v>
      </c>
      <c r="J16" s="10"/>
      <c r="K16" s="13">
        <f t="shared" si="1"/>
        <v>5.3695000206705847</v>
      </c>
      <c r="L16" s="10"/>
      <c r="M16" s="37">
        <v>0</v>
      </c>
      <c r="N16" s="36"/>
      <c r="O16" s="35">
        <v>6691435969</v>
      </c>
      <c r="P16" s="36"/>
      <c r="Q16" s="37">
        <v>8008404621</v>
      </c>
      <c r="R16" s="36"/>
      <c r="S16" s="37">
        <f t="shared" si="2"/>
        <v>14699840590</v>
      </c>
      <c r="T16" s="10"/>
      <c r="U16" s="13">
        <f t="shared" si="3"/>
        <v>2.453869309939523</v>
      </c>
    </row>
    <row r="17" spans="1:21" ht="39" customHeight="1" x14ac:dyDescent="0.4">
      <c r="A17" s="8" t="s">
        <v>63</v>
      </c>
      <c r="C17" s="37">
        <v>225000000</v>
      </c>
      <c r="D17" s="36"/>
      <c r="E17" s="37">
        <v>-6998687</v>
      </c>
      <c r="F17" s="36"/>
      <c r="G17" s="37">
        <v>0</v>
      </c>
      <c r="H17" s="36"/>
      <c r="I17" s="37">
        <f t="shared" si="0"/>
        <v>218001313</v>
      </c>
      <c r="J17" s="10"/>
      <c r="K17" s="13">
        <f t="shared" si="1"/>
        <v>0.53776653272520658</v>
      </c>
      <c r="L17" s="10"/>
      <c r="M17" s="37">
        <v>21188478084</v>
      </c>
      <c r="N17" s="36"/>
      <c r="O17" s="35">
        <v>6998687</v>
      </c>
      <c r="P17" s="36"/>
      <c r="Q17" s="37">
        <v>3748988971</v>
      </c>
      <c r="R17" s="36"/>
      <c r="S17" s="37">
        <f t="shared" si="2"/>
        <v>24944465742</v>
      </c>
      <c r="T17" s="10"/>
      <c r="U17" s="13">
        <f t="shared" si="3"/>
        <v>4.1640219540048502</v>
      </c>
    </row>
    <row r="18" spans="1:21" ht="39" customHeight="1" x14ac:dyDescent="0.4">
      <c r="A18" s="8" t="s">
        <v>101</v>
      </c>
      <c r="C18" s="37">
        <v>0</v>
      </c>
      <c r="D18" s="36"/>
      <c r="E18" s="37">
        <v>0</v>
      </c>
      <c r="F18" s="36"/>
      <c r="G18" s="37">
        <v>0</v>
      </c>
      <c r="H18" s="36"/>
      <c r="I18" s="37">
        <f t="shared" si="0"/>
        <v>0</v>
      </c>
      <c r="J18" s="10"/>
      <c r="K18" s="13">
        <f t="shared" si="1"/>
        <v>0</v>
      </c>
      <c r="L18" s="10"/>
      <c r="M18" s="37">
        <v>0</v>
      </c>
      <c r="N18" s="36"/>
      <c r="O18" s="35">
        <v>0</v>
      </c>
      <c r="P18" s="36"/>
      <c r="Q18" s="37">
        <v>3155013122</v>
      </c>
      <c r="R18" s="36"/>
      <c r="S18" s="37">
        <f t="shared" si="2"/>
        <v>3155013122</v>
      </c>
      <c r="T18" s="10"/>
      <c r="U18" s="13">
        <f t="shared" si="3"/>
        <v>0.52667168906573014</v>
      </c>
    </row>
    <row r="19" spans="1:21" ht="39" customHeight="1" x14ac:dyDescent="0.4">
      <c r="A19" s="8" t="s">
        <v>97</v>
      </c>
      <c r="C19" s="37">
        <v>0</v>
      </c>
      <c r="D19" s="36"/>
      <c r="E19" s="37">
        <v>0</v>
      </c>
      <c r="F19" s="36"/>
      <c r="G19" s="37">
        <v>0</v>
      </c>
      <c r="H19" s="36"/>
      <c r="I19" s="37">
        <f t="shared" si="0"/>
        <v>0</v>
      </c>
      <c r="J19" s="10"/>
      <c r="K19" s="13">
        <f t="shared" si="1"/>
        <v>0</v>
      </c>
      <c r="L19" s="10"/>
      <c r="M19" s="37">
        <v>0</v>
      </c>
      <c r="N19" s="36"/>
      <c r="O19" s="35">
        <v>0</v>
      </c>
      <c r="P19" s="36"/>
      <c r="Q19" s="37">
        <v>492584938</v>
      </c>
      <c r="R19" s="36"/>
      <c r="S19" s="37">
        <f t="shared" si="2"/>
        <v>492584938</v>
      </c>
      <c r="T19" s="10"/>
      <c r="U19" s="13">
        <f t="shared" si="3"/>
        <v>8.2228038766552547E-2</v>
      </c>
    </row>
    <row r="20" spans="1:21" ht="39" customHeight="1" x14ac:dyDescent="0.4">
      <c r="A20" s="8" t="s">
        <v>104</v>
      </c>
      <c r="C20" s="35">
        <v>0</v>
      </c>
      <c r="D20" s="36"/>
      <c r="E20" s="35">
        <v>0</v>
      </c>
      <c r="F20" s="36"/>
      <c r="G20" s="35">
        <v>0</v>
      </c>
      <c r="H20" s="36"/>
      <c r="I20" s="37">
        <f t="shared" si="0"/>
        <v>0</v>
      </c>
      <c r="J20" s="10"/>
      <c r="K20" s="13">
        <f t="shared" si="1"/>
        <v>0</v>
      </c>
      <c r="L20" s="10"/>
      <c r="M20" s="35">
        <v>0</v>
      </c>
      <c r="N20" s="36"/>
      <c r="O20" s="35">
        <v>0</v>
      </c>
      <c r="P20" s="36"/>
      <c r="Q20" s="35">
        <v>364940263</v>
      </c>
      <c r="R20" s="36"/>
      <c r="S20" s="37">
        <f t="shared" si="2"/>
        <v>364940263</v>
      </c>
      <c r="T20" s="10"/>
      <c r="U20" s="13">
        <f t="shared" si="3"/>
        <v>6.0920096776162252E-2</v>
      </c>
    </row>
    <row r="21" spans="1:21" ht="39" customHeight="1" x14ac:dyDescent="0.4">
      <c r="A21" s="8" t="s">
        <v>103</v>
      </c>
      <c r="C21" s="37">
        <v>0</v>
      </c>
      <c r="D21" s="36"/>
      <c r="E21" s="37">
        <v>0</v>
      </c>
      <c r="F21" s="36"/>
      <c r="G21" s="37">
        <v>0</v>
      </c>
      <c r="H21" s="36"/>
      <c r="I21" s="37">
        <f t="shared" si="0"/>
        <v>0</v>
      </c>
      <c r="J21" s="10"/>
      <c r="K21" s="13">
        <f t="shared" si="1"/>
        <v>0</v>
      </c>
      <c r="L21" s="10"/>
      <c r="M21" s="37">
        <v>0</v>
      </c>
      <c r="N21" s="36"/>
      <c r="O21" s="35">
        <v>0</v>
      </c>
      <c r="P21" s="36"/>
      <c r="Q21" s="37">
        <v>127699532</v>
      </c>
      <c r="R21" s="36"/>
      <c r="S21" s="37">
        <f t="shared" si="2"/>
        <v>127699532</v>
      </c>
      <c r="T21" s="10"/>
      <c r="U21" s="13">
        <f t="shared" si="3"/>
        <v>2.1317099362397916E-2</v>
      </c>
    </row>
    <row r="22" spans="1:21" ht="39" customHeight="1" x14ac:dyDescent="0.4">
      <c r="A22" s="8" t="s">
        <v>98</v>
      </c>
      <c r="C22" s="37">
        <v>0</v>
      </c>
      <c r="D22" s="36"/>
      <c r="E22" s="37">
        <v>0</v>
      </c>
      <c r="F22" s="36"/>
      <c r="G22" s="37">
        <v>0</v>
      </c>
      <c r="H22" s="36"/>
      <c r="I22" s="37">
        <f t="shared" si="0"/>
        <v>0</v>
      </c>
      <c r="J22" s="10"/>
      <c r="K22" s="13">
        <f t="shared" si="1"/>
        <v>0</v>
      </c>
      <c r="L22" s="10"/>
      <c r="M22" s="37">
        <v>0</v>
      </c>
      <c r="N22" s="36"/>
      <c r="O22" s="35">
        <v>0</v>
      </c>
      <c r="P22" s="36"/>
      <c r="Q22" s="37">
        <v>80911426</v>
      </c>
      <c r="R22" s="36"/>
      <c r="S22" s="37">
        <f t="shared" si="2"/>
        <v>80911426</v>
      </c>
      <c r="T22" s="10"/>
      <c r="U22" s="13">
        <f t="shared" si="3"/>
        <v>1.3506681509179738E-2</v>
      </c>
    </row>
    <row r="23" spans="1:21" ht="39" customHeight="1" x14ac:dyDescent="0.4">
      <c r="A23" s="8" t="s">
        <v>99</v>
      </c>
      <c r="C23" s="37">
        <v>0</v>
      </c>
      <c r="D23" s="36"/>
      <c r="E23" s="37">
        <v>0</v>
      </c>
      <c r="F23" s="36"/>
      <c r="G23" s="37">
        <v>0</v>
      </c>
      <c r="H23" s="36"/>
      <c r="I23" s="37">
        <f t="shared" si="0"/>
        <v>0</v>
      </c>
      <c r="J23" s="10"/>
      <c r="K23" s="13">
        <f t="shared" si="1"/>
        <v>0</v>
      </c>
      <c r="L23" s="10"/>
      <c r="M23" s="37">
        <v>0</v>
      </c>
      <c r="N23" s="36"/>
      <c r="O23" s="35">
        <v>0</v>
      </c>
      <c r="P23" s="36"/>
      <c r="Q23" s="37">
        <v>66338750</v>
      </c>
      <c r="R23" s="36"/>
      <c r="S23" s="37">
        <f t="shared" si="2"/>
        <v>66338750</v>
      </c>
      <c r="T23" s="10"/>
      <c r="U23" s="13">
        <f t="shared" si="3"/>
        <v>1.107403999982768E-2</v>
      </c>
    </row>
    <row r="24" spans="1:21" ht="39" customHeight="1" x14ac:dyDescent="0.4">
      <c r="A24" s="8" t="s">
        <v>95</v>
      </c>
      <c r="C24" s="37">
        <v>0</v>
      </c>
      <c r="D24" s="36"/>
      <c r="E24" s="37">
        <v>0</v>
      </c>
      <c r="F24" s="36"/>
      <c r="G24" s="37">
        <v>0</v>
      </c>
      <c r="H24" s="36"/>
      <c r="I24" s="37">
        <f t="shared" si="0"/>
        <v>0</v>
      </c>
      <c r="J24" s="10"/>
      <c r="K24" s="13">
        <f t="shared" si="1"/>
        <v>0</v>
      </c>
      <c r="L24" s="10"/>
      <c r="M24" s="37">
        <v>0</v>
      </c>
      <c r="N24" s="36"/>
      <c r="O24" s="35">
        <v>0</v>
      </c>
      <c r="P24" s="36"/>
      <c r="Q24" s="37">
        <v>49681714</v>
      </c>
      <c r="R24" s="36"/>
      <c r="S24" s="37">
        <f t="shared" si="2"/>
        <v>49681714</v>
      </c>
      <c r="T24" s="10"/>
      <c r="U24" s="13">
        <f t="shared" si="3"/>
        <v>8.2934527421152631E-3</v>
      </c>
    </row>
    <row r="25" spans="1:21" ht="39" customHeight="1" thickBot="1" x14ac:dyDescent="0.45">
      <c r="A25" s="8" t="s">
        <v>100</v>
      </c>
      <c r="C25" s="40">
        <v>0</v>
      </c>
      <c r="D25" s="36"/>
      <c r="E25" s="40">
        <v>0</v>
      </c>
      <c r="F25" s="36"/>
      <c r="G25" s="40">
        <v>0</v>
      </c>
      <c r="H25" s="36"/>
      <c r="I25" s="37">
        <f t="shared" si="0"/>
        <v>0</v>
      </c>
      <c r="J25" s="10"/>
      <c r="K25" s="13">
        <f t="shared" si="1"/>
        <v>0</v>
      </c>
      <c r="L25" s="10"/>
      <c r="M25" s="40">
        <v>2871000000</v>
      </c>
      <c r="N25" s="36"/>
      <c r="O25" s="40">
        <v>0</v>
      </c>
      <c r="P25" s="36"/>
      <c r="Q25" s="40">
        <v>-2587402686</v>
      </c>
      <c r="R25" s="36"/>
      <c r="S25" s="37">
        <f t="shared" si="2"/>
        <v>283597314</v>
      </c>
      <c r="T25" s="10"/>
      <c r="U25" s="13">
        <f t="shared" si="3"/>
        <v>4.7341380401042993E-2</v>
      </c>
    </row>
    <row r="26" spans="1:21" ht="39" customHeight="1" thickBot="1" x14ac:dyDescent="0.45">
      <c r="A26" s="8" t="s">
        <v>32</v>
      </c>
      <c r="C26" s="88">
        <f>SUM(C10:C25)</f>
        <v>225000000</v>
      </c>
      <c r="D26" s="36"/>
      <c r="E26" s="88">
        <f>SUM(E10:E25)</f>
        <v>-56217467778</v>
      </c>
      <c r="F26" s="36"/>
      <c r="G26" s="88">
        <f>SUM(G10:G25)</f>
        <v>96530749678</v>
      </c>
      <c r="H26" s="36"/>
      <c r="I26" s="88">
        <f>SUM(I10:I25)</f>
        <v>40538281900</v>
      </c>
      <c r="J26" s="10"/>
      <c r="K26" s="87">
        <f>SUM(K10:K25)</f>
        <v>99.999999999999986</v>
      </c>
      <c r="L26" s="10"/>
      <c r="M26" s="88">
        <f>SUM(M10:M25)</f>
        <v>24059478084</v>
      </c>
      <c r="N26" s="36"/>
      <c r="O26" s="89">
        <f>SUM(O10:O25)</f>
        <v>161978372597</v>
      </c>
      <c r="P26" s="36"/>
      <c r="Q26" s="88">
        <f>SUM(Q10:Q25)</f>
        <v>413009561113</v>
      </c>
      <c r="R26" s="36"/>
      <c r="S26" s="88">
        <f>SUM(S10:S25)</f>
        <v>599047411794</v>
      </c>
      <c r="T26" s="10"/>
      <c r="U26" s="87">
        <f>SUM(U10:U25)</f>
        <v>99.999999999999986</v>
      </c>
    </row>
    <row r="27" spans="1:21" ht="16.5" thickTop="1" x14ac:dyDescent="0.4"/>
    <row r="28" spans="1:21" ht="22.5" hidden="1" x14ac:dyDescent="0.4">
      <c r="C28" s="35">
        <f>'درآمد سود صندوق'!I11</f>
        <v>225000000</v>
      </c>
      <c r="D28" s="35"/>
      <c r="E28" s="35">
        <f>'درآمد ناشی از تغییر قیمت صندوق'!I15</f>
        <v>-56217467778</v>
      </c>
      <c r="F28" s="35"/>
      <c r="G28" s="35">
        <f>'درآمد ناشی از فروش صندوق'!I25</f>
        <v>96530749678</v>
      </c>
      <c r="H28" s="35"/>
      <c r="I28" s="35">
        <f>C28+E28+G28</f>
        <v>40538281900</v>
      </c>
      <c r="J28" s="35"/>
      <c r="K28" s="35"/>
      <c r="L28" s="35"/>
      <c r="M28" s="35">
        <f>'درآمد سود صندوق'!K11</f>
        <v>24059478084</v>
      </c>
      <c r="N28" s="35"/>
      <c r="O28" s="35">
        <f>'درآمد ناشی از تغییر قیمت صندوق'!Q15</f>
        <v>161978372597</v>
      </c>
      <c r="P28" s="35"/>
      <c r="Q28" s="35">
        <f>'درآمد ناشی از فروش صندوق'!Q25</f>
        <v>413009561113</v>
      </c>
      <c r="R28" s="35"/>
      <c r="S28" s="35">
        <f>M28+O28+Q28</f>
        <v>599047411794</v>
      </c>
      <c r="T28" s="35"/>
      <c r="U28" s="35"/>
    </row>
    <row r="29" spans="1:21" ht="22.5" hidden="1" x14ac:dyDescent="0.4">
      <c r="C29" s="35">
        <f>C28-C26</f>
        <v>0</v>
      </c>
      <c r="D29" s="35"/>
      <c r="E29" s="35">
        <f>E28-E26</f>
        <v>0</v>
      </c>
      <c r="F29" s="35"/>
      <c r="G29" s="35">
        <f>G28-G26</f>
        <v>0</v>
      </c>
      <c r="H29" s="35"/>
      <c r="I29" s="35">
        <f>I28-I26</f>
        <v>0</v>
      </c>
      <c r="J29" s="35"/>
      <c r="K29" s="35"/>
      <c r="L29" s="35"/>
      <c r="M29" s="35">
        <f>M28-M26</f>
        <v>0</v>
      </c>
      <c r="N29" s="35"/>
      <c r="O29" s="35">
        <f>O28-O26</f>
        <v>0</v>
      </c>
      <c r="P29" s="35"/>
      <c r="Q29" s="35">
        <f>Q28-Q26</f>
        <v>0</v>
      </c>
      <c r="R29" s="35"/>
      <c r="S29" s="35">
        <f>S28-S26</f>
        <v>0</v>
      </c>
      <c r="T29" s="35"/>
      <c r="U29" s="35"/>
    </row>
    <row r="30" spans="1:21" ht="22.5" hidden="1" x14ac:dyDescent="0.4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</sheetData>
  <sortState xmlns:xlrd2="http://schemas.microsoft.com/office/spreadsheetml/2017/richdata2" ref="A10:U25">
    <sortCondition descending="1" ref="Q10:Q25"/>
  </sortState>
  <mergeCells count="10">
    <mergeCell ref="A1:U1"/>
    <mergeCell ref="A2:U2"/>
    <mergeCell ref="A3:U3"/>
    <mergeCell ref="A8:A9"/>
    <mergeCell ref="C6:U6"/>
    <mergeCell ref="I8:K8"/>
    <mergeCell ref="S8:U8"/>
    <mergeCell ref="A5:U5"/>
    <mergeCell ref="C7:K7"/>
    <mergeCell ref="M7:U7"/>
  </mergeCells>
  <pageMargins left="0.39" right="0.39" top="0.39" bottom="0.39" header="0" footer="0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22</vt:i4>
      </vt:variant>
    </vt:vector>
  </HeadingPairs>
  <TitlesOfParts>
    <vt:vector size="45" baseType="lpstr">
      <vt:lpstr>کاور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سهام</vt:lpstr>
      <vt:lpstr>درآمد ناشی از تغییر قیمت صندوق</vt:lpstr>
      <vt:lpstr>درآمد ناشی از تغییر قیمت اوراق</vt:lpstr>
      <vt:lpstr>درآمد ناشی از فروش سهام</vt:lpstr>
      <vt:lpstr>درآمد اعمال اختیار</vt:lpstr>
      <vt:lpstr>درآمد ناشی از فروش صندوق</vt:lpstr>
      <vt:lpstr>درآمد ناشی از فروش اوراق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تغییر قیمت سهام'!Print_Area</vt:lpstr>
      <vt:lpstr>'درآمد ناشی از تغییر قیمت صندوق'!Print_Area</vt:lpstr>
      <vt:lpstr>'درآمد ناشی از فروش اوراق'!Print_Area</vt:lpstr>
      <vt:lpstr>'درآمد ناشی از فروش سهام'!Print_Area</vt:lpstr>
      <vt:lpstr>'درآمد ناشی از فروش صندوق'!Print_Area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 Reza MusaZadeh</cp:lastModifiedBy>
  <cp:lastPrinted>2025-09-29T11:16:30Z</cp:lastPrinted>
  <dcterms:created xsi:type="dcterms:W3CDTF">2025-09-23T10:48:19Z</dcterms:created>
  <dcterms:modified xsi:type="dcterms:W3CDTF">2025-09-29T11:16:39Z</dcterms:modified>
</cp:coreProperties>
</file>