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4\14040531\"/>
    </mc:Choice>
  </mc:AlternateContent>
  <xr:revisionPtr revIDLastSave="0" documentId="13_ncr:1_{13D7742E-EF9E-4C14-9E74-46B22B6BA9CA}" xr6:coauthVersionLast="47" xr6:coauthVersionMax="47" xr10:uidLastSave="{00000000-0000-0000-0000-000000000000}"/>
  <bookViews>
    <workbookView xWindow="-120" yWindow="-120" windowWidth="29040" windowHeight="15840" tabRatio="959" firstSheet="4" activeTab="10" xr2:uid="{00000000-000D-0000-FFFF-FFFF00000000}"/>
  </bookViews>
  <sheets>
    <sheet name="کاور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درآمد سود صندوق" sheetId="16" r:id="rId14"/>
    <sheet name="سود اوراق بهادار" sheetId="17" r:id="rId15"/>
    <sheet name="سود سپرده بانکی" sheetId="18" r:id="rId16"/>
    <sheet name="درآمد ناشی از تغییر قیمت سهام" sheetId="21" r:id="rId17"/>
    <sheet name="درآمد ناشی از تغییر قیمت صندوق" sheetId="23" r:id="rId18"/>
    <sheet name="درآمد ناشی ار تغییر قیمت اوراق" sheetId="24" r:id="rId19"/>
    <sheet name="درآمد ناشی از فروش سهام" sheetId="19" r:id="rId20"/>
    <sheet name="درآمد اعمال اختیار" sheetId="20" r:id="rId21"/>
    <sheet name="درآمد ناشی از فروش صندوق" sheetId="25" r:id="rId22"/>
    <sheet name="درآمد ناشی از فروش اوراق" sheetId="26" r:id="rId23"/>
  </sheets>
  <definedNames>
    <definedName name="_xlnm._FilterDatabase" localSheetId="10" hidden="1">'درآمد سپرده بانکی'!$A$9:$J$12</definedName>
    <definedName name="_xlnm._FilterDatabase" localSheetId="5" hidden="1">سپرده!$A$8:$M$12</definedName>
    <definedName name="_xlnm._FilterDatabase" localSheetId="15" hidden="1">'سود سپرده بانکی'!$A$8:$M$11</definedName>
    <definedName name="_xlnm.Print_Area" localSheetId="4">اوراق!$A$1:$AJ$13</definedName>
    <definedName name="_xlnm.Print_Area" localSheetId="2">'اوراق مشتقه'!$A$1:$V$20</definedName>
    <definedName name="_xlnm.Print_Area" localSheetId="6">درآمد!$A$1:$J$14</definedName>
    <definedName name="_xlnm.Print_Area" localSheetId="20">'درآمد اعمال اختیار'!$A$1:$R$17</definedName>
    <definedName name="_xlnm.Print_Area" localSheetId="10">'درآمد سپرده بانکی'!$A$1:$J$13</definedName>
    <definedName name="_xlnm.Print_Area" localSheetId="9">'درآمد سرمایه گذاری در اوراق به'!$A$1:$V$15</definedName>
    <definedName name="_xlnm.Print_Area" localSheetId="7">'درآمد سرمایه گذاری در سهام'!$A$1:$V$41</definedName>
    <definedName name="_xlnm.Print_Area" localSheetId="8">'درآمد سرمایه گذاری در صندوق'!$A$1:$V$27</definedName>
    <definedName name="_xlnm.Print_Area" localSheetId="12">'درآمد سود سهام'!$A$1:$N$20</definedName>
    <definedName name="_xlnm.Print_Area" localSheetId="13">'درآمد سود صندوق'!$A$1:$L$12</definedName>
    <definedName name="_xlnm.Print_Area" localSheetId="18">'درآمد ناشی ار تغییر قیمت اوراق'!$A$1:$R$10</definedName>
    <definedName name="_xlnm.Print_Area" localSheetId="16">'درآمد ناشی از تغییر قیمت سهام'!$A$1:$S$39</definedName>
    <definedName name="_xlnm.Print_Area" localSheetId="17">'درآمد ناشی از تغییر قیمت صندوق'!$A$1:$R$16</definedName>
    <definedName name="_xlnm.Print_Area" localSheetId="22">'درآمد ناشی از فروش اوراق'!$A$1:$R$13</definedName>
    <definedName name="_xlnm.Print_Area" localSheetId="19">'درآمد ناشی از فروش سهام'!$A$1:$S$22</definedName>
    <definedName name="_xlnm.Print_Area" localSheetId="21">'درآمد ناشی از فروش صندوق'!$A$1:$R$26</definedName>
    <definedName name="_xlnm.Print_Area" localSheetId="11">'سایر درآمدها'!$A$1:$F$9</definedName>
    <definedName name="_xlnm.Print_Area" localSheetId="5">سپرده!$A$1:$L$13</definedName>
    <definedName name="_xlnm.Print_Area" localSheetId="14">'سود اوراق بهادار'!$A$1:$N$14</definedName>
    <definedName name="_xlnm.Print_Area" localSheetId="15">'سود سپرده بانکی'!$A$1:$N$12</definedName>
    <definedName name="_xlnm.Print_Area" localSheetId="1">سهام!$A$1:$Z$30</definedName>
    <definedName name="_xlnm.Print_Area" localSheetId="3">'واحدهای صندوق'!$A$1:$Z$17</definedName>
  </definedNames>
  <calcPr calcId="191029"/>
</workbook>
</file>

<file path=xl/calcChain.xml><?xml version="1.0" encoding="utf-8"?>
<calcChain xmlns="http://schemas.openxmlformats.org/spreadsheetml/2006/main">
  <c r="U14" i="11" l="1"/>
  <c r="G13" i="8"/>
  <c r="I8" i="8"/>
  <c r="I10" i="8"/>
  <c r="I13" i="8"/>
  <c r="E11" i="13"/>
  <c r="E12" i="13"/>
  <c r="U11" i="11"/>
  <c r="U12" i="11"/>
  <c r="U13" i="11"/>
  <c r="U10" i="11"/>
  <c r="K11" i="11"/>
  <c r="K12" i="11"/>
  <c r="K13" i="11"/>
  <c r="K10" i="11"/>
  <c r="U26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10" i="10"/>
  <c r="U4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10" i="9"/>
  <c r="K40" i="9"/>
  <c r="K30" i="9"/>
  <c r="K31" i="9"/>
  <c r="K32" i="9"/>
  <c r="K33" i="9"/>
  <c r="K34" i="9"/>
  <c r="K35" i="9"/>
  <c r="K36" i="9"/>
  <c r="K37" i="9"/>
  <c r="K38" i="9"/>
  <c r="K39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10" i="9"/>
  <c r="K10" i="7"/>
  <c r="AI10" i="5"/>
  <c r="Y10" i="4"/>
  <c r="O15" i="23"/>
  <c r="M15" i="23"/>
  <c r="K15" i="23"/>
  <c r="G15" i="23"/>
  <c r="E15" i="23"/>
  <c r="C15" i="23"/>
  <c r="Y11" i="2" l="1"/>
  <c r="I18" i="9" l="1"/>
  <c r="I19" i="9"/>
  <c r="I20" i="9"/>
  <c r="I21" i="9"/>
  <c r="I22" i="9"/>
  <c r="I27" i="9"/>
  <c r="I28" i="9"/>
  <c r="I29" i="9"/>
  <c r="I30" i="9"/>
  <c r="I32" i="9"/>
  <c r="I39" i="9"/>
  <c r="G40" i="9"/>
  <c r="Q40" i="9"/>
  <c r="C40" i="9"/>
  <c r="E40" i="9"/>
  <c r="M40" i="9"/>
  <c r="O40" i="9"/>
  <c r="S30" i="9"/>
  <c r="I12" i="10"/>
  <c r="I13" i="10"/>
  <c r="I14" i="10"/>
  <c r="I11" i="10"/>
  <c r="I16" i="10"/>
  <c r="I17" i="10"/>
  <c r="I15" i="10"/>
  <c r="I18" i="10"/>
  <c r="I19" i="10"/>
  <c r="I20" i="10"/>
  <c r="I22" i="10"/>
  <c r="I23" i="10"/>
  <c r="I24" i="10"/>
  <c r="I25" i="10"/>
  <c r="I21" i="10"/>
  <c r="I10" i="10"/>
  <c r="S12" i="10"/>
  <c r="S13" i="10"/>
  <c r="S14" i="10"/>
  <c r="S11" i="10"/>
  <c r="S16" i="10"/>
  <c r="S17" i="10"/>
  <c r="S15" i="10"/>
  <c r="S18" i="10"/>
  <c r="S19" i="10"/>
  <c r="S20" i="10"/>
  <c r="S22" i="10"/>
  <c r="S23" i="10"/>
  <c r="S24" i="10"/>
  <c r="S25" i="10"/>
  <c r="S10" i="10"/>
  <c r="S11" i="11"/>
  <c r="S12" i="11"/>
  <c r="S13" i="11"/>
  <c r="S10" i="11"/>
  <c r="I11" i="11"/>
  <c r="I12" i="11"/>
  <c r="I14" i="11" s="1"/>
  <c r="I13" i="11"/>
  <c r="I10" i="11"/>
  <c r="C14" i="11"/>
  <c r="E14" i="11"/>
  <c r="G14" i="11"/>
  <c r="M14" i="11"/>
  <c r="O14" i="11"/>
  <c r="Q14" i="11"/>
  <c r="C38" i="21"/>
  <c r="G38" i="21"/>
  <c r="K38" i="21"/>
  <c r="O38" i="21"/>
  <c r="O12" i="26"/>
  <c r="M12" i="26"/>
  <c r="K12" i="26"/>
  <c r="G12" i="26"/>
  <c r="E12" i="26"/>
  <c r="C12" i="26"/>
  <c r="Q11" i="26"/>
  <c r="I11" i="26"/>
  <c r="Q10" i="26"/>
  <c r="Q9" i="26"/>
  <c r="O25" i="25"/>
  <c r="M25" i="25"/>
  <c r="K25" i="25"/>
  <c r="G25" i="25"/>
  <c r="E25" i="25"/>
  <c r="C25" i="25"/>
  <c r="Q24" i="25"/>
  <c r="I24" i="25"/>
  <c r="Q23" i="25"/>
  <c r="I23" i="25"/>
  <c r="Q22" i="25"/>
  <c r="I22" i="25"/>
  <c r="Q21" i="25"/>
  <c r="I21" i="25"/>
  <c r="Q20" i="25"/>
  <c r="I20" i="25"/>
  <c r="Q19" i="25"/>
  <c r="I19" i="25"/>
  <c r="Q18" i="25"/>
  <c r="I18" i="25"/>
  <c r="Q17" i="25"/>
  <c r="I17" i="25"/>
  <c r="Q16" i="25"/>
  <c r="I16" i="25"/>
  <c r="Q15" i="25"/>
  <c r="I15" i="25"/>
  <c r="Q14" i="25"/>
  <c r="I14" i="25"/>
  <c r="Q13" i="25"/>
  <c r="I13" i="25"/>
  <c r="Q12" i="25"/>
  <c r="I12" i="25"/>
  <c r="Q11" i="25"/>
  <c r="I11" i="25"/>
  <c r="Q10" i="25"/>
  <c r="I10" i="25"/>
  <c r="Q9" i="25"/>
  <c r="I9" i="25"/>
  <c r="O16" i="20"/>
  <c r="M16" i="20"/>
  <c r="Q16" i="20"/>
  <c r="K16" i="20"/>
  <c r="I16" i="20"/>
  <c r="G16" i="20"/>
  <c r="E16" i="20"/>
  <c r="I10" i="19"/>
  <c r="I11" i="19"/>
  <c r="I12" i="19"/>
  <c r="I13" i="19"/>
  <c r="I14" i="19"/>
  <c r="I15" i="19"/>
  <c r="I16" i="19"/>
  <c r="I17" i="19"/>
  <c r="I18" i="19"/>
  <c r="I19" i="19"/>
  <c r="I20" i="19"/>
  <c r="I9" i="19"/>
  <c r="Q10" i="19"/>
  <c r="Q11" i="19"/>
  <c r="Q21" i="19" s="1"/>
  <c r="Q12" i="19"/>
  <c r="Q13" i="19"/>
  <c r="Q14" i="19"/>
  <c r="Q15" i="19"/>
  <c r="Q16" i="19"/>
  <c r="Q17" i="19"/>
  <c r="Q18" i="19"/>
  <c r="Q19" i="19"/>
  <c r="Q20" i="19"/>
  <c r="Q9" i="19"/>
  <c r="O21" i="19"/>
  <c r="C21" i="19"/>
  <c r="E21" i="19"/>
  <c r="K21" i="19"/>
  <c r="M21" i="19"/>
  <c r="S10" i="9"/>
  <c r="S13" i="9"/>
  <c r="S19" i="9"/>
  <c r="S16" i="9"/>
  <c r="S31" i="9"/>
  <c r="S32" i="9"/>
  <c r="S14" i="9"/>
  <c r="S36" i="9"/>
  <c r="S17" i="9"/>
  <c r="S33" i="9"/>
  <c r="S38" i="9"/>
  <c r="S34" i="9"/>
  <c r="S15" i="9"/>
  <c r="S35" i="9"/>
  <c r="S37" i="9"/>
  <c r="S39" i="9"/>
  <c r="S18" i="9"/>
  <c r="S20" i="9"/>
  <c r="S21" i="9"/>
  <c r="S22" i="9"/>
  <c r="S23" i="9"/>
  <c r="S24" i="9"/>
  <c r="S25" i="9"/>
  <c r="S26" i="9"/>
  <c r="S27" i="9"/>
  <c r="S28" i="9"/>
  <c r="S29" i="9"/>
  <c r="S11" i="9"/>
  <c r="I10" i="9"/>
  <c r="I40" i="9" s="1"/>
  <c r="I13" i="9"/>
  <c r="I16" i="9"/>
  <c r="I31" i="9"/>
  <c r="I12" i="9"/>
  <c r="I14" i="9"/>
  <c r="I36" i="9"/>
  <c r="I17" i="9"/>
  <c r="I33" i="9"/>
  <c r="I38" i="9"/>
  <c r="I34" i="9"/>
  <c r="I15" i="9"/>
  <c r="I35" i="9"/>
  <c r="I37" i="9"/>
  <c r="I23" i="9"/>
  <c r="I24" i="9"/>
  <c r="I25" i="9"/>
  <c r="I26" i="9"/>
  <c r="I11" i="9"/>
  <c r="E14" i="21"/>
  <c r="E15" i="21"/>
  <c r="E17" i="21"/>
  <c r="E18" i="21"/>
  <c r="E19" i="21"/>
  <c r="E20" i="21"/>
  <c r="E21" i="21"/>
  <c r="E11" i="21"/>
  <c r="E38" i="21" s="1"/>
  <c r="M17" i="21"/>
  <c r="M18" i="21"/>
  <c r="M19" i="21"/>
  <c r="M20" i="21"/>
  <c r="M21" i="21"/>
  <c r="M15" i="21"/>
  <c r="M14" i="21"/>
  <c r="Q25" i="25" l="1"/>
  <c r="Q12" i="26"/>
  <c r="S12" i="9"/>
  <c r="S40" i="9" s="1"/>
  <c r="S14" i="11"/>
  <c r="I12" i="26"/>
  <c r="I25" i="25"/>
  <c r="M11" i="21"/>
  <c r="M38" i="21" s="1"/>
  <c r="Q10" i="21"/>
  <c r="Q9" i="21"/>
  <c r="I9" i="24"/>
  <c r="Q9" i="24"/>
  <c r="Q11" i="23"/>
  <c r="Q14" i="23"/>
  <c r="Q12" i="23"/>
  <c r="Q13" i="23"/>
  <c r="Q9" i="23"/>
  <c r="Q10" i="23"/>
  <c r="I9" i="23"/>
  <c r="I13" i="23"/>
  <c r="I12" i="23"/>
  <c r="I14" i="23"/>
  <c r="I11" i="23"/>
  <c r="I10" i="23"/>
  <c r="M21" i="10"/>
  <c r="M26" i="10" s="1"/>
  <c r="K11" i="16"/>
  <c r="E12" i="8"/>
  <c r="E10" i="8"/>
  <c r="C12" i="13"/>
  <c r="G12" i="13"/>
  <c r="E11" i="8" s="1"/>
  <c r="I10" i="21"/>
  <c r="I12" i="21"/>
  <c r="I13" i="21"/>
  <c r="I16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9" i="21"/>
  <c r="Q12" i="21"/>
  <c r="Q13" i="21"/>
  <c r="Q16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G11" i="15"/>
  <c r="G12" i="15"/>
  <c r="G13" i="15"/>
  <c r="G14" i="15"/>
  <c r="G15" i="15"/>
  <c r="G16" i="15"/>
  <c r="G17" i="15"/>
  <c r="G18" i="15"/>
  <c r="G10" i="15"/>
  <c r="G9" i="15"/>
  <c r="M10" i="15"/>
  <c r="M11" i="15"/>
  <c r="M12" i="15"/>
  <c r="M13" i="15"/>
  <c r="M14" i="15"/>
  <c r="M15" i="15"/>
  <c r="M16" i="15"/>
  <c r="M17" i="15"/>
  <c r="M18" i="15"/>
  <c r="M9" i="15"/>
  <c r="C19" i="15"/>
  <c r="E19" i="15"/>
  <c r="I19" i="15"/>
  <c r="K19" i="15"/>
  <c r="Q38" i="21" l="1"/>
  <c r="I15" i="23"/>
  <c r="G19" i="15"/>
  <c r="Q15" i="23"/>
  <c r="I38" i="21"/>
  <c r="S21" i="10"/>
  <c r="M19" i="15"/>
  <c r="I11" i="13"/>
  <c r="I10" i="13"/>
  <c r="E10" i="13"/>
  <c r="I12" i="13" l="1"/>
  <c r="K14" i="11"/>
  <c r="C26" i="10"/>
  <c r="E26" i="10"/>
  <c r="G26" i="10"/>
  <c r="I26" i="10"/>
  <c r="O26" i="10"/>
  <c r="Q26" i="10"/>
  <c r="S26" i="10"/>
  <c r="I11" i="8"/>
  <c r="I12" i="8"/>
  <c r="C15" i="7"/>
  <c r="I15" i="7"/>
  <c r="K15" i="7"/>
  <c r="K12" i="7"/>
  <c r="K11" i="7"/>
  <c r="K9" i="7"/>
  <c r="I12" i="7"/>
  <c r="C12" i="7"/>
  <c r="E12" i="7"/>
  <c r="E15" i="7" s="1"/>
  <c r="G12" i="7"/>
  <c r="G15" i="7" s="1"/>
  <c r="A3" i="5"/>
  <c r="AI11" i="5"/>
  <c r="M12" i="5"/>
  <c r="O12" i="5"/>
  <c r="Q12" i="5"/>
  <c r="S12" i="5"/>
  <c r="U12" i="5"/>
  <c r="W12" i="5"/>
  <c r="Y12" i="5"/>
  <c r="AA12" i="5"/>
  <c r="AE12" i="5"/>
  <c r="AG12" i="5"/>
  <c r="G16" i="4"/>
  <c r="W16" i="4"/>
  <c r="Y12" i="4"/>
  <c r="Y13" i="4"/>
  <c r="Y14" i="4"/>
  <c r="Y11" i="4"/>
  <c r="Y15" i="4"/>
  <c r="C16" i="4"/>
  <c r="E16" i="4"/>
  <c r="I16" i="4"/>
  <c r="K16" i="4"/>
  <c r="M16" i="4"/>
  <c r="O16" i="4"/>
  <c r="Q16" i="4"/>
  <c r="U16" i="4"/>
  <c r="Y17" i="2"/>
  <c r="Y22" i="2"/>
  <c r="Y12" i="2"/>
  <c r="Y25" i="2"/>
  <c r="Y21" i="2"/>
  <c r="Y26" i="2"/>
  <c r="Y23" i="2"/>
  <c r="Y13" i="2"/>
  <c r="Y24" i="2"/>
  <c r="Y20" i="2"/>
  <c r="Y15" i="2"/>
  <c r="Y27" i="2"/>
  <c r="Y16" i="2"/>
  <c r="Y28" i="2"/>
  <c r="Y14" i="2"/>
  <c r="Y19" i="2"/>
  <c r="Y18" i="2"/>
  <c r="C29" i="2"/>
  <c r="E29" i="2"/>
  <c r="G29" i="2"/>
  <c r="I29" i="2"/>
  <c r="K29" i="2"/>
  <c r="M29" i="2"/>
  <c r="O29" i="2"/>
  <c r="Q29" i="2"/>
  <c r="U29" i="2"/>
  <c r="W29" i="2"/>
  <c r="E9" i="8" l="1"/>
  <c r="I9" i="8" s="1"/>
  <c r="E8" i="8"/>
  <c r="E13" i="8" s="1"/>
  <c r="AI12" i="5"/>
  <c r="Y16" i="4"/>
  <c r="Y29" i="2"/>
  <c r="G11" i="8" l="1"/>
  <c r="G12" i="8"/>
  <c r="K26" i="10"/>
  <c r="G9" i="8"/>
  <c r="G8" i="8"/>
  <c r="G10" i="8"/>
  <c r="I21" i="19"/>
  <c r="G21" i="19"/>
</calcChain>
</file>

<file path=xl/sharedStrings.xml><?xml version="1.0" encoding="utf-8"?>
<sst xmlns="http://schemas.openxmlformats.org/spreadsheetml/2006/main" count="697" uniqueCount="209">
  <si>
    <t>صندوق سرمایه‌گذاری اختصاصی بازارگردانی لاجورد دماوند</t>
  </si>
  <si>
    <t>صورت وضعیت پرتفوی</t>
  </si>
  <si>
    <t>برای ماه منتهی به 1404/05/31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</si>
  <si>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</si>
  <si>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</si>
  <si>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</si>
  <si>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</si>
  <si>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</si>
  <si>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</si>
  <si>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</si>
  <si>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</si>
  <si>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</si>
  <si>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</si>
  <si>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</si>
  <si>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</si>
  <si>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</si>
  <si>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</si>
  <si>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</si>
  <si>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</si>
  <si>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</si>
  <si>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</si>
  <si>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</si>
  <si>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</si>
  <si>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</si>
  <si>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</si>
  <si>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</si>
  <si>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</si>
  <si>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صبا فولاد خلیج فارس</t>
  </si>
  <si>
    <t>داروسازی‌ کوثر</t>
  </si>
  <si>
    <t>سرمایه‌گذاری‌غدیر(هلدینگ‌</t>
  </si>
  <si>
    <t>بیمه اتکایی امین</t>
  </si>
  <si>
    <t>فولاد سیرجان ایرانیان</t>
  </si>
  <si>
    <t>لیزینگ اقتصاد نوین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</si>
  <si>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</si>
  <si>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</si>
  <si>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</si>
  <si>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</si>
  <si>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</si>
  <si>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</si>
  <si>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</si>
  <si>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</si>
  <si>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</si>
  <si>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اختیارخ فصبا-2200-14040505</t>
  </si>
  <si>
    <t>اختیار خرید</t>
  </si>
  <si>
    <t>موقعیت فروش</t>
  </si>
  <si>
    <t>-</t>
  </si>
  <si>
    <t>1404/05/05</t>
  </si>
  <si>
    <t>اختیارخ فصبا-2400-14040505</t>
  </si>
  <si>
    <t>اختیارخ فصبا-2600-14040505</t>
  </si>
  <si>
    <t>اختیارخ فصبا-2200-14040706</t>
  </si>
  <si>
    <t>1404/07/06</t>
  </si>
  <si>
    <t>اختیارخ فصبا-2600-14040706</t>
  </si>
  <si>
    <t>اختیارخ فصبا-2400-14040706</t>
  </si>
  <si>
    <t>اختیارخ فصبا-3000-14040706</t>
  </si>
  <si>
    <t>اختیارخ فصبا-3400-14040706</t>
  </si>
  <si>
    <t>اختیارخ فصبا-2800-14040706</t>
  </si>
  <si>
    <t>اختیارخ فصبا-2000-14040706</t>
  </si>
  <si>
    <t>اختیارخ فصبا-1900-14040706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</si>
  <si>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</si>
  <si>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</si>
  <si>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</si>
  <si>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</si>
  <si>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</si>
  <si>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سپر سرمایه بیدار- ثابت</t>
  </si>
  <si>
    <t>صندوق س. سپید دماوند-د</t>
  </si>
  <si>
    <t>صندوق اندیشه ورزان صباتامین -د</t>
  </si>
  <si>
    <t>صندوق س.اعتماد داریک-د</t>
  </si>
  <si>
    <t>صندوق س.درآمدثابت شمیم تابان-د</t>
  </si>
  <si>
    <t>صندوق س. نوع دوم نیلی دماوند-د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</si>
  <si>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</si>
  <si>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</si>
  <si>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</si>
  <si>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</si>
  <si>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</si>
  <si>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</si>
  <si>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مشارکت ش شیراز0602-3ماهه20.5%</t>
  </si>
  <si>
    <t>بله</t>
  </si>
  <si>
    <t>1402/12/28</t>
  </si>
  <si>
    <t>1406/12/28</t>
  </si>
  <si>
    <t>صکوک اجاره گل گهر504-3ماهه23%</t>
  </si>
  <si>
    <t>1403/04/18</t>
  </si>
  <si>
    <t>1405/04/18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</si>
  <si>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</si>
  <si>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</si>
  <si>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</si>
  <si>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</si>
  <si>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</si>
  <si>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</si>
  <si>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</si>
  <si>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</si>
  <si>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</si>
  <si>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</si>
  <si>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</si>
  <si>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</si>
  <si>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</si>
  <si>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سایر درآمدها</t>
  </si>
  <si>
    <t>سهام</t>
  </si>
  <si>
    <t>درآمد سود سهام</t>
  </si>
  <si>
    <t>درآمد تغییر ارزش</t>
  </si>
  <si>
    <t>درآمد فروش</t>
  </si>
  <si>
    <t>درآمد سود صندوق</t>
  </si>
  <si>
    <t>صندوق س. آریا-د</t>
  </si>
  <si>
    <t>صندوق سرمایه گذاری آرامش-ثابت</t>
  </si>
  <si>
    <t>صندوق س.درآمد ثابت پاسارگاد-د</t>
  </si>
  <si>
    <t>صندوق س اعتماد هامرز-ثابت</t>
  </si>
  <si>
    <t>صندوق ص.س.درآمد ثابت اطمینان هیوا-د</t>
  </si>
  <si>
    <t>صندوق س.مشترک گنجینه مهر-د</t>
  </si>
  <si>
    <t>صندوق س یاقوت آگاه-ثابت</t>
  </si>
  <si>
    <t>صندوق تداوم اطمینان تمدن-ثابت</t>
  </si>
  <si>
    <t>صندوق س.درآمد ثابت کیهان-د</t>
  </si>
  <si>
    <t>صندوق س.ثروت افزون فاخر-د</t>
  </si>
  <si>
    <t>عنوان</t>
  </si>
  <si>
    <t>درآمد سود اوراق</t>
  </si>
  <si>
    <t>صکوک اجاره وکغدیر707-بدون ضامن</t>
  </si>
  <si>
    <t>مشارکت ش تبریز52-3ماهه18%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</si>
  <si>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</si>
  <si>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</si>
  <si>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</si>
  <si>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</si>
  <si>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</si>
  <si>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</si>
  <si>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</si>
  <si>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</si>
  <si>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</si>
  <si>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</si>
  <si>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</si>
  <si>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1404/05/18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</si>
  <si>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</si>
  <si>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</si>
  <si>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</si>
  <si>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</si>
  <si>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</si>
  <si>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نام اختیار</t>
  </si>
  <si>
    <t>کارمزد اعمال</t>
  </si>
  <si>
    <t>مالیات اعمال</t>
  </si>
  <si>
    <t>سود(زیان)اعمال</t>
  </si>
  <si>
    <t>سود و زیان ناشی از تغییر قیمت</t>
  </si>
  <si>
    <t>‫صندوق سرمایه گذاری اختصاصی بازارگردانی لاجورد دماوند</t>
  </si>
  <si>
    <t>گزارش افشا پرتفوی ماهانه</t>
  </si>
  <si>
    <t>در اجرای ابلاغیه شماره 12020093 مورخ 1396/09/05 سازمان بورس اوراق بهادار</t>
  </si>
  <si>
    <t>دوره یک ماهه منتهی به 31 مرداد 1404</t>
  </si>
  <si>
    <t>1- سرمایه گذاری ها</t>
  </si>
  <si>
    <t>1-1- سرمایه گذاری در سهام و حق تقدم سهام</t>
  </si>
  <si>
    <t>به تاریخ 31 مرداد 1404</t>
  </si>
  <si>
    <t>(مبالغ به ریال)</t>
  </si>
  <si>
    <t>1-2- سرمایه‌گذاری در واحدهای صندوق های سرمایه گذاری</t>
  </si>
  <si>
    <t>1-3- سرمایه‌گذاری در اوراق بهادار با درآمد ثابت یا علی‌الحساب</t>
  </si>
  <si>
    <t>1-4- سرمایه‌گذاری در  سپرده‌ بانکی</t>
  </si>
  <si>
    <t>بانک تجارت</t>
  </si>
  <si>
    <t>بانک سینا</t>
  </si>
  <si>
    <t>بانک قرض الحسنه رسالت</t>
  </si>
  <si>
    <t>2- درآمد حاصل از سرمایه گذاری ها</t>
  </si>
  <si>
    <t>2-1</t>
  </si>
  <si>
    <t>2-3</t>
  </si>
  <si>
    <t>2-4</t>
  </si>
  <si>
    <t>2-5</t>
  </si>
  <si>
    <t>از ابتدای سال مالی تا پایان مرداد ماه 1404</t>
  </si>
  <si>
    <t>طی مرداد ماه 1404</t>
  </si>
  <si>
    <t>یادداشت1-1-2</t>
  </si>
  <si>
    <t>یادداشت2-1-2</t>
  </si>
  <si>
    <t>یادداشت3-1-2</t>
  </si>
  <si>
    <t>2-2- درآمد حاصل از سرمایه گذاری در واحدهای صندوق</t>
  </si>
  <si>
    <t>یادداشت1-2-2</t>
  </si>
  <si>
    <t>یادداشت2-2-2</t>
  </si>
  <si>
    <t>یادداشت3-2-2</t>
  </si>
  <si>
    <t>2-3- درآمد حاصل از سرمایه گذاری در اوراق بهادار با درآمد ثابت</t>
  </si>
  <si>
    <t>یادداشت1-3-2</t>
  </si>
  <si>
    <t>یادداشت2-3-2</t>
  </si>
  <si>
    <t>یادداشت3-3-2</t>
  </si>
  <si>
    <t>یادداشت1-4-2</t>
  </si>
  <si>
    <t xml:space="preserve">بانک تجارت </t>
  </si>
  <si>
    <t xml:space="preserve">2-4- درآمد حاصل از سرمایه گذاری در سپرده بانکی </t>
  </si>
  <si>
    <t>درآمد حاصل از تنزیل سود سهام دریافتنی</t>
  </si>
  <si>
    <t>درآمد حاصل از سرمایه گذاری در سپرده بانکی</t>
  </si>
  <si>
    <t>2-5- سایر درآمدها</t>
  </si>
  <si>
    <t>2-1-1- درآمد سود سهام</t>
  </si>
  <si>
    <t>2-2-1- درآمد سود صندوق</t>
  </si>
  <si>
    <t>2-3-1- سود اوراق بهادار با درآمد ثابت</t>
  </si>
  <si>
    <t>صندوق سرمایه‌گذاری نوع دوم نیلی دماوند</t>
  </si>
  <si>
    <t>صندوق سرمایه گذاری گنجینه مهر آسان</t>
  </si>
  <si>
    <t>2-4-1- سود سپرده بانکی</t>
  </si>
  <si>
    <t>2-3-1- سود (زیان) ناشی از اعمال اختیار معامله سهام</t>
  </si>
  <si>
    <t>2-2-2- درآمد ناشی از تغییر قیمت واحد صندوق</t>
  </si>
  <si>
    <t>2-2-3- درآمد ناشی از تغییر قیمت اوراق بهادار با درآمد ثابت</t>
  </si>
  <si>
    <t>2-3-1- سود(زیان) حاصل از فروش سهام</t>
  </si>
  <si>
    <t>2-3-1- سود(زیان) حاصل از فروش واحد صندوق</t>
  </si>
  <si>
    <t>2-3-1- سود(زیان) حاصل از فروش اوراق بهادار با درآمد ثابت</t>
  </si>
  <si>
    <t xml:space="preserve"> اختیارخ فصبا-2600-14040505</t>
  </si>
  <si>
    <t xml:space="preserve"> اختیارخ فصبا-2400-14040505</t>
  </si>
  <si>
    <t xml:space="preserve"> اختیارخ فصبا-2200-14040505</t>
  </si>
  <si>
    <t>اختیارخ فصبا-2600-14040706(ضفصبا713)</t>
  </si>
  <si>
    <t xml:space="preserve"> اختیارخ فصبا-2200-14040706(ضفصبا711)</t>
  </si>
  <si>
    <t xml:space="preserve"> اختیارخ فصبا-2800-14040706(ضفصبا714)</t>
  </si>
  <si>
    <t xml:space="preserve"> اختیارخ فصبا-2400-14040706(ضفصبا7121)</t>
  </si>
  <si>
    <t xml:space="preserve"> اختیارخ فصبا-3000-14040706(ضفصبا7151)</t>
  </si>
  <si>
    <t xml:space="preserve"> اختیارخ فصبا-3400-14040706(ضفصبا7171)</t>
  </si>
  <si>
    <t xml:space="preserve"> اختیارخ فصبا-2000-14040706(ضفصبا7241)</t>
  </si>
  <si>
    <t xml:space="preserve"> اختیارخ فصبا-1900-14040706(ضفصبا7231)</t>
  </si>
  <si>
    <t>2-1-2- درآمد ناشی از تغییر قیمت سهام و اختیار معامله سهام</t>
  </si>
  <si>
    <t>2-1- درآمد حاصل از سرمایه گذاری در سهام و اختیار معامله سهام</t>
  </si>
  <si>
    <t>اختیارخ وکغدیر-14000-03/05/10</t>
  </si>
  <si>
    <t>1404/05/06</t>
  </si>
  <si>
    <t>1403/05/10</t>
  </si>
  <si>
    <t>اختیارخ فصبا-2600-14040505(ضفصبا5131)</t>
  </si>
  <si>
    <t>اختیارخ فصبا-2400-14040505(ضفصبا5121)</t>
  </si>
  <si>
    <t>اختیارخ فصبا-2800-14040706(ضفصبا7141)</t>
  </si>
  <si>
    <t>اختیارخ فصبا-2400-14040706(ضفصبا7121)</t>
  </si>
  <si>
    <t>اختیارخ فصبا-2600-14040706(ضفصبا7131)</t>
  </si>
  <si>
    <t>اختیارخ فصبا-2200-14040505(ضفصبا5111)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</si>
</sst>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[Red]\(#,##0.0\)"/>
  </numFmts>
  <fonts count="2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b/>
      <u/>
      <sz val="16"/>
      <name val="B Nazanin"/>
      <charset val="178"/>
    </font>
    <font>
      <sz val="16"/>
      <color indexed="8"/>
      <name val="B Nazanin"/>
      <charset val="178"/>
    </font>
    <font>
      <sz val="10"/>
      <color rgb="FF000000"/>
      <name val="B Nazanin"/>
      <charset val="178"/>
    </font>
    <font>
      <b/>
      <sz val="14"/>
      <color theme="1"/>
      <name val="B Nazanin"/>
      <charset val="178"/>
    </font>
    <font>
      <b/>
      <sz val="16"/>
      <color rgb="FF000000"/>
      <name val="B Nazanin"/>
      <charset val="178"/>
    </font>
    <font>
      <b/>
      <sz val="20"/>
      <color rgb="FF000000"/>
      <name val="B Nazanin"/>
      <charset val="178"/>
    </font>
    <font>
      <sz val="14"/>
      <color rgb="FF000000"/>
      <name val="B Nazanin"/>
      <charset val="178"/>
    </font>
    <font>
      <b/>
      <sz val="14"/>
      <color rgb="FF000000"/>
      <name val="B Nazanin"/>
      <charset val="178"/>
    </font>
    <font>
      <sz val="16"/>
      <color rgb="FF000000"/>
      <name val="B Nazanin"/>
      <charset val="178"/>
    </font>
    <font>
      <b/>
      <sz val="18"/>
      <color theme="1"/>
      <name val="B Nazanin"/>
      <charset val="178"/>
    </font>
    <font>
      <b/>
      <sz val="20"/>
      <color theme="1"/>
      <name val="B Nazanin"/>
      <charset val="178"/>
    </font>
    <font>
      <b/>
      <u/>
      <sz val="20"/>
      <color rgb="FF000000"/>
      <name val="B Nazanin"/>
      <charset val="178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0"/>
      <color rgb="FF000000"/>
      <name val="B Nazanin"/>
      <charset val="178"/>
    </font>
    <font>
      <b/>
      <sz val="14"/>
      <color rgb="FF000000"/>
      <name val="Arial"/>
      <family val="2"/>
    </font>
    <font>
      <b/>
      <u/>
      <sz val="20"/>
      <color theme="1"/>
      <name val="B Nazanin"/>
      <charset val="178"/>
    </font>
    <font>
      <b/>
      <sz val="10"/>
      <color rgb="FF000000"/>
      <name val="Arial"/>
      <family val="2"/>
    </font>
    <font>
      <u/>
      <sz val="20"/>
      <color rgb="FF00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47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1" applyFont="1"/>
    <xf numFmtId="0" fontId="6" fillId="0" borderId="0" xfId="1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37" fontId="9" fillId="0" borderId="0" xfId="0" applyNumberFormat="1" applyFont="1" applyAlignment="1">
      <alignment horizontal="left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left"/>
    </xf>
    <xf numFmtId="10" fontId="13" fillId="0" borderId="0" xfId="0" applyNumberFormat="1" applyFont="1" applyAlignment="1">
      <alignment horizontal="center" vertical="center"/>
    </xf>
    <xf numFmtId="10" fontId="13" fillId="0" borderId="5" xfId="0" applyNumberFormat="1" applyFont="1" applyBorder="1" applyAlignment="1">
      <alignment horizontal="center" vertical="center"/>
    </xf>
    <xf numFmtId="10" fontId="1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7" fillId="0" borderId="0" xfId="0" applyFont="1" applyAlignment="1">
      <alignment horizontal="right" vertical="center" readingOrder="2"/>
    </xf>
    <xf numFmtId="0" fontId="11" fillId="0" borderId="1" xfId="0" applyFont="1" applyBorder="1"/>
    <xf numFmtId="0" fontId="13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4" fontId="14" fillId="0" borderId="4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10" fontId="14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0" fontId="15" fillId="0" borderId="4" xfId="0" applyNumberFormat="1" applyFont="1" applyBorder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38" fontId="13" fillId="0" borderId="5" xfId="0" applyNumberFormat="1" applyFont="1" applyBorder="1" applyAlignment="1">
      <alignment horizontal="center" vertical="center"/>
    </xf>
    <xf numFmtId="38" fontId="14" fillId="0" borderId="0" xfId="0" applyNumberFormat="1" applyFont="1" applyAlignment="1">
      <alignment horizontal="center" vertical="center"/>
    </xf>
    <xf numFmtId="38" fontId="14" fillId="0" borderId="4" xfId="0" applyNumberFormat="1" applyFont="1" applyBorder="1" applyAlignment="1">
      <alignment horizontal="center" vertical="center"/>
    </xf>
    <xf numFmtId="38" fontId="13" fillId="0" borderId="0" xfId="0" applyNumberFormat="1" applyFont="1" applyAlignment="1">
      <alignment horizontal="left" vertical="center"/>
    </xf>
    <xf numFmtId="38" fontId="14" fillId="0" borderId="7" xfId="0" applyNumberFormat="1" applyFont="1" applyBorder="1" applyAlignment="1">
      <alignment horizontal="center" vertical="center"/>
    </xf>
    <xf numFmtId="38" fontId="14" fillId="0" borderId="0" xfId="0" applyNumberFormat="1" applyFont="1" applyAlignment="1">
      <alignment horizontal="left" vertical="center"/>
    </xf>
    <xf numFmtId="38" fontId="9" fillId="0" borderId="0" xfId="0" applyNumberFormat="1" applyFont="1" applyAlignment="1">
      <alignment horizontal="left"/>
    </xf>
    <xf numFmtId="38" fontId="15" fillId="0" borderId="6" xfId="0" applyNumberFormat="1" applyFont="1" applyBorder="1" applyAlignment="1">
      <alignment horizontal="center" vertical="center"/>
    </xf>
    <xf numFmtId="38" fontId="15" fillId="0" borderId="0" xfId="0" applyNumberFormat="1" applyFont="1" applyAlignment="1">
      <alignment horizontal="center" vertical="center"/>
    </xf>
    <xf numFmtId="38" fontId="15" fillId="0" borderId="4" xfId="0" applyNumberFormat="1" applyFont="1" applyBorder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38" fontId="15" fillId="0" borderId="0" xfId="0" applyNumberFormat="1" applyFont="1" applyAlignment="1">
      <alignment horizontal="left"/>
    </xf>
    <xf numFmtId="37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left"/>
    </xf>
    <xf numFmtId="0" fontId="17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center" vertical="center"/>
    </xf>
    <xf numFmtId="38" fontId="0" fillId="0" borderId="0" xfId="0" applyNumberFormat="1" applyAlignment="1">
      <alignment horizontal="left"/>
    </xf>
    <xf numFmtId="38" fontId="13" fillId="0" borderId="4" xfId="0" applyNumberFormat="1" applyFont="1" applyBorder="1" applyAlignment="1">
      <alignment horizontal="center" vertical="center"/>
    </xf>
    <xf numFmtId="38" fontId="19" fillId="0" borderId="0" xfId="0" applyNumberFormat="1" applyFont="1" applyAlignment="1">
      <alignment horizontal="center" vertical="center"/>
    </xf>
    <xf numFmtId="38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/>
    </xf>
    <xf numFmtId="38" fontId="13" fillId="0" borderId="0" xfId="0" quotePrefix="1" applyNumberFormat="1" applyFont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9" fontId="13" fillId="0" borderId="5" xfId="0" applyNumberFormat="1" applyFont="1" applyBorder="1" applyAlignment="1">
      <alignment horizontal="center" vertical="center"/>
    </xf>
    <xf numFmtId="9" fontId="13" fillId="0" borderId="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38" fontId="13" fillId="0" borderId="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3" fontId="13" fillId="0" borderId="5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38" fontId="13" fillId="0" borderId="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3" fontId="14" fillId="0" borderId="4" xfId="0" applyNumberFormat="1" applyFont="1" applyBorder="1" applyAlignment="1">
      <alignment horizontal="center" vertical="center"/>
    </xf>
    <xf numFmtId="9" fontId="14" fillId="0" borderId="4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19" fillId="0" borderId="0" xfId="0" applyNumberFormat="1" applyFont="1" applyAlignment="1">
      <alignment horizontal="left"/>
    </xf>
    <xf numFmtId="38" fontId="14" fillId="0" borderId="0" xfId="0" applyNumberFormat="1" applyFont="1" applyAlignment="1">
      <alignment vertical="center"/>
    </xf>
    <xf numFmtId="38" fontId="11" fillId="0" borderId="5" xfId="0" applyNumberFormat="1" applyFont="1" applyBorder="1" applyAlignment="1">
      <alignment horizontal="center" vertical="center"/>
    </xf>
    <xf numFmtId="38" fontId="17" fillId="0" borderId="0" xfId="0" applyNumberFormat="1" applyFont="1" applyAlignment="1">
      <alignment horizontal="right" vertical="center" readingOrder="2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vertical="center"/>
    </xf>
    <xf numFmtId="38" fontId="1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right" vertical="top"/>
    </xf>
    <xf numFmtId="38" fontId="11" fillId="0" borderId="5" xfId="0" applyNumberFormat="1" applyFont="1" applyBorder="1" applyAlignment="1">
      <alignment horizontal="center" vertical="center" wrapText="1"/>
    </xf>
    <xf numFmtId="38" fontId="25" fillId="0" borderId="0" xfId="0" applyNumberFormat="1" applyFont="1" applyAlignment="1">
      <alignment horizontal="left"/>
    </xf>
    <xf numFmtId="38" fontId="18" fillId="0" borderId="0" xfId="0" applyNumberFormat="1" applyFont="1" applyAlignment="1">
      <alignment vertical="center"/>
    </xf>
    <xf numFmtId="38" fontId="17" fillId="0" borderId="0" xfId="0" applyNumberFormat="1" applyFont="1" applyAlignment="1">
      <alignment vertical="center"/>
    </xf>
    <xf numFmtId="38" fontId="11" fillId="0" borderId="0" xfId="0" applyNumberFormat="1" applyFont="1"/>
    <xf numFmtId="38" fontId="11" fillId="0" borderId="5" xfId="0" applyNumberFormat="1" applyFont="1" applyBorder="1" applyAlignment="1">
      <alignment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top"/>
    </xf>
    <xf numFmtId="38" fontId="17" fillId="0" borderId="0" xfId="0" applyNumberFormat="1" applyFont="1" applyAlignment="1">
      <alignment horizontal="right" vertical="center"/>
    </xf>
    <xf numFmtId="38" fontId="22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38" fontId="13" fillId="0" borderId="6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 wrapText="1"/>
    </xf>
    <xf numFmtId="37" fontId="7" fillId="0" borderId="0" xfId="1" applyNumberFormat="1" applyFont="1" applyAlignment="1">
      <alignment horizontal="center" vertical="center"/>
    </xf>
    <xf numFmtId="0" fontId="8" fillId="0" borderId="0" xfId="1" applyFont="1"/>
    <xf numFmtId="0" fontId="17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left" readingOrder="2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38" fontId="18" fillId="0" borderId="0" xfId="0" applyNumberFormat="1" applyFont="1" applyAlignment="1">
      <alignment horizontal="center" vertical="center"/>
    </xf>
    <xf numFmtId="38" fontId="17" fillId="0" borderId="0" xfId="0" applyNumberFormat="1" applyFont="1" applyAlignment="1">
      <alignment horizontal="right" vertical="center" readingOrder="2"/>
    </xf>
    <xf numFmtId="38" fontId="11" fillId="0" borderId="3" xfId="0" applyNumberFormat="1" applyFont="1" applyBorder="1" applyAlignment="1">
      <alignment horizontal="center" vertical="center"/>
    </xf>
    <xf numFmtId="38" fontId="11" fillId="0" borderId="5" xfId="0" applyNumberFormat="1" applyFont="1" applyBorder="1" applyAlignment="1">
      <alignment horizontal="center" vertical="center"/>
    </xf>
    <xf numFmtId="38" fontId="11" fillId="0" borderId="5" xfId="0" applyNumberFormat="1" applyFont="1" applyBorder="1" applyAlignment="1">
      <alignment horizontal="center"/>
    </xf>
    <xf numFmtId="38" fontId="17" fillId="0" borderId="0" xfId="0" applyNumberFormat="1" applyFont="1" applyAlignment="1">
      <alignment horizontal="left" readingOrder="2"/>
    </xf>
    <xf numFmtId="0" fontId="11" fillId="0" borderId="3" xfId="0" applyFont="1" applyBorder="1" applyAlignment="1">
      <alignment horizontal="center" vertical="center"/>
    </xf>
    <xf numFmtId="38" fontId="17" fillId="0" borderId="0" xfId="0" applyNumberFormat="1" applyFont="1" applyAlignment="1">
      <alignment horizontal="left"/>
    </xf>
    <xf numFmtId="38" fontId="3" fillId="0" borderId="0" xfId="0" applyNumberFormat="1" applyFont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8" fontId="12" fillId="0" borderId="0" xfId="0" applyNumberFormat="1" applyFont="1" applyAlignment="1">
      <alignment horizontal="left"/>
    </xf>
    <xf numFmtId="9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10" fontId="14" fillId="0" borderId="7" xfId="0" applyNumberFormat="1" applyFont="1" applyBorder="1" applyAlignment="1">
      <alignment horizontal="center" vertical="center"/>
    </xf>
  </cellXfs>
  <cellStyles count="2">
    <cellStyle name="Normal" xfId="0" builtinId="0"/>
    <cellStyle name="Normal 2 2" xfId="1" xr:uid="{CFB9C093-F9E5-4B30-A616-FD87EAE6D5B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45D9F88-E677-46B3-B42A-5D492C984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71750" y="1190625"/>
          <a:ext cx="12668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0</xdr:row>
      <xdr:rowOff>190500</xdr:rowOff>
    </xdr:from>
    <xdr:to>
      <xdr:col>7</xdr:col>
      <xdr:colOff>238125</xdr:colOff>
      <xdr:row>11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2A4898-7A41-41C8-892C-B2331058E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9187125" y="190500"/>
          <a:ext cx="3889375" cy="3873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10CDB-9DE6-4FC9-BC0E-04A5555F5CF5}">
  <sheetPr>
    <pageSetUpPr fitToPage="1"/>
  </sheetPr>
  <dimension ref="A1:Q20"/>
  <sheetViews>
    <sheetView rightToLeft="1" view="pageBreakPreview" zoomScaleNormal="100" zoomScaleSheetLayoutView="100" workbookViewId="0">
      <selection activeCell="M30" sqref="M30"/>
    </sheetView>
  </sheetViews>
  <sheetFormatPr defaultColWidth="9.140625" defaultRowHeight="18.75" x14ac:dyDescent="0.45"/>
  <cols>
    <col min="1" max="1" width="11.28515625" style="4" customWidth="1"/>
    <col min="2" max="2" width="10.42578125" style="4" customWidth="1"/>
    <col min="3" max="3" width="9.140625" style="4"/>
    <col min="4" max="4" width="10.140625" style="4" customWidth="1"/>
    <col min="5" max="5" width="9.140625" style="4"/>
    <col min="6" max="6" width="9.7109375" style="4" customWidth="1"/>
    <col min="7" max="7" width="10.28515625" style="4" customWidth="1"/>
    <col min="8" max="16384" width="9.140625" style="4"/>
  </cols>
  <sheetData>
    <row r="1" spans="17:17" ht="30" customHeight="1" x14ac:dyDescent="0.45"/>
    <row r="2" spans="17:17" ht="30" customHeight="1" x14ac:dyDescent="0.45"/>
    <row r="3" spans="17:17" ht="30" customHeight="1" x14ac:dyDescent="0.45"/>
    <row r="4" spans="17:17" ht="30" customHeight="1" x14ac:dyDescent="0.45"/>
    <row r="5" spans="17:17" ht="30" customHeight="1" x14ac:dyDescent="0.45"/>
    <row r="6" spans="17:17" ht="30" customHeight="1" x14ac:dyDescent="0.45"/>
    <row r="7" spans="17:17" ht="30" customHeight="1" x14ac:dyDescent="0.45"/>
    <row r="8" spans="17:17" ht="30" customHeight="1" x14ac:dyDescent="0.45"/>
    <row r="9" spans="17:17" ht="30" customHeight="1" x14ac:dyDescent="0.45"/>
    <row r="10" spans="17:17" ht="30" customHeight="1" x14ac:dyDescent="0.45"/>
    <row r="11" spans="17:17" ht="16.5" customHeight="1" x14ac:dyDescent="0.45"/>
    <row r="12" spans="17:17" ht="16.5" customHeight="1" x14ac:dyDescent="0.45"/>
    <row r="13" spans="17:17" ht="16.5" customHeight="1" x14ac:dyDescent="0.45"/>
    <row r="14" spans="17:17" ht="16.5" customHeight="1" x14ac:dyDescent="0.45">
      <c r="Q14" s="3"/>
    </row>
    <row r="15" spans="17:17" ht="16.5" customHeight="1" x14ac:dyDescent="0.45"/>
    <row r="16" spans="17:17" ht="16.5" customHeight="1" x14ac:dyDescent="0.45"/>
    <row r="17" spans="1:9" ht="39" customHeight="1" x14ac:dyDescent="0.6">
      <c r="A17" s="113" t="s">
        <v>137</v>
      </c>
      <c r="B17" s="114"/>
      <c r="C17" s="114"/>
      <c r="D17" s="114"/>
      <c r="E17" s="114"/>
      <c r="F17" s="114"/>
      <c r="G17" s="114"/>
      <c r="H17" s="114"/>
      <c r="I17" s="114"/>
    </row>
    <row r="18" spans="1:9" ht="39" customHeight="1" x14ac:dyDescent="0.6">
      <c r="A18" s="113" t="s">
        <v>138</v>
      </c>
      <c r="B18" s="114"/>
      <c r="C18" s="114"/>
      <c r="D18" s="114"/>
      <c r="E18" s="114"/>
      <c r="F18" s="114"/>
      <c r="G18" s="114"/>
      <c r="H18" s="114"/>
      <c r="I18" s="114"/>
    </row>
    <row r="19" spans="1:9" ht="39" customHeight="1" x14ac:dyDescent="0.6">
      <c r="A19" s="113" t="s">
        <v>139</v>
      </c>
      <c r="B19" s="114"/>
      <c r="C19" s="114"/>
      <c r="D19" s="114"/>
      <c r="E19" s="114"/>
      <c r="F19" s="114"/>
      <c r="G19" s="114"/>
      <c r="H19" s="114"/>
      <c r="I19" s="114"/>
    </row>
    <row r="20" spans="1:9" ht="39" customHeight="1" x14ac:dyDescent="0.6">
      <c r="A20" s="113" t="s">
        <v>140</v>
      </c>
      <c r="B20" s="114"/>
      <c r="C20" s="114"/>
      <c r="D20" s="114"/>
      <c r="E20" s="114"/>
      <c r="F20" s="114"/>
      <c r="G20" s="114"/>
      <c r="H20" s="114"/>
      <c r="I20" s="114"/>
    </row>
  </sheetData>
  <mergeCells count="4">
    <mergeCell ref="A17:I17"/>
    <mergeCell ref="A18:I18"/>
    <mergeCell ref="A19:I19"/>
    <mergeCell ref="A20:I20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17"/>
  <sheetViews>
    <sheetView rightToLeft="1" view="pageBreakPreview" topLeftCell="A7" zoomScale="95" zoomScaleNormal="100" zoomScaleSheetLayoutView="95" workbookViewId="0">
      <selection activeCell="S13" sqref="S13"/>
    </sheetView>
  </sheetViews>
  <sheetFormatPr defaultRowHeight="15.75" x14ac:dyDescent="0.4"/>
  <cols>
    <col min="1" max="1" width="33.42578125" style="5" bestFit="1" customWidth="1"/>
    <col min="2" max="2" width="1.42578125" style="5" customWidth="1"/>
    <col min="3" max="3" width="20.140625" style="5" bestFit="1" customWidth="1"/>
    <col min="4" max="4" width="1.42578125" style="5" customWidth="1"/>
    <col min="5" max="5" width="21.5703125" style="5" bestFit="1" customWidth="1"/>
    <col min="6" max="6" width="1.42578125" style="5" customWidth="1"/>
    <col min="7" max="7" width="21.85546875" style="5" customWidth="1"/>
    <col min="8" max="8" width="1.42578125" style="5" customWidth="1"/>
    <col min="9" max="9" width="19.42578125" style="5" customWidth="1"/>
    <col min="10" max="10" width="1.42578125" style="5" customWidth="1"/>
    <col min="11" max="11" width="24.42578125" style="5" customWidth="1"/>
    <col min="12" max="12" width="1.42578125" style="5" customWidth="1"/>
    <col min="13" max="13" width="20.140625" style="5" bestFit="1" customWidth="1"/>
    <col min="14" max="14" width="1.42578125" style="5" customWidth="1"/>
    <col min="15" max="15" width="21.5703125" style="5" bestFit="1" customWidth="1"/>
    <col min="16" max="16" width="1.42578125" style="5" customWidth="1"/>
    <col min="17" max="17" width="21.140625" style="5" customWidth="1"/>
    <col min="18" max="18" width="1.42578125" style="5" customWidth="1"/>
    <col min="19" max="19" width="19.42578125" style="5" customWidth="1"/>
    <col min="20" max="20" width="1.42578125" style="5" customWidth="1"/>
    <col min="21" max="21" width="24.42578125" style="5" bestFit="1" customWidth="1"/>
    <col min="22" max="22" width="1.42578125" style="5" customWidth="1"/>
    <col min="23" max="16384" width="9.140625" style="5"/>
  </cols>
  <sheetData>
    <row r="1" spans="1:21" ht="39" customHeight="1" x14ac:dyDescent="0.4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</row>
    <row r="2" spans="1:21" ht="39" customHeight="1" x14ac:dyDescent="0.4">
      <c r="A2" s="131" t="s">
        <v>86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</row>
    <row r="3" spans="1:21" ht="39" customHeight="1" x14ac:dyDescent="0.4">
      <c r="A3" s="116" t="s">
        <v>140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ht="39" customHeight="1" x14ac:dyDescent="0.4"/>
    <row r="5" spans="1:21" ht="39" customHeight="1" x14ac:dyDescent="0.4">
      <c r="A5" s="115" t="s">
        <v>165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1:21" ht="39" customHeight="1" x14ac:dyDescent="0.85">
      <c r="A6" s="33"/>
      <c r="B6" s="33"/>
      <c r="C6" s="124" t="s">
        <v>144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</row>
    <row r="7" spans="1:21" ht="39" customHeight="1" thickBot="1" x14ac:dyDescent="0.7">
      <c r="C7" s="120" t="s">
        <v>157</v>
      </c>
      <c r="D7" s="120"/>
      <c r="E7" s="120"/>
      <c r="F7" s="120"/>
      <c r="G7" s="120"/>
      <c r="H7" s="120"/>
      <c r="I7" s="120"/>
      <c r="J7" s="120"/>
      <c r="K7" s="120"/>
      <c r="L7" s="18"/>
      <c r="M7" s="120" t="s">
        <v>156</v>
      </c>
      <c r="N7" s="120"/>
      <c r="O7" s="120"/>
      <c r="P7" s="120"/>
      <c r="Q7" s="120"/>
      <c r="R7" s="120"/>
      <c r="S7" s="120"/>
      <c r="T7" s="120"/>
      <c r="U7" s="120"/>
    </row>
    <row r="8" spans="1:21" ht="39" customHeight="1" thickBot="1" x14ac:dyDescent="0.7">
      <c r="A8" s="117" t="s">
        <v>111</v>
      </c>
      <c r="B8" s="18"/>
      <c r="C8" s="73" t="s">
        <v>112</v>
      </c>
      <c r="D8" s="83"/>
      <c r="E8" s="73" t="s">
        <v>98</v>
      </c>
      <c r="F8" s="83"/>
      <c r="G8" s="73" t="s">
        <v>99</v>
      </c>
      <c r="H8" s="18"/>
      <c r="I8" s="118" t="s">
        <v>33</v>
      </c>
      <c r="J8" s="118"/>
      <c r="K8" s="118"/>
      <c r="L8" s="18"/>
      <c r="M8" s="73" t="s">
        <v>112</v>
      </c>
      <c r="N8" s="83"/>
      <c r="O8" s="73" t="s">
        <v>98</v>
      </c>
      <c r="P8" s="83"/>
      <c r="Q8" s="73" t="s">
        <v>99</v>
      </c>
      <c r="R8" s="18"/>
      <c r="S8" s="118" t="s">
        <v>33</v>
      </c>
      <c r="T8" s="118"/>
      <c r="U8" s="118"/>
    </row>
    <row r="9" spans="1:21" ht="39" customHeight="1" thickBot="1" x14ac:dyDescent="0.65">
      <c r="A9" s="118"/>
      <c r="B9" s="18"/>
      <c r="C9" s="20" t="s">
        <v>166</v>
      </c>
      <c r="D9" s="73"/>
      <c r="E9" s="20" t="s">
        <v>167</v>
      </c>
      <c r="F9" s="73"/>
      <c r="G9" s="20" t="s">
        <v>168</v>
      </c>
      <c r="H9" s="18"/>
      <c r="I9" s="20" t="s">
        <v>83</v>
      </c>
      <c r="J9" s="18"/>
      <c r="K9" s="20" t="s">
        <v>89</v>
      </c>
      <c r="L9" s="18"/>
      <c r="M9" s="20" t="s">
        <v>166</v>
      </c>
      <c r="N9" s="73"/>
      <c r="O9" s="20" t="s">
        <v>167</v>
      </c>
      <c r="P9" s="73"/>
      <c r="Q9" s="20" t="s">
        <v>168</v>
      </c>
      <c r="R9" s="18"/>
      <c r="S9" s="20" t="s">
        <v>83</v>
      </c>
      <c r="T9" s="18"/>
      <c r="U9" s="20" t="s">
        <v>89</v>
      </c>
    </row>
    <row r="10" spans="1:21" ht="39" customHeight="1" x14ac:dyDescent="0.4">
      <c r="A10" s="13" t="s">
        <v>114</v>
      </c>
      <c r="C10" s="45">
        <v>0</v>
      </c>
      <c r="D10" s="45"/>
      <c r="E10" s="45">
        <v>0</v>
      </c>
      <c r="F10" s="45"/>
      <c r="G10" s="45">
        <v>0</v>
      </c>
      <c r="H10" s="45"/>
      <c r="I10" s="81">
        <f>C10+E10+G10</f>
        <v>0</v>
      </c>
      <c r="J10" s="15"/>
      <c r="K10" s="23">
        <f>I10/درآمد!$E$13</f>
        <v>0</v>
      </c>
      <c r="L10" s="15"/>
      <c r="M10" s="45">
        <v>48524</v>
      </c>
      <c r="N10" s="45"/>
      <c r="O10" s="45">
        <v>0</v>
      </c>
      <c r="P10" s="45"/>
      <c r="Q10" s="45">
        <v>4533007</v>
      </c>
      <c r="R10" s="45"/>
      <c r="S10" s="81">
        <f>M10+O10+Q10</f>
        <v>4581531</v>
      </c>
      <c r="T10" s="15"/>
      <c r="U10" s="23">
        <f>S10/درآمد!$E$13</f>
        <v>-4.3671550730100763E-7</v>
      </c>
    </row>
    <row r="11" spans="1:21" ht="39" customHeight="1" x14ac:dyDescent="0.4">
      <c r="A11" s="13" t="s">
        <v>79</v>
      </c>
      <c r="C11" s="45">
        <v>1545805</v>
      </c>
      <c r="D11" s="45"/>
      <c r="E11" s="45">
        <v>2361936</v>
      </c>
      <c r="F11" s="45"/>
      <c r="G11" s="45">
        <v>0</v>
      </c>
      <c r="H11" s="45"/>
      <c r="I11" s="45">
        <f>C11+E11+G11</f>
        <v>3907741</v>
      </c>
      <c r="J11" s="15"/>
      <c r="K11" s="23">
        <f>I11/درآمد!$E$13</f>
        <v>-3.7248926029660106E-7</v>
      </c>
      <c r="L11" s="15"/>
      <c r="M11" s="45">
        <v>1545805</v>
      </c>
      <c r="N11" s="45"/>
      <c r="O11" s="45">
        <v>2361936</v>
      </c>
      <c r="P11" s="45"/>
      <c r="Q11" s="45">
        <v>0</v>
      </c>
      <c r="R11" s="45"/>
      <c r="S11" s="45">
        <f>M11+O11+Q11</f>
        <v>3907741</v>
      </c>
      <c r="T11" s="15"/>
      <c r="U11" s="23">
        <f>S11/درآمد!$E$13</f>
        <v>-3.7248926029660106E-7</v>
      </c>
    </row>
    <row r="12" spans="1:21" ht="39" customHeight="1" x14ac:dyDescent="0.4">
      <c r="A12" s="13" t="s">
        <v>113</v>
      </c>
      <c r="C12" s="45">
        <v>0</v>
      </c>
      <c r="D12" s="45"/>
      <c r="E12" s="45">
        <v>0</v>
      </c>
      <c r="F12" s="45"/>
      <c r="G12" s="45">
        <v>0</v>
      </c>
      <c r="H12" s="45"/>
      <c r="I12" s="45">
        <f>C12+E12+G12</f>
        <v>0</v>
      </c>
      <c r="J12" s="15"/>
      <c r="K12" s="23">
        <f>I12/درآمد!$E$13</f>
        <v>0</v>
      </c>
      <c r="L12" s="15"/>
      <c r="M12" s="45">
        <v>832258</v>
      </c>
      <c r="N12" s="45"/>
      <c r="O12" s="45">
        <v>0</v>
      </c>
      <c r="P12" s="45"/>
      <c r="Q12" s="45">
        <v>1931125</v>
      </c>
      <c r="R12" s="45"/>
      <c r="S12" s="45">
        <f>M12+O12+Q12</f>
        <v>2763383</v>
      </c>
      <c r="T12" s="15"/>
      <c r="U12" s="23">
        <f>S12/درآمد!$E$13</f>
        <v>-2.6340806352985068E-7</v>
      </c>
    </row>
    <row r="13" spans="1:21" ht="39" customHeight="1" thickBot="1" x14ac:dyDescent="0.45">
      <c r="A13" s="13" t="s">
        <v>75</v>
      </c>
      <c r="C13" s="46">
        <v>396445</v>
      </c>
      <c r="D13" s="45"/>
      <c r="E13" s="46">
        <v>0</v>
      </c>
      <c r="F13" s="45"/>
      <c r="G13" s="46">
        <v>-18174875</v>
      </c>
      <c r="H13" s="45"/>
      <c r="I13" s="45">
        <f>C13+E13+G13</f>
        <v>-17778430</v>
      </c>
      <c r="J13" s="15"/>
      <c r="K13" s="23">
        <f>I13/درآمد!$E$13</f>
        <v>1.6946553622501853E-6</v>
      </c>
      <c r="L13" s="15"/>
      <c r="M13" s="46">
        <v>396445</v>
      </c>
      <c r="N13" s="45"/>
      <c r="O13" s="46">
        <v>0</v>
      </c>
      <c r="P13" s="45"/>
      <c r="Q13" s="46">
        <v>-18174875</v>
      </c>
      <c r="R13" s="45"/>
      <c r="S13" s="45">
        <f>M13+O13+Q13</f>
        <v>-17778430</v>
      </c>
      <c r="T13" s="15"/>
      <c r="U13" s="23">
        <f>S13/درآمد!$E$13</f>
        <v>1.6946553622501853E-6</v>
      </c>
    </row>
    <row r="14" spans="1:21" ht="39" customHeight="1" thickBot="1" x14ac:dyDescent="0.45">
      <c r="A14" s="14" t="s">
        <v>33</v>
      </c>
      <c r="B14" s="39"/>
      <c r="C14" s="50">
        <f>SUM(C10:C13)</f>
        <v>1942250</v>
      </c>
      <c r="D14" s="47"/>
      <c r="E14" s="50">
        <f>SUM(E10:E13)</f>
        <v>2361936</v>
      </c>
      <c r="F14" s="47"/>
      <c r="G14" s="50">
        <f>SUM(G10:G13)</f>
        <v>-18174875</v>
      </c>
      <c r="H14" s="47"/>
      <c r="I14" s="50">
        <f>SUM(I10:I13)</f>
        <v>-13870689</v>
      </c>
      <c r="J14" s="12"/>
      <c r="K14" s="146">
        <f>SUM(K10:K13)</f>
        <v>1.3221661019535842E-6</v>
      </c>
      <c r="L14" s="12"/>
      <c r="M14" s="50">
        <f>SUM(M10:M13)</f>
        <v>2823032</v>
      </c>
      <c r="N14" s="47"/>
      <c r="O14" s="50">
        <f>SUM(O10:O13)</f>
        <v>2361936</v>
      </c>
      <c r="P14" s="47"/>
      <c r="Q14" s="50">
        <f>SUM(Q10:Q13)</f>
        <v>-11710743</v>
      </c>
      <c r="R14" s="47"/>
      <c r="S14" s="50">
        <f>SUM(S10:S13)</f>
        <v>-6525775</v>
      </c>
      <c r="T14" s="12"/>
      <c r="U14" s="146">
        <f>SUM(U10:U13)</f>
        <v>6.2204253112272592E-7</v>
      </c>
    </row>
    <row r="15" spans="1:21" ht="16.5" thickTop="1" x14ac:dyDescent="0.4"/>
    <row r="16" spans="1:21" ht="22.5" x14ac:dyDescent="0.4"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spans="3:21" ht="22.5" x14ac:dyDescent="0.4"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</row>
  </sheetData>
  <sortState xmlns:xlrd2="http://schemas.microsoft.com/office/spreadsheetml/2017/richdata2" ref="A10:U13">
    <sortCondition descending="1" ref="S10:S13"/>
  </sortState>
  <mergeCells count="10">
    <mergeCell ref="A1:U1"/>
    <mergeCell ref="A2:U2"/>
    <mergeCell ref="A3:U3"/>
    <mergeCell ref="A8:A9"/>
    <mergeCell ref="I8:K8"/>
    <mergeCell ref="S8:U8"/>
    <mergeCell ref="M7:U7"/>
    <mergeCell ref="C7:K7"/>
    <mergeCell ref="A5:U5"/>
    <mergeCell ref="C6:U6"/>
  </mergeCells>
  <pageMargins left="0.39" right="0.39" top="0.39" bottom="0.39" header="0" footer="0"/>
  <pageSetup scale="5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5"/>
  <sheetViews>
    <sheetView rightToLeft="1" tabSelected="1" view="pageBreakPreview" topLeftCell="A4" zoomScale="84" zoomScaleNormal="100" zoomScaleSheetLayoutView="84" workbookViewId="0">
      <selection activeCell="S10" sqref="S10"/>
    </sheetView>
  </sheetViews>
  <sheetFormatPr defaultRowHeight="12.75" x14ac:dyDescent="0.2"/>
  <cols>
    <col min="1" max="1" width="40.42578125" bestFit="1" customWidth="1"/>
    <col min="2" max="2" width="1.42578125" customWidth="1"/>
    <col min="3" max="3" width="39.7109375" bestFit="1" customWidth="1"/>
    <col min="4" max="4" width="1.42578125" customWidth="1"/>
    <col min="5" max="5" width="34.42578125" bestFit="1" customWidth="1"/>
    <col min="6" max="6" width="1.42578125" customWidth="1"/>
    <col min="7" max="7" width="39.7109375" bestFit="1" customWidth="1"/>
    <col min="8" max="8" width="1.42578125" customWidth="1"/>
    <col min="9" max="9" width="34.42578125" bestFit="1" customWidth="1"/>
    <col min="10" max="10" width="1.42578125" customWidth="1"/>
    <col min="11" max="11" width="10" bestFit="1" customWidth="1"/>
  </cols>
  <sheetData>
    <row r="1" spans="1:9" ht="39.75" customHeight="1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</row>
    <row r="2" spans="1:9" ht="39.75" customHeight="1" x14ac:dyDescent="0.2">
      <c r="A2" s="116" t="s">
        <v>86</v>
      </c>
      <c r="B2" s="116"/>
      <c r="C2" s="116"/>
      <c r="D2" s="116"/>
      <c r="E2" s="116"/>
      <c r="F2" s="116"/>
      <c r="G2" s="116"/>
      <c r="H2" s="116"/>
      <c r="I2" s="116"/>
    </row>
    <row r="3" spans="1:9" ht="39.75" customHeight="1" x14ac:dyDescent="0.2">
      <c r="A3" s="116" t="s">
        <v>140</v>
      </c>
      <c r="B3" s="116"/>
      <c r="C3" s="116"/>
      <c r="D3" s="116"/>
      <c r="E3" s="116"/>
      <c r="F3" s="116"/>
      <c r="G3" s="116"/>
      <c r="H3" s="116"/>
      <c r="I3" s="116"/>
    </row>
    <row r="4" spans="1:9" ht="39.75" customHeight="1" x14ac:dyDescent="0.2"/>
    <row r="5" spans="1:9" ht="39.75" customHeight="1" x14ac:dyDescent="0.2">
      <c r="A5" s="115" t="s">
        <v>171</v>
      </c>
      <c r="B5" s="115"/>
      <c r="C5" s="115"/>
      <c r="D5" s="115"/>
      <c r="E5" s="115"/>
      <c r="F5" s="115"/>
      <c r="G5" s="115"/>
      <c r="H5" s="115"/>
      <c r="I5" s="115"/>
    </row>
    <row r="6" spans="1:9" ht="39.75" customHeight="1" x14ac:dyDescent="0.85">
      <c r="A6" s="60"/>
      <c r="B6" s="60"/>
      <c r="C6" s="119" t="s">
        <v>144</v>
      </c>
      <c r="D6" s="119"/>
      <c r="E6" s="119"/>
      <c r="F6" s="119"/>
      <c r="G6" s="119"/>
      <c r="H6" s="119"/>
      <c r="I6" s="119"/>
    </row>
    <row r="7" spans="1:9" ht="39.75" customHeight="1" thickBot="1" x14ac:dyDescent="0.7">
      <c r="C7" s="120" t="s">
        <v>157</v>
      </c>
      <c r="D7" s="120"/>
      <c r="E7" s="120"/>
      <c r="F7" s="30"/>
      <c r="G7" s="120" t="s">
        <v>156</v>
      </c>
      <c r="H7" s="120"/>
      <c r="I7" s="120"/>
    </row>
    <row r="8" spans="1:9" ht="48.75" customHeight="1" x14ac:dyDescent="0.3">
      <c r="A8" s="117" t="s">
        <v>115</v>
      </c>
      <c r="C8" s="21" t="s">
        <v>116</v>
      </c>
      <c r="D8" s="30"/>
      <c r="E8" s="121" t="s">
        <v>117</v>
      </c>
      <c r="F8" s="30"/>
      <c r="G8" s="21" t="s">
        <v>116</v>
      </c>
      <c r="H8" s="30"/>
      <c r="I8" s="121" t="s">
        <v>117</v>
      </c>
    </row>
    <row r="9" spans="1:9" ht="36.4" customHeight="1" thickBot="1" x14ac:dyDescent="0.35">
      <c r="A9" s="118"/>
      <c r="C9" s="20" t="s">
        <v>169</v>
      </c>
      <c r="D9" s="30"/>
      <c r="E9" s="122"/>
      <c r="F9" s="30"/>
      <c r="G9" s="20" t="s">
        <v>169</v>
      </c>
      <c r="H9" s="30"/>
      <c r="I9" s="122"/>
    </row>
    <row r="10" spans="1:9" ht="40.5" customHeight="1" x14ac:dyDescent="0.2">
      <c r="A10" s="13" t="s">
        <v>149</v>
      </c>
      <c r="C10" s="29">
        <v>1417033</v>
      </c>
      <c r="D10" s="28"/>
      <c r="E10" s="23">
        <f>C10/C12</f>
        <v>0.232686255098001</v>
      </c>
      <c r="F10" s="28"/>
      <c r="G10" s="29">
        <v>826666884</v>
      </c>
      <c r="H10" s="28"/>
      <c r="I10" s="23">
        <f>G10/G12</f>
        <v>0.97719708675748418</v>
      </c>
    </row>
    <row r="11" spans="1:9" ht="40.5" customHeight="1" thickBot="1" x14ac:dyDescent="0.25">
      <c r="A11" s="13" t="s">
        <v>170</v>
      </c>
      <c r="C11" s="79">
        <v>4672854</v>
      </c>
      <c r="D11" s="28"/>
      <c r="E11" s="24">
        <f>C11/C12</f>
        <v>0.767313744901999</v>
      </c>
      <c r="F11" s="28"/>
      <c r="G11" s="79">
        <v>19290288</v>
      </c>
      <c r="H11" s="28"/>
      <c r="I11" s="24">
        <f>G11/G12</f>
        <v>2.2802913242515779E-2</v>
      </c>
    </row>
    <row r="12" spans="1:9" ht="40.5" customHeight="1" thickBot="1" x14ac:dyDescent="0.25">
      <c r="A12" s="14" t="s">
        <v>33</v>
      </c>
      <c r="B12" s="82"/>
      <c r="C12" s="85">
        <f>SUM(C10:C11)</f>
        <v>6089887</v>
      </c>
      <c r="D12" s="66"/>
      <c r="E12" s="86">
        <f>SUM(E10:E11)</f>
        <v>1</v>
      </c>
      <c r="F12" s="66"/>
      <c r="G12" s="85">
        <f>SUM(G10:G11)</f>
        <v>845957172</v>
      </c>
      <c r="H12" s="66"/>
      <c r="I12" s="86">
        <f>SUM(I10:I11)</f>
        <v>1</v>
      </c>
    </row>
    <row r="13" spans="1:9" ht="13.5" thickTop="1" x14ac:dyDescent="0.2"/>
    <row r="14" spans="1:9" x14ac:dyDescent="0.2">
      <c r="C14" s="110"/>
      <c r="G14" s="110"/>
    </row>
    <row r="15" spans="1:9" x14ac:dyDescent="0.2">
      <c r="C15" s="110"/>
      <c r="G15" s="110"/>
    </row>
  </sheetData>
  <mergeCells count="10">
    <mergeCell ref="A1:I1"/>
    <mergeCell ref="A2:I2"/>
    <mergeCell ref="A3:I3"/>
    <mergeCell ref="A8:A9"/>
    <mergeCell ref="E8:E9"/>
    <mergeCell ref="I8:I9"/>
    <mergeCell ref="C6:I6"/>
    <mergeCell ref="A5:I5"/>
    <mergeCell ref="C7:E7"/>
    <mergeCell ref="G7:I7"/>
  </mergeCells>
  <pageMargins left="0.39" right="0.39" top="0.39" bottom="0.39" header="0" footer="0"/>
  <pageSetup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1"/>
  <sheetViews>
    <sheetView rightToLeft="1" view="pageBreakPreview" zoomScale="96" zoomScaleNormal="100" zoomScaleSheetLayoutView="96" workbookViewId="0">
      <selection activeCell="E11" sqref="E11"/>
    </sheetView>
  </sheetViews>
  <sheetFormatPr defaultRowHeight="15.75" x14ac:dyDescent="0.4"/>
  <cols>
    <col min="1" max="1" width="57.28515625" style="5" customWidth="1"/>
    <col min="2" max="2" width="1.42578125" style="5" customWidth="1"/>
    <col min="3" max="3" width="48.140625" style="5" customWidth="1"/>
    <col min="4" max="4" width="1.42578125" style="5" customWidth="1"/>
    <col min="5" max="5" width="54.140625" style="5" customWidth="1"/>
    <col min="6" max="6" width="1.42578125" style="5" customWidth="1"/>
    <col min="7" max="16384" width="9.140625" style="5"/>
  </cols>
  <sheetData>
    <row r="1" spans="1:5" ht="39" customHeight="1" x14ac:dyDescent="0.4">
      <c r="A1" s="116" t="s">
        <v>0</v>
      </c>
      <c r="B1" s="116"/>
      <c r="C1" s="116"/>
      <c r="D1" s="116"/>
      <c r="E1" s="116"/>
    </row>
    <row r="2" spans="1:5" ht="39" customHeight="1" x14ac:dyDescent="0.4">
      <c r="A2" s="116" t="s">
        <v>86</v>
      </c>
      <c r="B2" s="116"/>
      <c r="C2" s="116"/>
      <c r="D2" s="116"/>
      <c r="E2" s="116"/>
    </row>
    <row r="3" spans="1:5" ht="39" customHeight="1" x14ac:dyDescent="0.4">
      <c r="A3" s="116" t="s">
        <v>140</v>
      </c>
      <c r="B3" s="116"/>
      <c r="C3" s="116"/>
      <c r="D3" s="116"/>
      <c r="E3" s="116"/>
    </row>
    <row r="4" spans="1:5" ht="39" customHeight="1" x14ac:dyDescent="0.4"/>
    <row r="5" spans="1:5" ht="39" customHeight="1" x14ac:dyDescent="0.4">
      <c r="A5" s="115" t="s">
        <v>174</v>
      </c>
      <c r="B5" s="115"/>
      <c r="C5" s="115"/>
      <c r="D5" s="115"/>
      <c r="E5" s="115"/>
    </row>
    <row r="6" spans="1:5" ht="39" customHeight="1" x14ac:dyDescent="0.85">
      <c r="A6" s="33"/>
      <c r="B6" s="33"/>
      <c r="C6" s="124" t="s">
        <v>144</v>
      </c>
      <c r="D6" s="124"/>
      <c r="E6" s="124"/>
    </row>
    <row r="7" spans="1:5" ht="39" customHeight="1" thickBot="1" x14ac:dyDescent="0.65">
      <c r="A7" s="73"/>
      <c r="B7" s="77"/>
      <c r="C7" s="20" t="s">
        <v>157</v>
      </c>
      <c r="D7" s="76"/>
      <c r="E7" s="20" t="s">
        <v>156</v>
      </c>
    </row>
    <row r="8" spans="1:5" ht="39" customHeight="1" thickBot="1" x14ac:dyDescent="0.45">
      <c r="A8" s="13" t="s">
        <v>172</v>
      </c>
      <c r="C8" s="87">
        <v>0</v>
      </c>
      <c r="D8" s="15"/>
      <c r="E8" s="87">
        <v>82488767011</v>
      </c>
    </row>
    <row r="9" spans="1:5" ht="16.5" thickTop="1" x14ac:dyDescent="0.4"/>
    <row r="11" spans="1:5" x14ac:dyDescent="0.4">
      <c r="E11" s="22"/>
    </row>
  </sheetData>
  <mergeCells count="5">
    <mergeCell ref="A5:E5"/>
    <mergeCell ref="A1:E1"/>
    <mergeCell ref="A2:E2"/>
    <mergeCell ref="A3:E3"/>
    <mergeCell ref="C6:E6"/>
  </mergeCells>
  <pageMargins left="0.39" right="0.39" top="0.39" bottom="0.39" header="0" footer="0"/>
  <pageSetup paperSize="9" scale="8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20"/>
  <sheetViews>
    <sheetView rightToLeft="1" view="pageBreakPreview" topLeftCell="A13" zoomScale="89" zoomScaleNormal="100" zoomScaleSheetLayoutView="89" workbookViewId="0">
      <selection activeCell="I21" sqref="C21:I22"/>
    </sheetView>
  </sheetViews>
  <sheetFormatPr defaultRowHeight="12.75" x14ac:dyDescent="0.2"/>
  <cols>
    <col min="1" max="1" width="39" style="62" customWidth="1"/>
    <col min="2" max="2" width="1.28515625" style="62" customWidth="1"/>
    <col min="3" max="3" width="25" style="62" bestFit="1" customWidth="1"/>
    <col min="4" max="4" width="1.28515625" style="62" customWidth="1"/>
    <col min="5" max="5" width="25" style="62" customWidth="1"/>
    <col min="6" max="6" width="1.28515625" style="62" customWidth="1"/>
    <col min="7" max="7" width="26.42578125" style="62" bestFit="1" customWidth="1"/>
    <col min="8" max="8" width="1.28515625" style="62" customWidth="1"/>
    <col min="9" max="9" width="25" style="62" bestFit="1" customWidth="1"/>
    <col min="10" max="10" width="1.28515625" style="62" customWidth="1"/>
    <col min="11" max="11" width="24.7109375" style="62" customWidth="1"/>
    <col min="12" max="12" width="1.28515625" style="62" customWidth="1"/>
    <col min="13" max="13" width="26.42578125" style="62" bestFit="1" customWidth="1"/>
    <col min="14" max="14" width="1.7109375" style="62" customWidth="1"/>
    <col min="15" max="16384" width="9.140625" style="62"/>
  </cols>
  <sheetData>
    <row r="1" spans="1:13" ht="39.75" customHeight="1" x14ac:dyDescent="0.2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39.75" customHeight="1" x14ac:dyDescent="0.2">
      <c r="A2" s="132" t="s">
        <v>86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ht="39.75" customHeight="1" x14ac:dyDescent="0.2">
      <c r="A3" s="132" t="s">
        <v>140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ht="39.75" customHeight="1" x14ac:dyDescent="0.2"/>
    <row r="5" spans="1:13" ht="39.75" customHeight="1" x14ac:dyDescent="0.2">
      <c r="A5" s="133" t="s">
        <v>175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13" ht="39.75" customHeight="1" x14ac:dyDescent="0.85">
      <c r="A6" s="92"/>
      <c r="B6" s="92"/>
      <c r="C6" s="137" t="s">
        <v>144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</row>
    <row r="7" spans="1:13" ht="39.75" customHeight="1" thickBot="1" x14ac:dyDescent="0.7">
      <c r="A7" s="134" t="s">
        <v>34</v>
      </c>
      <c r="C7" s="136" t="s">
        <v>157</v>
      </c>
      <c r="D7" s="136"/>
      <c r="E7" s="136"/>
      <c r="F7" s="136"/>
      <c r="G7" s="136"/>
      <c r="H7" s="88"/>
      <c r="I7" s="136" t="s">
        <v>156</v>
      </c>
      <c r="J7" s="136"/>
      <c r="K7" s="136"/>
      <c r="L7" s="136"/>
      <c r="M7" s="136"/>
    </row>
    <row r="8" spans="1:13" ht="39.75" customHeight="1" thickBot="1" x14ac:dyDescent="0.35">
      <c r="A8" s="135"/>
      <c r="C8" s="91" t="s">
        <v>118</v>
      </c>
      <c r="D8" s="88"/>
      <c r="E8" s="91" t="s">
        <v>119</v>
      </c>
      <c r="F8" s="88"/>
      <c r="G8" s="91" t="s">
        <v>120</v>
      </c>
      <c r="H8" s="88"/>
      <c r="I8" s="91" t="s">
        <v>118</v>
      </c>
      <c r="J8" s="88"/>
      <c r="K8" s="91" t="s">
        <v>119</v>
      </c>
      <c r="L8" s="88"/>
      <c r="M8" s="91" t="s">
        <v>120</v>
      </c>
    </row>
    <row r="9" spans="1:13" ht="39.75" customHeight="1" x14ac:dyDescent="0.25">
      <c r="A9" s="74" t="s">
        <v>29</v>
      </c>
      <c r="B9" s="89"/>
      <c r="C9" s="45">
        <v>0</v>
      </c>
      <c r="D9" s="64"/>
      <c r="E9" s="45">
        <v>0</v>
      </c>
      <c r="F9" s="64"/>
      <c r="G9" s="45">
        <f>C9+E9</f>
        <v>0</v>
      </c>
      <c r="H9" s="64"/>
      <c r="I9" s="45">
        <v>60451632540</v>
      </c>
      <c r="J9" s="64"/>
      <c r="K9" s="45">
        <v>0</v>
      </c>
      <c r="L9" s="64"/>
      <c r="M9" s="45">
        <f>I9+K9</f>
        <v>60451632540</v>
      </c>
    </row>
    <row r="10" spans="1:13" ht="39.75" customHeight="1" x14ac:dyDescent="0.25">
      <c r="A10" s="74" t="s">
        <v>28</v>
      </c>
      <c r="B10" s="89"/>
      <c r="C10" s="45">
        <v>25128788</v>
      </c>
      <c r="D10" s="64"/>
      <c r="E10" s="45">
        <v>-3381289</v>
      </c>
      <c r="F10" s="64"/>
      <c r="G10" s="45">
        <f>C10+E10</f>
        <v>21747499</v>
      </c>
      <c r="H10" s="64"/>
      <c r="I10" s="45">
        <v>25128788</v>
      </c>
      <c r="J10" s="64"/>
      <c r="K10" s="45">
        <v>-3381289</v>
      </c>
      <c r="L10" s="64"/>
      <c r="M10" s="45">
        <f t="shared" ref="M10:M18" si="0">I10+K10</f>
        <v>21747499</v>
      </c>
    </row>
    <row r="11" spans="1:13" ht="39.75" customHeight="1" x14ac:dyDescent="0.25">
      <c r="A11" s="74" t="s">
        <v>26</v>
      </c>
      <c r="B11" s="89"/>
      <c r="C11" s="45">
        <v>0</v>
      </c>
      <c r="D11" s="64"/>
      <c r="E11" s="45">
        <v>0</v>
      </c>
      <c r="F11" s="64"/>
      <c r="G11" s="45">
        <f t="shared" ref="G11:G18" si="1">C11+E11</f>
        <v>0</v>
      </c>
      <c r="H11" s="64"/>
      <c r="I11" s="45">
        <v>37217151720</v>
      </c>
      <c r="J11" s="64"/>
      <c r="K11" s="45">
        <v>-1841473653</v>
      </c>
      <c r="L11" s="64"/>
      <c r="M11" s="45">
        <f t="shared" si="0"/>
        <v>35375678067</v>
      </c>
    </row>
    <row r="12" spans="1:13" ht="39.75" customHeight="1" x14ac:dyDescent="0.25">
      <c r="A12" s="74" t="s">
        <v>25</v>
      </c>
      <c r="B12" s="89"/>
      <c r="C12" s="45">
        <v>0</v>
      </c>
      <c r="D12" s="64"/>
      <c r="E12" s="45">
        <v>0</v>
      </c>
      <c r="F12" s="64"/>
      <c r="G12" s="45">
        <f t="shared" si="1"/>
        <v>0</v>
      </c>
      <c r="H12" s="64"/>
      <c r="I12" s="45">
        <v>23264485500</v>
      </c>
      <c r="J12" s="64"/>
      <c r="K12" s="45">
        <v>-453102807</v>
      </c>
      <c r="L12" s="64"/>
      <c r="M12" s="45">
        <f t="shared" si="0"/>
        <v>22811382693</v>
      </c>
    </row>
    <row r="13" spans="1:13" ht="39.75" customHeight="1" x14ac:dyDescent="0.25">
      <c r="A13" s="74" t="s">
        <v>22</v>
      </c>
      <c r="B13" s="89"/>
      <c r="C13" s="45">
        <v>0</v>
      </c>
      <c r="D13" s="64"/>
      <c r="E13" s="45">
        <v>0</v>
      </c>
      <c r="F13" s="64"/>
      <c r="G13" s="45">
        <f t="shared" si="1"/>
        <v>0</v>
      </c>
      <c r="H13" s="64"/>
      <c r="I13" s="45">
        <v>10751410600</v>
      </c>
      <c r="J13" s="64"/>
      <c r="K13" s="45">
        <v>0</v>
      </c>
      <c r="L13" s="64"/>
      <c r="M13" s="45">
        <f t="shared" si="0"/>
        <v>10751410600</v>
      </c>
    </row>
    <row r="14" spans="1:13" ht="39.75" customHeight="1" x14ac:dyDescent="0.25">
      <c r="A14" s="74" t="s">
        <v>32</v>
      </c>
      <c r="B14" s="89"/>
      <c r="C14" s="45">
        <v>0</v>
      </c>
      <c r="D14" s="64"/>
      <c r="E14" s="45">
        <v>0</v>
      </c>
      <c r="F14" s="64"/>
      <c r="G14" s="45">
        <f t="shared" si="1"/>
        <v>0</v>
      </c>
      <c r="H14" s="64"/>
      <c r="I14" s="45">
        <v>50587500000</v>
      </c>
      <c r="J14" s="64"/>
      <c r="K14" s="45">
        <v>-851641414</v>
      </c>
      <c r="L14" s="64"/>
      <c r="M14" s="45">
        <f t="shared" si="0"/>
        <v>49735858586</v>
      </c>
    </row>
    <row r="15" spans="1:13" ht="39.75" customHeight="1" x14ac:dyDescent="0.25">
      <c r="A15" s="74" t="s">
        <v>20</v>
      </c>
      <c r="B15" s="89"/>
      <c r="C15" s="45">
        <v>0</v>
      </c>
      <c r="D15" s="64"/>
      <c r="E15" s="45">
        <v>0</v>
      </c>
      <c r="F15" s="64"/>
      <c r="G15" s="45">
        <f t="shared" si="1"/>
        <v>0</v>
      </c>
      <c r="H15" s="64"/>
      <c r="I15" s="45">
        <v>1732386651960</v>
      </c>
      <c r="J15" s="64"/>
      <c r="K15" s="45">
        <v>-58472348941</v>
      </c>
      <c r="L15" s="64"/>
      <c r="M15" s="45">
        <f t="shared" si="0"/>
        <v>1673914303019</v>
      </c>
    </row>
    <row r="16" spans="1:13" ht="39.75" customHeight="1" x14ac:dyDescent="0.25">
      <c r="A16" s="74" t="s">
        <v>16</v>
      </c>
      <c r="B16" s="89"/>
      <c r="C16" s="45">
        <v>0</v>
      </c>
      <c r="D16" s="64"/>
      <c r="E16" s="45">
        <v>0</v>
      </c>
      <c r="F16" s="64"/>
      <c r="G16" s="45">
        <f t="shared" si="1"/>
        <v>0</v>
      </c>
      <c r="H16" s="64"/>
      <c r="I16" s="45">
        <v>105363890904</v>
      </c>
      <c r="J16" s="64"/>
      <c r="K16" s="45">
        <v>0</v>
      </c>
      <c r="L16" s="64"/>
      <c r="M16" s="45">
        <f t="shared" si="0"/>
        <v>105363890904</v>
      </c>
    </row>
    <row r="17" spans="1:13" ht="39.75" customHeight="1" x14ac:dyDescent="0.25">
      <c r="A17" s="74" t="s">
        <v>27</v>
      </c>
      <c r="B17" s="89"/>
      <c r="C17" s="45">
        <v>0</v>
      </c>
      <c r="D17" s="64"/>
      <c r="E17" s="45">
        <v>0</v>
      </c>
      <c r="F17" s="64"/>
      <c r="G17" s="45">
        <f t="shared" si="1"/>
        <v>0</v>
      </c>
      <c r="H17" s="64"/>
      <c r="I17" s="45">
        <v>666554783440</v>
      </c>
      <c r="J17" s="64"/>
      <c r="K17" s="45">
        <v>0</v>
      </c>
      <c r="L17" s="64"/>
      <c r="M17" s="45">
        <f t="shared" si="0"/>
        <v>666554783440</v>
      </c>
    </row>
    <row r="18" spans="1:13" ht="39.75" customHeight="1" thickBot="1" x14ac:dyDescent="0.3">
      <c r="A18" s="74" t="s">
        <v>31</v>
      </c>
      <c r="B18" s="89"/>
      <c r="C18" s="46">
        <v>0</v>
      </c>
      <c r="D18" s="64"/>
      <c r="E18" s="46">
        <v>0</v>
      </c>
      <c r="F18" s="64"/>
      <c r="G18" s="46">
        <f t="shared" si="1"/>
        <v>0</v>
      </c>
      <c r="H18" s="64"/>
      <c r="I18" s="46">
        <v>234280231650</v>
      </c>
      <c r="J18" s="64"/>
      <c r="K18" s="46">
        <v>0</v>
      </c>
      <c r="L18" s="64"/>
      <c r="M18" s="46">
        <f t="shared" si="0"/>
        <v>234280231650</v>
      </c>
    </row>
    <row r="19" spans="1:13" ht="39.75" customHeight="1" thickBot="1" x14ac:dyDescent="0.3">
      <c r="A19" s="90" t="s">
        <v>33</v>
      </c>
      <c r="B19" s="89"/>
      <c r="C19" s="63">
        <f>SUM(C9:C18)</f>
        <v>25128788</v>
      </c>
      <c r="D19" s="64"/>
      <c r="E19" s="63">
        <f>SUM(E9:E18)</f>
        <v>-3381289</v>
      </c>
      <c r="F19" s="64"/>
      <c r="G19" s="63">
        <f>SUM(G9:G18)</f>
        <v>21747499</v>
      </c>
      <c r="H19" s="64"/>
      <c r="I19" s="63">
        <f>SUM(I9:I18)</f>
        <v>2920882867102</v>
      </c>
      <c r="J19" s="64"/>
      <c r="K19" s="63">
        <f>SUM(K9:K18)</f>
        <v>-61621948104</v>
      </c>
      <c r="L19" s="64"/>
      <c r="M19" s="63">
        <f>SUM(M9:M18)</f>
        <v>2859260918998</v>
      </c>
    </row>
    <row r="20" spans="1:13" ht="13.5" thickTop="1" x14ac:dyDescent="0.2"/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paperSize="9" scale="7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14"/>
  <sheetViews>
    <sheetView rightToLeft="1" view="pageBreakPreview" topLeftCell="A7" zoomScale="87" zoomScaleNormal="100" zoomScaleSheetLayoutView="87" workbookViewId="0">
      <selection activeCell="M12" sqref="M12"/>
    </sheetView>
  </sheetViews>
  <sheetFormatPr defaultRowHeight="12.75" x14ac:dyDescent="0.2"/>
  <cols>
    <col min="1" max="1" width="49" bestFit="1" customWidth="1"/>
    <col min="2" max="2" width="1.42578125" customWidth="1"/>
    <col min="3" max="3" width="15.140625" bestFit="1" customWidth="1"/>
    <col min="4" max="4" width="1.42578125" customWidth="1"/>
    <col min="5" max="5" width="25.7109375" customWidth="1"/>
    <col min="6" max="6" width="1.42578125" customWidth="1"/>
    <col min="7" max="7" width="19" bestFit="1" customWidth="1"/>
    <col min="8" max="8" width="1.42578125" customWidth="1"/>
    <col min="9" max="9" width="43.140625" customWidth="1"/>
    <col min="10" max="10" width="1.42578125" customWidth="1"/>
    <col min="11" max="11" width="45.85546875" bestFit="1" customWidth="1"/>
    <col min="12" max="12" width="1.42578125" customWidth="1"/>
  </cols>
  <sheetData>
    <row r="1" spans="1:13" ht="40.5" customHeight="1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3" ht="40.5" customHeight="1" x14ac:dyDescent="0.2">
      <c r="A2" s="116" t="s">
        <v>86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3" ht="40.5" customHeight="1" x14ac:dyDescent="0.2">
      <c r="A3" s="116" t="s">
        <v>140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3" ht="40.5" customHeight="1" x14ac:dyDescent="0.2"/>
    <row r="5" spans="1:13" ht="40.5" customHeight="1" x14ac:dyDescent="0.2">
      <c r="A5" s="115" t="s">
        <v>176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13" ht="40.5" customHeight="1" x14ac:dyDescent="0.85">
      <c r="A6" s="33"/>
      <c r="B6" s="33"/>
      <c r="C6" s="33"/>
      <c r="D6" s="33"/>
      <c r="E6" s="33"/>
      <c r="F6" s="33"/>
      <c r="G6" s="33"/>
      <c r="H6" s="33"/>
      <c r="I6" s="124" t="s">
        <v>144</v>
      </c>
      <c r="J6" s="124"/>
      <c r="K6" s="124"/>
    </row>
    <row r="7" spans="1:13" ht="40.5" customHeight="1" thickBot="1" x14ac:dyDescent="0.7">
      <c r="I7" s="67" t="s">
        <v>157</v>
      </c>
      <c r="J7" s="30"/>
      <c r="K7" s="67" t="s">
        <v>156</v>
      </c>
    </row>
    <row r="8" spans="1:13" ht="40.5" customHeight="1" thickBot="1" x14ac:dyDescent="0.25">
      <c r="A8" s="93" t="s">
        <v>121</v>
      </c>
      <c r="C8" s="93" t="s">
        <v>122</v>
      </c>
      <c r="E8" s="94" t="s">
        <v>123</v>
      </c>
      <c r="G8" s="93" t="s">
        <v>124</v>
      </c>
      <c r="I8" s="93" t="s">
        <v>125</v>
      </c>
      <c r="K8" s="93" t="s">
        <v>125</v>
      </c>
    </row>
    <row r="9" spans="1:13" ht="40.5" customHeight="1" x14ac:dyDescent="0.2">
      <c r="A9" s="84" t="s">
        <v>178</v>
      </c>
      <c r="C9" s="15" t="s">
        <v>126</v>
      </c>
      <c r="D9" s="28"/>
      <c r="E9" s="29">
        <v>1000000</v>
      </c>
      <c r="F9" s="28"/>
      <c r="G9" s="29">
        <v>225</v>
      </c>
      <c r="I9" s="29">
        <v>225000000</v>
      </c>
      <c r="J9" s="28"/>
      <c r="K9" s="29">
        <v>20963478084</v>
      </c>
    </row>
    <row r="10" spans="1:13" ht="40.5" customHeight="1" thickBot="1" x14ac:dyDescent="0.25">
      <c r="A10" s="96" t="s">
        <v>179</v>
      </c>
      <c r="C10" s="15" t="s">
        <v>45</v>
      </c>
      <c r="D10" s="28"/>
      <c r="E10" s="29" t="s">
        <v>45</v>
      </c>
      <c r="F10" s="28"/>
      <c r="G10" s="16" t="s">
        <v>45</v>
      </c>
      <c r="I10" s="79" t="s">
        <v>45</v>
      </c>
      <c r="J10" s="28"/>
      <c r="K10" s="79">
        <v>2871000000</v>
      </c>
    </row>
    <row r="11" spans="1:13" ht="40.5" customHeight="1" thickBot="1" x14ac:dyDescent="0.25">
      <c r="A11" s="78" t="s">
        <v>33</v>
      </c>
      <c r="C11" s="29"/>
      <c r="D11" s="28"/>
      <c r="E11" s="29"/>
      <c r="F11" s="28"/>
      <c r="G11" s="29"/>
      <c r="I11" s="95">
        <v>225000000</v>
      </c>
      <c r="J11" s="28"/>
      <c r="K11" s="95">
        <f>K9+K10</f>
        <v>23834478084</v>
      </c>
      <c r="M11" s="110"/>
    </row>
    <row r="12" spans="1:13" ht="13.5" thickTop="1" x14ac:dyDescent="0.2"/>
    <row r="13" spans="1:13" x14ac:dyDescent="0.2">
      <c r="I13" s="110"/>
      <c r="K13" s="110"/>
    </row>
    <row r="14" spans="1:13" x14ac:dyDescent="0.2">
      <c r="I14" s="110"/>
      <c r="K14" s="110"/>
    </row>
  </sheetData>
  <mergeCells count="5">
    <mergeCell ref="A1:K1"/>
    <mergeCell ref="A2:K2"/>
    <mergeCell ref="A3:K3"/>
    <mergeCell ref="A5:K5"/>
    <mergeCell ref="I6:K6"/>
  </mergeCells>
  <pageMargins left="0.39" right="0.39" top="0.39" bottom="0.39" header="0" footer="0"/>
  <pageSetup scale="6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7"/>
  <sheetViews>
    <sheetView rightToLeft="1" view="pageBreakPreview" zoomScale="60" zoomScaleNormal="100" workbookViewId="0">
      <selection activeCell="I15" sqref="C15:I18"/>
    </sheetView>
  </sheetViews>
  <sheetFormatPr defaultRowHeight="12.75" x14ac:dyDescent="0.2"/>
  <cols>
    <col min="1" max="1" width="39" customWidth="1"/>
    <col min="2" max="2" width="1.42578125" customWidth="1"/>
    <col min="3" max="3" width="33.28515625" customWidth="1"/>
    <col min="4" max="4" width="1.42578125" customWidth="1"/>
    <col min="5" max="5" width="29.5703125" customWidth="1"/>
    <col min="6" max="6" width="1.42578125" customWidth="1"/>
    <col min="7" max="7" width="27.85546875" customWidth="1"/>
    <col min="8" max="8" width="1.42578125" customWidth="1"/>
    <col min="9" max="9" width="29.85546875" customWidth="1"/>
    <col min="10" max="10" width="1.42578125" customWidth="1"/>
    <col min="11" max="11" width="30.42578125" customWidth="1"/>
    <col min="12" max="12" width="1.42578125" customWidth="1"/>
    <col min="13" max="13" width="33.28515625" customWidth="1"/>
    <col min="14" max="14" width="1.42578125" customWidth="1"/>
  </cols>
  <sheetData>
    <row r="1" spans="1:15" ht="40.5" customHeight="1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5" ht="40.5" customHeight="1" x14ac:dyDescent="0.2">
      <c r="A2" s="116" t="s">
        <v>86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5" ht="40.5" customHeight="1" x14ac:dyDescent="0.2">
      <c r="A3" s="116" t="s">
        <v>140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5" ht="40.5" customHeight="1" x14ac:dyDescent="0.2"/>
    <row r="5" spans="1:15" ht="40.5" customHeight="1" x14ac:dyDescent="0.2">
      <c r="A5" s="115" t="s">
        <v>177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</row>
    <row r="6" spans="1:15" ht="40.5" customHeight="1" x14ac:dyDescent="0.85">
      <c r="A6" s="33"/>
      <c r="B6" s="33"/>
      <c r="C6" s="124" t="s">
        <v>144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</row>
    <row r="7" spans="1:15" ht="40.5" customHeight="1" thickBot="1" x14ac:dyDescent="0.7">
      <c r="A7" s="138" t="s">
        <v>87</v>
      </c>
      <c r="C7" s="120" t="s">
        <v>157</v>
      </c>
      <c r="D7" s="120"/>
      <c r="E7" s="120"/>
      <c r="F7" s="120"/>
      <c r="G7" s="120"/>
      <c r="I7" s="120" t="s">
        <v>156</v>
      </c>
      <c r="J7" s="120"/>
      <c r="K7" s="120"/>
      <c r="L7" s="120"/>
      <c r="M7" s="120"/>
    </row>
    <row r="8" spans="1:15" ht="40.5" customHeight="1" thickBot="1" x14ac:dyDescent="0.35">
      <c r="A8" s="118"/>
      <c r="C8" s="20" t="s">
        <v>127</v>
      </c>
      <c r="D8" s="30"/>
      <c r="E8" s="20" t="s">
        <v>119</v>
      </c>
      <c r="F8" s="30"/>
      <c r="G8" s="20" t="s">
        <v>128</v>
      </c>
      <c r="H8" s="30"/>
      <c r="I8" s="20" t="s">
        <v>127</v>
      </c>
      <c r="J8" s="30"/>
      <c r="K8" s="20" t="s">
        <v>119</v>
      </c>
      <c r="L8" s="30"/>
      <c r="M8" s="20" t="s">
        <v>128</v>
      </c>
    </row>
    <row r="9" spans="1:15" ht="40.5" customHeight="1" x14ac:dyDescent="0.2">
      <c r="A9" s="84" t="s">
        <v>75</v>
      </c>
      <c r="C9" s="29">
        <v>396445</v>
      </c>
      <c r="D9" s="28"/>
      <c r="E9" s="29">
        <v>0</v>
      </c>
      <c r="F9" s="28"/>
      <c r="G9" s="29">
        <v>396445</v>
      </c>
      <c r="H9" s="28"/>
      <c r="I9" s="29">
        <v>396445</v>
      </c>
      <c r="J9" s="28"/>
      <c r="K9" s="29">
        <v>0</v>
      </c>
      <c r="L9" s="28"/>
      <c r="M9" s="29">
        <v>396445</v>
      </c>
    </row>
    <row r="10" spans="1:15" ht="40.5" customHeight="1" x14ac:dyDescent="0.2">
      <c r="A10" s="84" t="s">
        <v>113</v>
      </c>
      <c r="C10" s="29">
        <v>0</v>
      </c>
      <c r="D10" s="28"/>
      <c r="E10" s="29">
        <v>0</v>
      </c>
      <c r="F10" s="28"/>
      <c r="G10" s="29">
        <v>0</v>
      </c>
      <c r="H10" s="28"/>
      <c r="I10" s="29">
        <v>832258</v>
      </c>
      <c r="J10" s="28"/>
      <c r="K10" s="29">
        <v>0</v>
      </c>
      <c r="L10" s="28"/>
      <c r="M10" s="29">
        <v>832258</v>
      </c>
    </row>
    <row r="11" spans="1:15" ht="40.5" customHeight="1" x14ac:dyDescent="0.2">
      <c r="A11" s="84" t="s">
        <v>79</v>
      </c>
      <c r="C11" s="29">
        <v>1545805</v>
      </c>
      <c r="D11" s="28"/>
      <c r="E11" s="29">
        <v>0</v>
      </c>
      <c r="F11" s="28"/>
      <c r="G11" s="29">
        <v>1545805</v>
      </c>
      <c r="H11" s="28"/>
      <c r="I11" s="29">
        <v>1545805</v>
      </c>
      <c r="J11" s="28"/>
      <c r="K11" s="29">
        <v>0</v>
      </c>
      <c r="L11" s="28"/>
      <c r="M11" s="29">
        <v>1545805</v>
      </c>
    </row>
    <row r="12" spans="1:15" ht="40.5" customHeight="1" thickBot="1" x14ac:dyDescent="0.25">
      <c r="A12" s="84" t="s">
        <v>114</v>
      </c>
      <c r="C12" s="79">
        <v>0</v>
      </c>
      <c r="D12" s="28"/>
      <c r="E12" s="79">
        <v>0</v>
      </c>
      <c r="F12" s="28"/>
      <c r="G12" s="79">
        <v>0</v>
      </c>
      <c r="H12" s="28"/>
      <c r="I12" s="79">
        <v>48524</v>
      </c>
      <c r="J12" s="28"/>
      <c r="K12" s="79">
        <v>0</v>
      </c>
      <c r="L12" s="28"/>
      <c r="M12" s="79">
        <v>48524</v>
      </c>
    </row>
    <row r="13" spans="1:15" ht="40.5" customHeight="1" thickBot="1" x14ac:dyDescent="0.3">
      <c r="A13" s="78" t="s">
        <v>33</v>
      </c>
      <c r="B13" s="80"/>
      <c r="C13" s="85">
        <v>1942250</v>
      </c>
      <c r="D13" s="66"/>
      <c r="E13" s="85">
        <v>0</v>
      </c>
      <c r="F13" s="66"/>
      <c r="G13" s="85">
        <v>1942250</v>
      </c>
      <c r="H13" s="66"/>
      <c r="I13" s="85">
        <v>2823032</v>
      </c>
      <c r="J13" s="66"/>
      <c r="K13" s="85">
        <v>0</v>
      </c>
      <c r="L13" s="66"/>
      <c r="M13" s="85">
        <v>2823032</v>
      </c>
      <c r="O13" s="110"/>
    </row>
    <row r="14" spans="1:15" ht="13.5" thickTop="1" x14ac:dyDescent="0.2"/>
    <row r="15" spans="1:15" ht="22.5" x14ac:dyDescent="0.2"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5" ht="22.5" x14ac:dyDescent="0.2"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3:13" ht="22.5" x14ac:dyDescent="0.2"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5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5"/>
  <sheetViews>
    <sheetView rightToLeft="1" view="pageBreakPreview" topLeftCell="A7" zoomScale="95" zoomScaleNormal="100" zoomScaleSheetLayoutView="95" workbookViewId="0">
      <selection activeCell="C13" sqref="C13:C15"/>
    </sheetView>
  </sheetViews>
  <sheetFormatPr defaultRowHeight="12.75" x14ac:dyDescent="0.2"/>
  <cols>
    <col min="1" max="1" width="39" customWidth="1"/>
    <col min="2" max="2" width="1.42578125" customWidth="1"/>
    <col min="3" max="3" width="29.42578125" customWidth="1"/>
    <col min="4" max="4" width="1.42578125" customWidth="1"/>
    <col min="5" max="5" width="25.140625" customWidth="1"/>
    <col min="6" max="6" width="1.42578125" customWidth="1"/>
    <col min="7" max="7" width="25.85546875" customWidth="1"/>
    <col min="8" max="8" width="1.42578125" customWidth="1"/>
    <col min="9" max="9" width="27.28515625" customWidth="1"/>
    <col min="10" max="10" width="1.42578125" customWidth="1"/>
    <col min="11" max="11" width="25.85546875" customWidth="1"/>
    <col min="12" max="12" width="1.42578125" customWidth="1"/>
    <col min="13" max="13" width="28" customWidth="1"/>
    <col min="14" max="14" width="1.42578125" customWidth="1"/>
    <col min="15" max="15" width="10" bestFit="1" customWidth="1"/>
  </cols>
  <sheetData>
    <row r="1" spans="1:15" ht="42" customHeight="1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5" ht="42" customHeight="1" x14ac:dyDescent="0.2">
      <c r="A2" s="116" t="s">
        <v>86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5" ht="42" customHeight="1" x14ac:dyDescent="0.2">
      <c r="A3" s="116" t="s">
        <v>140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5" ht="42" customHeight="1" x14ac:dyDescent="0.2"/>
    <row r="5" spans="1:15" ht="42" customHeight="1" x14ac:dyDescent="0.2">
      <c r="A5" s="115" t="s">
        <v>180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</row>
    <row r="6" spans="1:15" ht="42" customHeight="1" x14ac:dyDescent="0.85">
      <c r="A6" s="60"/>
      <c r="B6" s="60"/>
      <c r="C6" s="119" t="s">
        <v>144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</row>
    <row r="7" spans="1:15" ht="42" customHeight="1" thickBot="1" x14ac:dyDescent="0.7">
      <c r="A7" s="138" t="s">
        <v>87</v>
      </c>
      <c r="C7" s="120" t="s">
        <v>157</v>
      </c>
      <c r="D7" s="120"/>
      <c r="E7" s="120"/>
      <c r="F7" s="120"/>
      <c r="G7" s="120"/>
      <c r="H7" s="30"/>
      <c r="I7" s="120" t="s">
        <v>156</v>
      </c>
      <c r="J7" s="120"/>
      <c r="K7" s="120"/>
      <c r="L7" s="120"/>
      <c r="M7" s="120"/>
    </row>
    <row r="8" spans="1:15" ht="42" customHeight="1" thickBot="1" x14ac:dyDescent="0.35">
      <c r="A8" s="118"/>
      <c r="C8" s="20" t="s">
        <v>127</v>
      </c>
      <c r="D8" s="30"/>
      <c r="E8" s="20" t="s">
        <v>119</v>
      </c>
      <c r="F8" s="30"/>
      <c r="G8" s="20" t="s">
        <v>128</v>
      </c>
      <c r="H8" s="30"/>
      <c r="I8" s="20" t="s">
        <v>127</v>
      </c>
      <c r="J8" s="30"/>
      <c r="K8" s="20" t="s">
        <v>119</v>
      </c>
      <c r="L8" s="30"/>
      <c r="M8" s="20" t="s">
        <v>128</v>
      </c>
    </row>
    <row r="9" spans="1:15" ht="42" customHeight="1" x14ac:dyDescent="0.2">
      <c r="A9" s="84" t="s">
        <v>149</v>
      </c>
      <c r="C9" s="29">
        <v>1417033</v>
      </c>
      <c r="D9" s="28"/>
      <c r="E9" s="29">
        <v>0</v>
      </c>
      <c r="F9" s="28"/>
      <c r="G9" s="29">
        <v>1417033</v>
      </c>
      <c r="H9" s="28"/>
      <c r="I9" s="29">
        <v>826666884</v>
      </c>
      <c r="J9" s="28"/>
      <c r="K9" s="29">
        <v>0</v>
      </c>
      <c r="L9" s="28"/>
      <c r="M9" s="29">
        <v>826666884</v>
      </c>
    </row>
    <row r="10" spans="1:15" ht="42" customHeight="1" thickBot="1" x14ac:dyDescent="0.25">
      <c r="A10" s="84" t="s">
        <v>148</v>
      </c>
      <c r="C10" s="79">
        <v>4672854</v>
      </c>
      <c r="D10" s="28"/>
      <c r="E10" s="79">
        <v>0</v>
      </c>
      <c r="F10" s="28"/>
      <c r="G10" s="79">
        <v>4672854</v>
      </c>
      <c r="H10" s="28"/>
      <c r="I10" s="79">
        <v>19290288</v>
      </c>
      <c r="J10" s="28"/>
      <c r="K10" s="79">
        <v>0</v>
      </c>
      <c r="L10" s="28"/>
      <c r="M10" s="79">
        <v>19290288</v>
      </c>
    </row>
    <row r="11" spans="1:15" ht="42" customHeight="1" thickBot="1" x14ac:dyDescent="0.25">
      <c r="A11" s="78" t="s">
        <v>33</v>
      </c>
      <c r="C11" s="95">
        <v>6089887</v>
      </c>
      <c r="D11" s="28"/>
      <c r="E11" s="95">
        <v>0</v>
      </c>
      <c r="F11" s="28"/>
      <c r="G11" s="95">
        <v>6089887</v>
      </c>
      <c r="H11" s="28"/>
      <c r="I11" s="95">
        <v>845957172</v>
      </c>
      <c r="J11" s="28"/>
      <c r="K11" s="95">
        <v>0</v>
      </c>
      <c r="L11" s="28"/>
      <c r="M11" s="95">
        <v>845957172</v>
      </c>
      <c r="O11" s="110"/>
    </row>
    <row r="12" spans="1:15" ht="13.5" thickTop="1" x14ac:dyDescent="0.2"/>
    <row r="13" spans="1:15" ht="22.5" x14ac:dyDescent="0.2"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5" ht="22.5" x14ac:dyDescent="0.2"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5" ht="22.5" x14ac:dyDescent="0.2"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76"/>
  <sheetViews>
    <sheetView rightToLeft="1" view="pageBreakPreview" topLeftCell="A31" zoomScale="60" zoomScaleNormal="100" workbookViewId="0">
      <selection activeCell="I40" sqref="I40:Q44"/>
    </sheetView>
  </sheetViews>
  <sheetFormatPr defaultRowHeight="12.75" x14ac:dyDescent="0.2"/>
  <cols>
    <col min="1" max="1" width="51.140625" style="62" customWidth="1"/>
    <col min="2" max="2" width="1.28515625" style="62" customWidth="1"/>
    <col min="3" max="3" width="36.28515625" style="62" customWidth="1"/>
    <col min="4" max="4" width="1.28515625" style="62" customWidth="1"/>
    <col min="5" max="5" width="37.85546875" style="62" customWidth="1"/>
    <col min="6" max="6" width="1.28515625" style="62" customWidth="1"/>
    <col min="7" max="7" width="39" style="62" customWidth="1"/>
    <col min="8" max="8" width="1.28515625" style="62" customWidth="1"/>
    <col min="9" max="9" width="37.7109375" style="62" bestFit="1" customWidth="1"/>
    <col min="10" max="10" width="1.28515625" style="62" customWidth="1"/>
    <col min="11" max="11" width="38.7109375" style="62" customWidth="1"/>
    <col min="12" max="12" width="1.28515625" style="62" customWidth="1"/>
    <col min="13" max="13" width="37.5703125" style="62" customWidth="1"/>
    <col min="14" max="14" width="1.28515625" style="62" customWidth="1"/>
    <col min="15" max="15" width="34.85546875" style="62" customWidth="1"/>
    <col min="16" max="16" width="1.28515625" style="62" customWidth="1"/>
    <col min="17" max="17" width="37.7109375" style="62" bestFit="1" customWidth="1"/>
    <col min="18" max="18" width="1.28515625" style="62" customWidth="1"/>
    <col min="19" max="19" width="0.28515625" style="62" customWidth="1"/>
    <col min="20" max="20" width="17.7109375" style="62" bestFit="1" customWidth="1"/>
    <col min="21" max="22" width="9.140625" style="62"/>
    <col min="23" max="23" width="16.5703125" style="62" bestFit="1" customWidth="1"/>
    <col min="24" max="24" width="9.140625" style="62"/>
    <col min="25" max="25" width="14" style="62" bestFit="1" customWidth="1"/>
    <col min="26" max="16384" width="9.140625" style="62"/>
  </cols>
  <sheetData>
    <row r="1" spans="1:18" ht="40.5" customHeight="1" x14ac:dyDescent="0.3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01"/>
    </row>
    <row r="2" spans="1:18" ht="40.5" customHeight="1" x14ac:dyDescent="0.2">
      <c r="A2" s="132" t="s">
        <v>86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02"/>
    </row>
    <row r="3" spans="1:18" ht="40.5" customHeight="1" x14ac:dyDescent="0.2">
      <c r="A3" s="132" t="s">
        <v>140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02"/>
    </row>
    <row r="4" spans="1:18" ht="40.5" customHeight="1" x14ac:dyDescent="0.2"/>
    <row r="5" spans="1:18" ht="40.5" customHeight="1" x14ac:dyDescent="0.2">
      <c r="A5" s="133" t="s">
        <v>198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03"/>
    </row>
    <row r="6" spans="1:18" ht="40.5" customHeight="1" x14ac:dyDescent="0.85">
      <c r="A6" s="108"/>
      <c r="B6" s="108"/>
      <c r="C6" s="139" t="s">
        <v>144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03"/>
    </row>
    <row r="7" spans="1:18" ht="40.5" customHeight="1" thickBot="1" x14ac:dyDescent="0.7">
      <c r="A7" s="134" t="s">
        <v>87</v>
      </c>
      <c r="C7" s="136" t="s">
        <v>157</v>
      </c>
      <c r="D7" s="136"/>
      <c r="E7" s="136"/>
      <c r="F7" s="136"/>
      <c r="G7" s="136"/>
      <c r="H7" s="136"/>
      <c r="I7" s="136"/>
      <c r="J7" s="88"/>
      <c r="K7" s="136" t="s">
        <v>156</v>
      </c>
      <c r="L7" s="136"/>
      <c r="M7" s="136"/>
      <c r="N7" s="136"/>
      <c r="O7" s="136"/>
      <c r="P7" s="136"/>
      <c r="Q7" s="136"/>
      <c r="R7" s="104"/>
    </row>
    <row r="8" spans="1:18" ht="40.5" customHeight="1" thickBot="1" x14ac:dyDescent="0.35">
      <c r="A8" s="135"/>
      <c r="C8" s="91" t="s">
        <v>9</v>
      </c>
      <c r="D8" s="88"/>
      <c r="E8" s="91" t="s">
        <v>11</v>
      </c>
      <c r="F8" s="88"/>
      <c r="G8" s="91" t="s">
        <v>130</v>
      </c>
      <c r="H8" s="88"/>
      <c r="I8" s="91" t="s">
        <v>136</v>
      </c>
      <c r="J8" s="88"/>
      <c r="K8" s="91" t="s">
        <v>9</v>
      </c>
      <c r="L8" s="88"/>
      <c r="M8" s="91" t="s">
        <v>11</v>
      </c>
      <c r="N8" s="88"/>
      <c r="O8" s="91" t="s">
        <v>130</v>
      </c>
      <c r="P8" s="88"/>
      <c r="Q8" s="105" t="s">
        <v>136</v>
      </c>
      <c r="R8" s="98"/>
    </row>
    <row r="9" spans="1:18" ht="40.5" customHeight="1" x14ac:dyDescent="0.2">
      <c r="A9" s="74" t="s">
        <v>18</v>
      </c>
      <c r="C9" s="45">
        <v>587544958</v>
      </c>
      <c r="D9" s="64"/>
      <c r="E9" s="45">
        <v>8084345296165</v>
      </c>
      <c r="F9" s="64"/>
      <c r="G9" s="45">
        <v>-9577438924163</v>
      </c>
      <c r="H9" s="64"/>
      <c r="I9" s="45">
        <f>E9+G9</f>
        <v>-1493093627998</v>
      </c>
      <c r="J9" s="64"/>
      <c r="K9" s="45">
        <v>587544958</v>
      </c>
      <c r="L9" s="64"/>
      <c r="M9" s="45">
        <v>8084345296165</v>
      </c>
      <c r="N9" s="64"/>
      <c r="O9" s="45">
        <v>-6625005610167</v>
      </c>
      <c r="P9" s="64"/>
      <c r="Q9" s="45">
        <f>M9+O9</f>
        <v>1459339685998</v>
      </c>
      <c r="R9" s="107"/>
    </row>
    <row r="10" spans="1:18" ht="40.5" customHeight="1" x14ac:dyDescent="0.2">
      <c r="A10" s="74" t="s">
        <v>32</v>
      </c>
      <c r="C10" s="45">
        <v>173225000</v>
      </c>
      <c r="D10" s="64"/>
      <c r="E10" s="45">
        <v>472371749421</v>
      </c>
      <c r="F10" s="64"/>
      <c r="G10" s="45">
        <v>-491833291021</v>
      </c>
      <c r="H10" s="64"/>
      <c r="I10" s="45">
        <f>E10+G10</f>
        <v>-19461541600</v>
      </c>
      <c r="J10" s="64"/>
      <c r="K10" s="45">
        <v>173225000</v>
      </c>
      <c r="L10" s="64"/>
      <c r="M10" s="45">
        <v>472371749421</v>
      </c>
      <c r="N10" s="64"/>
      <c r="O10" s="45">
        <v>-444651735312</v>
      </c>
      <c r="P10" s="64"/>
      <c r="Q10" s="45">
        <f>M10+O10</f>
        <v>27720014109</v>
      </c>
      <c r="R10" s="107"/>
    </row>
    <row r="11" spans="1:18" ht="40.5" customHeight="1" x14ac:dyDescent="0.2">
      <c r="A11" s="74" t="s">
        <v>190</v>
      </c>
      <c r="C11" s="45">
        <v>17379000</v>
      </c>
      <c r="D11" s="45"/>
      <c r="E11" s="45">
        <f>C11*T11</f>
        <v>0</v>
      </c>
      <c r="F11" s="45"/>
      <c r="G11" s="45">
        <v>1382739835</v>
      </c>
      <c r="I11" s="45">
        <v>1556529835</v>
      </c>
      <c r="K11" s="45">
        <v>17379000</v>
      </c>
      <c r="M11" s="45">
        <f>T11*K11</f>
        <v>0</v>
      </c>
      <c r="N11" s="45"/>
      <c r="O11" s="45">
        <v>1578384825</v>
      </c>
      <c r="Q11" s="45">
        <v>1752174825</v>
      </c>
      <c r="R11" s="107"/>
    </row>
    <row r="12" spans="1:18" ht="40.5" customHeight="1" x14ac:dyDescent="0.2">
      <c r="A12" s="74" t="s">
        <v>22</v>
      </c>
      <c r="C12" s="45">
        <v>30718316</v>
      </c>
      <c r="D12" s="64"/>
      <c r="E12" s="45">
        <v>53347857998</v>
      </c>
      <c r="F12" s="64"/>
      <c r="G12" s="45">
        <v>-58259053211</v>
      </c>
      <c r="H12" s="64"/>
      <c r="I12" s="45">
        <f>E12+G12</f>
        <v>-4911195213</v>
      </c>
      <c r="J12" s="64"/>
      <c r="K12" s="45">
        <v>30718316</v>
      </c>
      <c r="L12" s="64"/>
      <c r="M12" s="45">
        <v>53347857998</v>
      </c>
      <c r="N12" s="64"/>
      <c r="O12" s="45">
        <v>-52313821905</v>
      </c>
      <c r="P12" s="64"/>
      <c r="Q12" s="45">
        <f>M12+O12</f>
        <v>1034036093</v>
      </c>
      <c r="R12" s="107"/>
    </row>
    <row r="13" spans="1:18" ht="40.5" customHeight="1" x14ac:dyDescent="0.2">
      <c r="A13" s="74" t="s">
        <v>16</v>
      </c>
      <c r="C13" s="45">
        <v>21122948</v>
      </c>
      <c r="D13" s="64"/>
      <c r="E13" s="45">
        <v>898098363507</v>
      </c>
      <c r="F13" s="64"/>
      <c r="G13" s="45">
        <v>-1012475368382</v>
      </c>
      <c r="H13" s="64"/>
      <c r="I13" s="45">
        <f>E13+G13</f>
        <v>-114377004875</v>
      </c>
      <c r="J13" s="64"/>
      <c r="K13" s="45">
        <v>21122948</v>
      </c>
      <c r="L13" s="64"/>
      <c r="M13" s="45">
        <v>898098363507</v>
      </c>
      <c r="N13" s="64"/>
      <c r="O13" s="45">
        <v>-897075347416</v>
      </c>
      <c r="P13" s="64"/>
      <c r="Q13" s="45">
        <f>M13+O13</f>
        <v>1023016091</v>
      </c>
      <c r="R13" s="107"/>
    </row>
    <row r="14" spans="1:18" ht="40.5" customHeight="1" x14ac:dyDescent="0.2">
      <c r="A14" s="74" t="s">
        <v>191</v>
      </c>
      <c r="C14" s="45">
        <v>13668000</v>
      </c>
      <c r="D14" s="45"/>
      <c r="E14" s="45">
        <f>C14*T14</f>
        <v>0</v>
      </c>
      <c r="F14" s="45"/>
      <c r="G14" s="45">
        <v>381514977</v>
      </c>
      <c r="I14" s="45">
        <v>928234977</v>
      </c>
      <c r="K14" s="45">
        <v>13668000</v>
      </c>
      <c r="M14" s="45">
        <f>K14*T14</f>
        <v>0</v>
      </c>
      <c r="N14" s="45"/>
      <c r="O14" s="45">
        <v>385991121</v>
      </c>
      <c r="Q14" s="45">
        <v>932711121</v>
      </c>
      <c r="R14" s="107"/>
    </row>
    <row r="15" spans="1:18" ht="40.5" customHeight="1" x14ac:dyDescent="0.2">
      <c r="A15" s="74" t="s">
        <v>192</v>
      </c>
      <c r="C15" s="45">
        <v>11108000</v>
      </c>
      <c r="D15" s="45"/>
      <c r="E15" s="45">
        <f>C15*T15</f>
        <v>0</v>
      </c>
      <c r="F15" s="45"/>
      <c r="G15" s="45">
        <v>326587202</v>
      </c>
      <c r="I15" s="45">
        <v>404343202</v>
      </c>
      <c r="K15" s="45">
        <v>11108000</v>
      </c>
      <c r="M15" s="45">
        <f>K15*T15</f>
        <v>0</v>
      </c>
      <c r="N15" s="45"/>
      <c r="O15" s="45">
        <v>257829893</v>
      </c>
      <c r="Q15" s="45">
        <v>335585893</v>
      </c>
      <c r="R15" s="107"/>
    </row>
    <row r="16" spans="1:18" ht="40.5" customHeight="1" x14ac:dyDescent="0.2">
      <c r="A16" s="74" t="s">
        <v>23</v>
      </c>
      <c r="C16" s="45">
        <v>9530817</v>
      </c>
      <c r="D16" s="64"/>
      <c r="E16" s="45">
        <v>138948938518</v>
      </c>
      <c r="F16" s="64"/>
      <c r="G16" s="45">
        <v>-139862154931</v>
      </c>
      <c r="H16" s="64"/>
      <c r="I16" s="45">
        <f>E16+G16</f>
        <v>-913216413</v>
      </c>
      <c r="J16" s="64"/>
      <c r="K16" s="45">
        <v>9530817</v>
      </c>
      <c r="L16" s="64"/>
      <c r="M16" s="45">
        <v>138948938518</v>
      </c>
      <c r="N16" s="64"/>
      <c r="O16" s="45">
        <v>-138619598445</v>
      </c>
      <c r="P16" s="64"/>
      <c r="Q16" s="45">
        <f>M16+O16</f>
        <v>329340073</v>
      </c>
      <c r="R16" s="107"/>
    </row>
    <row r="17" spans="1:25" ht="40.5" customHeight="1" x14ac:dyDescent="0.2">
      <c r="A17" s="74" t="s">
        <v>193</v>
      </c>
      <c r="C17" s="45">
        <v>10440000</v>
      </c>
      <c r="D17" s="45"/>
      <c r="E17" s="45">
        <f>C17*T17</f>
        <v>0</v>
      </c>
      <c r="F17" s="45"/>
      <c r="G17" s="45">
        <v>-799015193</v>
      </c>
      <c r="I17" s="45">
        <v>140584807</v>
      </c>
      <c r="K17" s="45">
        <v>10440000</v>
      </c>
      <c r="M17" s="45">
        <f>K17*T17</f>
        <v>0</v>
      </c>
      <c r="N17" s="45"/>
      <c r="O17" s="45">
        <v>-798987775</v>
      </c>
      <c r="Q17" s="45">
        <v>140612225</v>
      </c>
      <c r="R17" s="107"/>
    </row>
    <row r="18" spans="1:25" ht="40.5" customHeight="1" x14ac:dyDescent="0.2">
      <c r="A18" s="74" t="s">
        <v>194</v>
      </c>
      <c r="C18" s="45">
        <v>6650000</v>
      </c>
      <c r="D18" s="45"/>
      <c r="E18" s="45">
        <f>C18*T18</f>
        <v>0</v>
      </c>
      <c r="F18" s="45"/>
      <c r="G18" s="45">
        <v>105654193</v>
      </c>
      <c r="I18" s="45">
        <v>118954193</v>
      </c>
      <c r="K18" s="45">
        <v>6650000</v>
      </c>
      <c r="M18" s="45">
        <f>K18*T18</f>
        <v>0</v>
      </c>
      <c r="N18" s="45"/>
      <c r="O18" s="45">
        <v>107799699</v>
      </c>
      <c r="Q18" s="45">
        <v>121099699</v>
      </c>
      <c r="R18" s="107"/>
    </row>
    <row r="19" spans="1:25" ht="40.5" customHeight="1" x14ac:dyDescent="0.2">
      <c r="A19" s="74" t="s">
        <v>195</v>
      </c>
      <c r="C19" s="45">
        <v>1350000</v>
      </c>
      <c r="D19" s="45"/>
      <c r="E19" s="45">
        <f>C19*T19</f>
        <v>0</v>
      </c>
      <c r="F19" s="45"/>
      <c r="G19" s="45">
        <v>20227751</v>
      </c>
      <c r="I19" s="45">
        <v>21577751</v>
      </c>
      <c r="K19" s="45">
        <v>1350000</v>
      </c>
      <c r="M19" s="45">
        <f>K19*T19</f>
        <v>0</v>
      </c>
      <c r="N19" s="45"/>
      <c r="O19" s="45">
        <v>12201390</v>
      </c>
      <c r="Q19" s="45">
        <v>13551390</v>
      </c>
      <c r="R19" s="107"/>
    </row>
    <row r="20" spans="1:25" ht="40.5" customHeight="1" x14ac:dyDescent="0.2">
      <c r="A20" s="74" t="s">
        <v>196</v>
      </c>
      <c r="C20" s="45">
        <v>1001000</v>
      </c>
      <c r="D20" s="45"/>
      <c r="E20" s="45">
        <f>C20*T20</f>
        <v>0</v>
      </c>
      <c r="F20" s="45"/>
      <c r="G20" s="45">
        <v>-149945346</v>
      </c>
      <c r="I20" s="45">
        <v>204654</v>
      </c>
      <c r="K20" s="45">
        <v>1001000</v>
      </c>
      <c r="M20" s="45">
        <f>K20*T20</f>
        <v>0</v>
      </c>
      <c r="N20" s="45"/>
      <c r="O20" s="45">
        <v>-149945346</v>
      </c>
      <c r="Q20" s="45">
        <v>204654</v>
      </c>
      <c r="R20" s="107"/>
    </row>
    <row r="21" spans="1:25" ht="40.5" customHeight="1" x14ac:dyDescent="0.2">
      <c r="A21" s="74" t="s">
        <v>197</v>
      </c>
      <c r="C21" s="45">
        <v>5000</v>
      </c>
      <c r="D21" s="45"/>
      <c r="E21" s="45">
        <f>C21*T21</f>
        <v>0</v>
      </c>
      <c r="F21" s="45"/>
      <c r="G21" s="45">
        <v>-1348610</v>
      </c>
      <c r="I21" s="45">
        <v>1390</v>
      </c>
      <c r="K21" s="45">
        <v>5000</v>
      </c>
      <c r="M21" s="45">
        <f>K21*T21</f>
        <v>0</v>
      </c>
      <c r="N21" s="45"/>
      <c r="O21" s="45">
        <v>-1348610</v>
      </c>
      <c r="Q21" s="45">
        <v>1390</v>
      </c>
      <c r="R21" s="107"/>
    </row>
    <row r="22" spans="1:25" ht="40.5" customHeight="1" x14ac:dyDescent="0.2">
      <c r="A22" s="74" t="s">
        <v>30</v>
      </c>
      <c r="C22" s="45">
        <v>879171</v>
      </c>
      <c r="D22" s="64"/>
      <c r="E22" s="45">
        <v>2328032499</v>
      </c>
      <c r="F22" s="64"/>
      <c r="G22" s="45">
        <v>-2426424816</v>
      </c>
      <c r="H22" s="64"/>
      <c r="I22" s="45">
        <f t="shared" ref="I22:I34" si="0">E22+G22</f>
        <v>-98392317</v>
      </c>
      <c r="J22" s="64"/>
      <c r="K22" s="45">
        <v>879171</v>
      </c>
      <c r="L22" s="64"/>
      <c r="M22" s="45">
        <v>2328032499</v>
      </c>
      <c r="N22" s="64"/>
      <c r="O22" s="45">
        <v>-2693419972</v>
      </c>
      <c r="P22" s="64"/>
      <c r="Q22" s="45">
        <f t="shared" ref="Q22:Q34" si="1">M22+O22</f>
        <v>-365387473</v>
      </c>
      <c r="R22" s="107"/>
    </row>
    <row r="23" spans="1:25" ht="40.5" customHeight="1" x14ac:dyDescent="0.2">
      <c r="A23" s="74" t="s">
        <v>28</v>
      </c>
      <c r="C23" s="45">
        <v>1092556</v>
      </c>
      <c r="D23" s="64"/>
      <c r="E23" s="45">
        <v>10229469410</v>
      </c>
      <c r="F23" s="64"/>
      <c r="G23" s="45">
        <v>-10971842857</v>
      </c>
      <c r="H23" s="64"/>
      <c r="I23" s="45">
        <f t="shared" si="0"/>
        <v>-742373447</v>
      </c>
      <c r="J23" s="64"/>
      <c r="K23" s="45">
        <v>1092556</v>
      </c>
      <c r="L23" s="64"/>
      <c r="M23" s="45">
        <v>10229469410</v>
      </c>
      <c r="N23" s="64"/>
      <c r="O23" s="45">
        <v>-15131317612</v>
      </c>
      <c r="P23" s="64"/>
      <c r="Q23" s="45">
        <f t="shared" si="1"/>
        <v>-4901848202</v>
      </c>
      <c r="R23" s="107"/>
    </row>
    <row r="24" spans="1:25" ht="40.5" customHeight="1" x14ac:dyDescent="0.2">
      <c r="A24" s="74" t="s">
        <v>25</v>
      </c>
      <c r="C24" s="45">
        <v>30486510</v>
      </c>
      <c r="D24" s="64"/>
      <c r="E24" s="45">
        <v>118502393581</v>
      </c>
      <c r="F24" s="64"/>
      <c r="G24" s="45">
        <v>-144357361483</v>
      </c>
      <c r="H24" s="64"/>
      <c r="I24" s="45">
        <f t="shared" si="0"/>
        <v>-25854967902</v>
      </c>
      <c r="J24" s="64"/>
      <c r="K24" s="45">
        <v>30486510</v>
      </c>
      <c r="L24" s="64"/>
      <c r="M24" s="45">
        <v>118502393581</v>
      </c>
      <c r="N24" s="64"/>
      <c r="O24" s="45">
        <v>-160300673959</v>
      </c>
      <c r="P24" s="64"/>
      <c r="Q24" s="45">
        <f t="shared" si="1"/>
        <v>-41798280378</v>
      </c>
      <c r="W24" s="45"/>
      <c r="Y24" s="45"/>
    </row>
    <row r="25" spans="1:25" ht="40.5" customHeight="1" x14ac:dyDescent="0.2">
      <c r="A25" s="74" t="s">
        <v>21</v>
      </c>
      <c r="C25" s="45">
        <v>53441722</v>
      </c>
      <c r="D25" s="64"/>
      <c r="E25" s="45">
        <v>204686440414</v>
      </c>
      <c r="F25" s="64"/>
      <c r="G25" s="45">
        <v>-226737806742</v>
      </c>
      <c r="H25" s="64"/>
      <c r="I25" s="45">
        <f t="shared" si="0"/>
        <v>-22051366328</v>
      </c>
      <c r="J25" s="64"/>
      <c r="K25" s="45">
        <v>53441722</v>
      </c>
      <c r="L25" s="64"/>
      <c r="M25" s="45">
        <v>204686440414</v>
      </c>
      <c r="N25" s="64"/>
      <c r="O25" s="45">
        <v>-260231472857</v>
      </c>
      <c r="P25" s="64"/>
      <c r="Q25" s="45">
        <f t="shared" si="1"/>
        <v>-55545032443</v>
      </c>
      <c r="W25" s="45"/>
      <c r="Y25" s="45"/>
    </row>
    <row r="26" spans="1:25" ht="40.5" customHeight="1" x14ac:dyDescent="0.2">
      <c r="A26" s="74" t="s">
        <v>17</v>
      </c>
      <c r="C26" s="45">
        <v>32130674</v>
      </c>
      <c r="D26" s="64"/>
      <c r="E26" s="45">
        <v>168557837110</v>
      </c>
      <c r="F26" s="64"/>
      <c r="G26" s="45">
        <v>-183905624366</v>
      </c>
      <c r="H26" s="64"/>
      <c r="I26" s="45">
        <f t="shared" si="0"/>
        <v>-15347787256</v>
      </c>
      <c r="J26" s="64"/>
      <c r="K26" s="45">
        <v>32130674</v>
      </c>
      <c r="L26" s="64"/>
      <c r="M26" s="45">
        <v>168557837110</v>
      </c>
      <c r="N26" s="64"/>
      <c r="O26" s="45">
        <v>-233124105617</v>
      </c>
      <c r="P26" s="64"/>
      <c r="Q26" s="45">
        <f t="shared" si="1"/>
        <v>-64566268507</v>
      </c>
      <c r="W26" s="45"/>
      <c r="Y26" s="45"/>
    </row>
    <row r="27" spans="1:25" ht="40.5" customHeight="1" x14ac:dyDescent="0.2">
      <c r="A27" s="74" t="s">
        <v>19</v>
      </c>
      <c r="C27" s="45">
        <v>10161480</v>
      </c>
      <c r="D27" s="64"/>
      <c r="E27" s="45">
        <v>82143896356</v>
      </c>
      <c r="F27" s="64"/>
      <c r="G27" s="45">
        <v>-105497538089</v>
      </c>
      <c r="H27" s="64"/>
      <c r="I27" s="45">
        <f t="shared" si="0"/>
        <v>-23353641733</v>
      </c>
      <c r="J27" s="64"/>
      <c r="K27" s="45">
        <v>10161480</v>
      </c>
      <c r="L27" s="64"/>
      <c r="M27" s="45">
        <v>82143896356</v>
      </c>
      <c r="N27" s="64"/>
      <c r="O27" s="45">
        <v>-150465564931</v>
      </c>
      <c r="P27" s="64"/>
      <c r="Q27" s="45">
        <f t="shared" si="1"/>
        <v>-68321668575</v>
      </c>
      <c r="W27" s="45"/>
      <c r="Y27" s="45"/>
    </row>
    <row r="28" spans="1:25" ht="40.5" customHeight="1" x14ac:dyDescent="0.2">
      <c r="A28" s="74" t="s">
        <v>26</v>
      </c>
      <c r="C28" s="45">
        <v>132918399</v>
      </c>
      <c r="D28" s="64"/>
      <c r="E28" s="45">
        <v>277986778468</v>
      </c>
      <c r="F28" s="64"/>
      <c r="G28" s="45">
        <v>-328058931111</v>
      </c>
      <c r="H28" s="64"/>
      <c r="I28" s="45">
        <f t="shared" si="0"/>
        <v>-50072152643</v>
      </c>
      <c r="J28" s="64"/>
      <c r="K28" s="45">
        <v>132918399</v>
      </c>
      <c r="L28" s="64"/>
      <c r="M28" s="45">
        <v>277986778468</v>
      </c>
      <c r="N28" s="64"/>
      <c r="O28" s="45">
        <v>-411388559056</v>
      </c>
      <c r="P28" s="64"/>
      <c r="Q28" s="45">
        <f t="shared" si="1"/>
        <v>-133401780588</v>
      </c>
      <c r="W28" s="45"/>
      <c r="Y28" s="45"/>
    </row>
    <row r="29" spans="1:25" ht="40.5" customHeight="1" x14ac:dyDescent="0.2">
      <c r="A29" s="74" t="s">
        <v>29</v>
      </c>
      <c r="C29" s="45">
        <v>129109741</v>
      </c>
      <c r="D29" s="64"/>
      <c r="E29" s="45">
        <v>1025642359894</v>
      </c>
      <c r="F29" s="64"/>
      <c r="G29" s="45">
        <v>-1244277116485</v>
      </c>
      <c r="H29" s="64"/>
      <c r="I29" s="45">
        <f t="shared" si="0"/>
        <v>-218634756591</v>
      </c>
      <c r="J29" s="64"/>
      <c r="K29" s="45">
        <v>129109741</v>
      </c>
      <c r="L29" s="64"/>
      <c r="M29" s="45">
        <v>1025642359894</v>
      </c>
      <c r="N29" s="64"/>
      <c r="O29" s="45">
        <v>-1299668956770</v>
      </c>
      <c r="P29" s="64"/>
      <c r="Q29" s="45">
        <f t="shared" si="1"/>
        <v>-274026596876</v>
      </c>
      <c r="W29" s="45"/>
      <c r="Y29" s="45"/>
    </row>
    <row r="30" spans="1:25" ht="40.5" customHeight="1" x14ac:dyDescent="0.2">
      <c r="A30" s="74" t="s">
        <v>15</v>
      </c>
      <c r="C30" s="45">
        <v>301231382</v>
      </c>
      <c r="D30" s="64"/>
      <c r="E30" s="45">
        <v>724211885436</v>
      </c>
      <c r="F30" s="64"/>
      <c r="G30" s="45">
        <v>-811697038556</v>
      </c>
      <c r="H30" s="64"/>
      <c r="I30" s="45">
        <f t="shared" si="0"/>
        <v>-87485153120</v>
      </c>
      <c r="J30" s="64"/>
      <c r="K30" s="45">
        <v>301231382</v>
      </c>
      <c r="L30" s="64"/>
      <c r="M30" s="45">
        <v>724211885436</v>
      </c>
      <c r="N30" s="64"/>
      <c r="O30" s="45">
        <v>-999031823059</v>
      </c>
      <c r="P30" s="64"/>
      <c r="Q30" s="45">
        <f t="shared" si="1"/>
        <v>-274819937623</v>
      </c>
      <c r="W30" s="45"/>
      <c r="Y30" s="45"/>
    </row>
    <row r="31" spans="1:25" ht="40.5" customHeight="1" x14ac:dyDescent="0.2">
      <c r="A31" s="74" t="s">
        <v>24</v>
      </c>
      <c r="C31" s="45">
        <v>1575599402</v>
      </c>
      <c r="D31" s="64"/>
      <c r="E31" s="45">
        <v>5045958238386</v>
      </c>
      <c r="F31" s="64"/>
      <c r="G31" s="45">
        <v>-6071442962117</v>
      </c>
      <c r="H31" s="64"/>
      <c r="I31" s="45">
        <f t="shared" si="0"/>
        <v>-1025484723731</v>
      </c>
      <c r="J31" s="64"/>
      <c r="K31" s="45">
        <v>1575599402</v>
      </c>
      <c r="L31" s="64"/>
      <c r="M31" s="45">
        <v>5045958238386</v>
      </c>
      <c r="N31" s="64"/>
      <c r="O31" s="45">
        <v>-6321413569820</v>
      </c>
      <c r="P31" s="64"/>
      <c r="Q31" s="45">
        <f t="shared" si="1"/>
        <v>-1275455331434</v>
      </c>
      <c r="W31" s="45"/>
      <c r="Y31" s="45"/>
    </row>
    <row r="32" spans="1:25" ht="40.5" customHeight="1" x14ac:dyDescent="0.2">
      <c r="A32" s="74" t="s">
        <v>31</v>
      </c>
      <c r="C32" s="45">
        <v>1581205352</v>
      </c>
      <c r="D32" s="64"/>
      <c r="E32" s="45">
        <v>3385947791803</v>
      </c>
      <c r="F32" s="64"/>
      <c r="G32" s="45">
        <v>-3938949064379</v>
      </c>
      <c r="H32" s="64"/>
      <c r="I32" s="45">
        <f t="shared" si="0"/>
        <v>-553001272576</v>
      </c>
      <c r="J32" s="64"/>
      <c r="K32" s="45">
        <v>1581205352</v>
      </c>
      <c r="L32" s="64"/>
      <c r="M32" s="45">
        <v>3385947791803</v>
      </c>
      <c r="N32" s="64"/>
      <c r="O32" s="45">
        <v>-5299860743728</v>
      </c>
      <c r="P32" s="64"/>
      <c r="Q32" s="45">
        <f t="shared" si="1"/>
        <v>-1913912951925</v>
      </c>
      <c r="Y32" s="45"/>
    </row>
    <row r="33" spans="1:26" ht="40.5" customHeight="1" x14ac:dyDescent="0.2">
      <c r="A33" s="74" t="s">
        <v>27</v>
      </c>
      <c r="C33" s="45">
        <v>1354907228</v>
      </c>
      <c r="D33" s="64"/>
      <c r="E33" s="45">
        <v>2864804786840</v>
      </c>
      <c r="F33" s="64"/>
      <c r="G33" s="45">
        <v>-3424867182901</v>
      </c>
      <c r="H33" s="64"/>
      <c r="I33" s="45">
        <f t="shared" si="0"/>
        <v>-560062396061</v>
      </c>
      <c r="J33" s="64"/>
      <c r="K33" s="45">
        <v>1354907228</v>
      </c>
      <c r="L33" s="64"/>
      <c r="M33" s="45">
        <v>2864804786840</v>
      </c>
      <c r="N33" s="64"/>
      <c r="O33" s="45">
        <v>-5508260193187</v>
      </c>
      <c r="P33" s="64"/>
      <c r="Q33" s="45">
        <f t="shared" si="1"/>
        <v>-2643455406347</v>
      </c>
    </row>
    <row r="34" spans="1:26" ht="40.5" customHeight="1" x14ac:dyDescent="0.2">
      <c r="A34" s="74" t="s">
        <v>20</v>
      </c>
      <c r="C34" s="45">
        <v>4562966340</v>
      </c>
      <c r="D34" s="64"/>
      <c r="E34" s="45">
        <v>19966043868361</v>
      </c>
      <c r="F34" s="64"/>
      <c r="G34" s="45">
        <v>-23297860924972</v>
      </c>
      <c r="H34" s="64"/>
      <c r="I34" s="45">
        <f t="shared" si="0"/>
        <v>-3331817056611</v>
      </c>
      <c r="J34" s="64"/>
      <c r="K34" s="45">
        <v>4562966340</v>
      </c>
      <c r="L34" s="64"/>
      <c r="M34" s="45">
        <v>19966043868361</v>
      </c>
      <c r="N34" s="64"/>
      <c r="O34" s="45">
        <v>-28829104384421</v>
      </c>
      <c r="P34" s="64"/>
      <c r="Q34" s="45">
        <f t="shared" si="1"/>
        <v>-8863060516060</v>
      </c>
    </row>
    <row r="35" spans="1:26" ht="40.5" customHeight="1" x14ac:dyDescent="0.2">
      <c r="A35" s="74" t="s">
        <v>187</v>
      </c>
      <c r="C35" s="45">
        <v>0</v>
      </c>
      <c r="D35" s="45"/>
      <c r="E35" s="45">
        <v>0</v>
      </c>
      <c r="F35" s="45"/>
      <c r="G35" s="45">
        <v>-8240</v>
      </c>
      <c r="I35" s="45">
        <v>-8240</v>
      </c>
      <c r="K35" s="45">
        <v>0</v>
      </c>
      <c r="M35" s="45">
        <v>0</v>
      </c>
      <c r="O35" s="45">
        <v>0</v>
      </c>
      <c r="Q35" s="45">
        <v>0</v>
      </c>
    </row>
    <row r="36" spans="1:26" ht="40.5" customHeight="1" x14ac:dyDescent="0.2">
      <c r="A36" s="74" t="s">
        <v>188</v>
      </c>
      <c r="C36" s="45">
        <v>0</v>
      </c>
      <c r="D36" s="45"/>
      <c r="E36" s="45">
        <v>0</v>
      </c>
      <c r="F36" s="45"/>
      <c r="G36" s="45">
        <v>-447157</v>
      </c>
      <c r="I36" s="45">
        <v>-447157</v>
      </c>
      <c r="K36" s="45">
        <v>0</v>
      </c>
      <c r="M36" s="45">
        <v>0</v>
      </c>
      <c r="O36" s="45">
        <v>0</v>
      </c>
      <c r="Q36" s="45">
        <v>0</v>
      </c>
    </row>
    <row r="37" spans="1:26" ht="40.5" customHeight="1" thickBot="1" x14ac:dyDescent="0.25">
      <c r="A37" s="74" t="s">
        <v>189</v>
      </c>
      <c r="C37" s="45">
        <v>0</v>
      </c>
      <c r="D37" s="45"/>
      <c r="E37" s="45">
        <v>0</v>
      </c>
      <c r="F37" s="45"/>
      <c r="G37" s="45">
        <v>-112008832</v>
      </c>
      <c r="I37" s="45">
        <v>-112008832</v>
      </c>
      <c r="K37" s="45">
        <v>0</v>
      </c>
      <c r="M37" s="45">
        <v>0</v>
      </c>
      <c r="O37" s="45">
        <v>0</v>
      </c>
      <c r="Q37" s="45">
        <v>0</v>
      </c>
    </row>
    <row r="38" spans="1:26" ht="40.5" customHeight="1" thickBot="1" x14ac:dyDescent="0.3">
      <c r="A38" s="90" t="s">
        <v>33</v>
      </c>
      <c r="B38" s="109"/>
      <c r="C38" s="50">
        <f>SUM(C9:C37)</f>
        <v>10649872996</v>
      </c>
      <c r="D38" s="65"/>
      <c r="E38" s="50">
        <f>SUM(E9:E37)</f>
        <v>43524155984167</v>
      </c>
      <c r="F38" s="65"/>
      <c r="G38" s="50">
        <f>SUM(G9:G37)</f>
        <v>-51069764660002</v>
      </c>
      <c r="H38" s="65"/>
      <c r="I38" s="50">
        <f>SUM(I9:I37)</f>
        <v>-7543704659835</v>
      </c>
      <c r="J38" s="65"/>
      <c r="K38" s="50">
        <f>SUM(K9:K37)</f>
        <v>10649872996</v>
      </c>
      <c r="L38" s="65"/>
      <c r="M38" s="50">
        <f>SUM(M9:M37)</f>
        <v>43524155984167</v>
      </c>
      <c r="N38" s="65"/>
      <c r="O38" s="50">
        <f>SUM(O9:O37)</f>
        <v>-57646948973037</v>
      </c>
      <c r="P38" s="65"/>
      <c r="Q38" s="50">
        <f>SUM(Q9:Q37)</f>
        <v>-14120888972870</v>
      </c>
      <c r="R38" s="107"/>
    </row>
    <row r="39" spans="1:26" ht="13.5" thickTop="1" x14ac:dyDescent="0.2"/>
    <row r="40" spans="1:26" ht="39" customHeight="1" x14ac:dyDescent="0.2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</row>
    <row r="41" spans="1:26" ht="22.5" x14ac:dyDescent="0.2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1:26" ht="22.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1:26" ht="22.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1:26" ht="39.75" customHeight="1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</row>
    <row r="45" spans="1:26" ht="39" customHeight="1" x14ac:dyDescent="0.2">
      <c r="Z45" s="45"/>
    </row>
    <row r="46" spans="1:26" ht="39" customHeight="1" x14ac:dyDescent="0.2">
      <c r="Z46" s="45"/>
    </row>
    <row r="47" spans="1:26" ht="39" customHeight="1" x14ac:dyDescent="0.2">
      <c r="Z47" s="45"/>
    </row>
    <row r="48" spans="1:26" ht="39" customHeight="1" x14ac:dyDescent="0.2">
      <c r="Z48" s="45"/>
    </row>
    <row r="49" spans="26:26" ht="39" customHeight="1" x14ac:dyDescent="0.2">
      <c r="Z49" s="45"/>
    </row>
    <row r="50" spans="26:26" ht="39" customHeight="1" x14ac:dyDescent="0.2">
      <c r="Z50" s="45"/>
    </row>
    <row r="51" spans="26:26" ht="39" customHeight="1" x14ac:dyDescent="0.2">
      <c r="Z51" s="45"/>
    </row>
    <row r="52" spans="26:26" ht="39" customHeight="1" x14ac:dyDescent="0.2">
      <c r="Z52" s="45"/>
    </row>
    <row r="53" spans="26:26" ht="39" customHeight="1" x14ac:dyDescent="0.2">
      <c r="Z53" s="45"/>
    </row>
    <row r="54" spans="26:26" ht="39" customHeight="1" x14ac:dyDescent="0.2"/>
    <row r="55" spans="26:26" ht="39" customHeight="1" x14ac:dyDescent="0.2"/>
    <row r="59" spans="26:26" ht="39.75" customHeight="1" x14ac:dyDescent="0.2"/>
    <row r="60" spans="26:26" ht="39.75" customHeight="1" x14ac:dyDescent="0.2"/>
    <row r="61" spans="26:26" ht="39.75" customHeight="1" x14ac:dyDescent="0.2"/>
    <row r="62" spans="26:26" ht="39.75" customHeight="1" x14ac:dyDescent="0.2"/>
    <row r="63" spans="26:26" ht="39.75" customHeight="1" x14ac:dyDescent="0.2"/>
    <row r="69" spans="1:17" ht="22.5" x14ac:dyDescent="0.2">
      <c r="A69" s="106"/>
      <c r="C69" s="45"/>
      <c r="D69" s="64"/>
      <c r="E69" s="45"/>
      <c r="F69" s="64"/>
      <c r="G69" s="45"/>
      <c r="H69" s="64"/>
      <c r="I69" s="45"/>
      <c r="J69" s="64"/>
      <c r="K69" s="45"/>
      <c r="L69" s="64"/>
      <c r="M69" s="45"/>
      <c r="N69" s="64"/>
      <c r="O69" s="45"/>
      <c r="P69" s="64"/>
      <c r="Q69" s="45"/>
    </row>
    <row r="70" spans="1:17" ht="22.5" x14ac:dyDescent="0.2">
      <c r="A70" s="106"/>
      <c r="C70" s="45"/>
      <c r="D70" s="64"/>
      <c r="E70" s="45"/>
      <c r="F70" s="64"/>
      <c r="G70" s="45"/>
      <c r="H70" s="64"/>
      <c r="I70" s="45"/>
      <c r="J70" s="64"/>
      <c r="K70" s="45"/>
      <c r="L70" s="64"/>
      <c r="M70" s="45"/>
      <c r="N70" s="64"/>
      <c r="O70" s="45"/>
      <c r="P70" s="64"/>
      <c r="Q70" s="45"/>
    </row>
    <row r="71" spans="1:17" ht="22.5" x14ac:dyDescent="0.2">
      <c r="A71" s="106"/>
      <c r="C71" s="45"/>
      <c r="D71" s="64"/>
      <c r="E71" s="45"/>
      <c r="F71" s="64"/>
      <c r="G71" s="45"/>
      <c r="H71" s="64"/>
      <c r="I71" s="45"/>
      <c r="J71" s="64"/>
      <c r="K71" s="45"/>
      <c r="L71" s="64"/>
      <c r="M71" s="45"/>
      <c r="N71" s="64"/>
      <c r="O71" s="45"/>
      <c r="P71" s="64"/>
      <c r="Q71" s="45"/>
    </row>
    <row r="72" spans="1:17" ht="22.5" x14ac:dyDescent="0.2">
      <c r="A72" s="106"/>
      <c r="C72" s="45"/>
      <c r="D72" s="64"/>
      <c r="E72" s="45"/>
      <c r="F72" s="64"/>
      <c r="G72" s="45"/>
      <c r="H72" s="64"/>
      <c r="I72" s="45"/>
      <c r="J72" s="64"/>
      <c r="K72" s="45"/>
      <c r="L72" s="64"/>
      <c r="M72" s="45"/>
      <c r="N72" s="64"/>
      <c r="O72" s="45"/>
      <c r="P72" s="64"/>
      <c r="Q72" s="45"/>
    </row>
    <row r="73" spans="1:17" ht="22.5" x14ac:dyDescent="0.2">
      <c r="A73" s="106"/>
      <c r="C73" s="45"/>
      <c r="D73" s="64"/>
      <c r="E73" s="45"/>
      <c r="F73" s="64"/>
      <c r="G73" s="45"/>
      <c r="H73" s="64"/>
      <c r="I73" s="45"/>
      <c r="J73" s="64"/>
      <c r="K73" s="45"/>
      <c r="L73" s="64"/>
      <c r="M73" s="45"/>
      <c r="N73" s="64"/>
      <c r="O73" s="45"/>
      <c r="P73" s="64"/>
      <c r="Q73" s="45"/>
    </row>
    <row r="74" spans="1:17" ht="22.5" x14ac:dyDescent="0.2">
      <c r="A74" s="106"/>
      <c r="C74" s="45"/>
      <c r="D74" s="64"/>
      <c r="E74" s="45"/>
      <c r="F74" s="64"/>
      <c r="G74" s="45"/>
      <c r="H74" s="64"/>
      <c r="I74" s="45"/>
      <c r="J74" s="64"/>
      <c r="K74" s="45"/>
      <c r="L74" s="64"/>
      <c r="M74" s="45"/>
      <c r="N74" s="64"/>
      <c r="O74" s="45"/>
      <c r="P74" s="64"/>
      <c r="Q74" s="45"/>
    </row>
    <row r="75" spans="1:17" ht="22.5" x14ac:dyDescent="0.2">
      <c r="A75" s="106"/>
      <c r="C75" s="45"/>
      <c r="D75" s="64"/>
      <c r="E75" s="45"/>
      <c r="F75" s="64"/>
      <c r="G75" s="45"/>
      <c r="H75" s="64"/>
      <c r="I75" s="45"/>
      <c r="J75" s="64"/>
      <c r="K75" s="45"/>
      <c r="L75" s="64"/>
      <c r="M75" s="45"/>
      <c r="N75" s="64"/>
      <c r="O75" s="45"/>
      <c r="P75" s="64"/>
      <c r="Q75" s="45"/>
    </row>
    <row r="76" spans="1:17" ht="22.5" x14ac:dyDescent="0.2">
      <c r="A76" s="106"/>
      <c r="C76" s="45"/>
      <c r="D76" s="64"/>
      <c r="E76" s="45"/>
      <c r="F76" s="64"/>
      <c r="G76" s="45"/>
      <c r="H76" s="64"/>
      <c r="I76" s="45"/>
      <c r="J76" s="64"/>
      <c r="K76" s="45"/>
      <c r="L76" s="64"/>
      <c r="M76" s="45"/>
      <c r="N76" s="64"/>
      <c r="O76" s="45"/>
      <c r="P76" s="64"/>
      <c r="Q76" s="45"/>
    </row>
  </sheetData>
  <sortState xmlns:xlrd2="http://schemas.microsoft.com/office/spreadsheetml/2017/richdata2" ref="A9:Q34">
    <sortCondition descending="1" ref="Q9:Q34"/>
  </sortState>
  <mergeCells count="8">
    <mergeCell ref="C6:Q6"/>
    <mergeCell ref="A1:Q1"/>
    <mergeCell ref="A7:A8"/>
    <mergeCell ref="C7:I7"/>
    <mergeCell ref="K7:Q7"/>
    <mergeCell ref="A5:Q5"/>
    <mergeCell ref="A2:Q2"/>
    <mergeCell ref="A3:Q3"/>
  </mergeCells>
  <pageMargins left="0.39" right="0.39" top="0.39" bottom="0.39" header="0" footer="0"/>
  <pageSetup scale="3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A4353-6034-4987-8861-5B3974F95F9D}">
  <sheetPr>
    <pageSetUpPr fitToPage="1"/>
  </sheetPr>
  <dimension ref="A1:S21"/>
  <sheetViews>
    <sheetView rightToLeft="1" view="pageBreakPreview" topLeftCell="A5" zoomScale="78" zoomScaleNormal="100" zoomScaleSheetLayoutView="78" workbookViewId="0">
      <selection activeCell="T14" sqref="T14"/>
    </sheetView>
  </sheetViews>
  <sheetFormatPr defaultRowHeight="12.75" x14ac:dyDescent="0.2"/>
  <cols>
    <col min="1" max="1" width="31.85546875" customWidth="1"/>
    <col min="2" max="2" width="1.42578125" customWidth="1"/>
    <col min="3" max="3" width="22.5703125" customWidth="1"/>
    <col min="4" max="4" width="1.42578125" customWidth="1"/>
    <col min="5" max="5" width="24.85546875" customWidth="1"/>
    <col min="6" max="6" width="1.42578125" customWidth="1"/>
    <col min="7" max="7" width="24.7109375" customWidth="1"/>
    <col min="8" max="8" width="1.42578125" customWidth="1"/>
    <col min="9" max="9" width="37.5703125" bestFit="1" customWidth="1"/>
    <col min="10" max="10" width="1.42578125" customWidth="1"/>
    <col min="11" max="11" width="22.5703125" customWidth="1"/>
    <col min="12" max="12" width="1.42578125" customWidth="1"/>
    <col min="13" max="13" width="25.42578125" customWidth="1"/>
    <col min="14" max="14" width="1.42578125" customWidth="1"/>
    <col min="15" max="15" width="27.42578125" customWidth="1"/>
    <col min="16" max="16" width="1.42578125" customWidth="1"/>
    <col min="17" max="17" width="37.5703125" bestFit="1" customWidth="1"/>
    <col min="18" max="18" width="1.42578125" customWidth="1"/>
    <col min="19" max="19" width="16.85546875" bestFit="1" customWidth="1"/>
  </cols>
  <sheetData>
    <row r="1" spans="1:19" ht="39.75" customHeight="1" x14ac:dyDescent="0.2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9" ht="39.75" customHeight="1" x14ac:dyDescent="0.2">
      <c r="A2" s="132" t="s">
        <v>86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19" ht="39.75" customHeight="1" x14ac:dyDescent="0.2">
      <c r="A3" s="132" t="s">
        <v>140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19" ht="39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9" ht="39.75" customHeight="1" x14ac:dyDescent="0.2">
      <c r="A5" s="133" t="s">
        <v>182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62"/>
    </row>
    <row r="6" spans="1:19" ht="39.75" customHeight="1" x14ac:dyDescent="0.85">
      <c r="A6" s="92"/>
      <c r="B6" s="92"/>
      <c r="C6" s="139" t="s">
        <v>144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62"/>
    </row>
    <row r="7" spans="1:19" ht="39.75" customHeight="1" thickBot="1" x14ac:dyDescent="0.7">
      <c r="A7" s="134" t="s">
        <v>87</v>
      </c>
      <c r="B7" s="62"/>
      <c r="C7" s="136" t="s">
        <v>157</v>
      </c>
      <c r="D7" s="136"/>
      <c r="E7" s="136"/>
      <c r="F7" s="136"/>
      <c r="G7" s="136"/>
      <c r="H7" s="136"/>
      <c r="I7" s="136"/>
      <c r="J7" s="88"/>
      <c r="K7" s="136" t="s">
        <v>156</v>
      </c>
      <c r="L7" s="136"/>
      <c r="M7" s="136"/>
      <c r="N7" s="136"/>
      <c r="O7" s="136"/>
      <c r="P7" s="136"/>
      <c r="Q7" s="136"/>
      <c r="R7" s="62"/>
    </row>
    <row r="8" spans="1:19" ht="39.75" customHeight="1" thickBot="1" x14ac:dyDescent="0.35">
      <c r="A8" s="135"/>
      <c r="B8" s="62"/>
      <c r="C8" s="91" t="s">
        <v>9</v>
      </c>
      <c r="D8" s="88"/>
      <c r="E8" s="91" t="s">
        <v>11</v>
      </c>
      <c r="F8" s="88"/>
      <c r="G8" s="91" t="s">
        <v>130</v>
      </c>
      <c r="H8" s="88"/>
      <c r="I8" s="91" t="s">
        <v>136</v>
      </c>
      <c r="J8" s="88"/>
      <c r="K8" s="91" t="s">
        <v>9</v>
      </c>
      <c r="L8" s="88"/>
      <c r="M8" s="91" t="s">
        <v>11</v>
      </c>
      <c r="N8" s="88"/>
      <c r="O8" s="91" t="s">
        <v>130</v>
      </c>
      <c r="P8" s="88"/>
      <c r="Q8" s="105" t="s">
        <v>136</v>
      </c>
      <c r="R8" s="62"/>
    </row>
    <row r="9" spans="1:19" ht="39.75" customHeight="1" x14ac:dyDescent="0.2">
      <c r="A9" s="106" t="s">
        <v>63</v>
      </c>
      <c r="B9" s="62"/>
      <c r="C9" s="45">
        <v>22000000</v>
      </c>
      <c r="D9" s="64"/>
      <c r="E9" s="45">
        <v>729053276875</v>
      </c>
      <c r="F9" s="64"/>
      <c r="G9" s="45">
        <v>-711663956983</v>
      </c>
      <c r="H9" s="64"/>
      <c r="I9" s="45">
        <f t="shared" ref="I9:I14" si="0">E9+G9</f>
        <v>17389319892</v>
      </c>
      <c r="J9" s="64"/>
      <c r="K9" s="45">
        <v>22000000</v>
      </c>
      <c r="L9" s="64"/>
      <c r="M9" s="45">
        <v>729053276875</v>
      </c>
      <c r="N9" s="64"/>
      <c r="O9" s="45">
        <v>-628405803912</v>
      </c>
      <c r="P9" s="64"/>
      <c r="Q9" s="45">
        <f t="shared" ref="Q9:Q14" si="1">M9+O9</f>
        <v>100647472963</v>
      </c>
      <c r="R9" s="62"/>
    </row>
    <row r="10" spans="1:19" ht="39.75" customHeight="1" x14ac:dyDescent="0.2">
      <c r="A10" s="106" t="s">
        <v>65</v>
      </c>
      <c r="B10" s="62"/>
      <c r="C10" s="45">
        <v>6500000</v>
      </c>
      <c r="D10" s="64"/>
      <c r="E10" s="45">
        <v>328103968968</v>
      </c>
      <c r="F10" s="64"/>
      <c r="G10" s="45">
        <v>-320571881501</v>
      </c>
      <c r="H10" s="64"/>
      <c r="I10" s="45">
        <f t="shared" si="0"/>
        <v>7532087467</v>
      </c>
      <c r="J10" s="64"/>
      <c r="K10" s="45">
        <v>6500000</v>
      </c>
      <c r="L10" s="64"/>
      <c r="M10" s="45">
        <v>328103968968</v>
      </c>
      <c r="N10" s="64"/>
      <c r="O10" s="45">
        <v>-286063353064</v>
      </c>
      <c r="P10" s="64"/>
      <c r="Q10" s="45">
        <f t="shared" si="1"/>
        <v>42040615904</v>
      </c>
      <c r="R10" s="62"/>
    </row>
    <row r="11" spans="1:19" ht="39.75" customHeight="1" x14ac:dyDescent="0.2">
      <c r="A11" s="106" t="s">
        <v>67</v>
      </c>
      <c r="B11" s="62"/>
      <c r="C11" s="45">
        <v>38000000</v>
      </c>
      <c r="D11" s="64"/>
      <c r="E11" s="45">
        <v>514195570250</v>
      </c>
      <c r="F11" s="64"/>
      <c r="G11" s="45">
        <v>-522124579156</v>
      </c>
      <c r="H11" s="64"/>
      <c r="I11" s="45">
        <f t="shared" si="0"/>
        <v>-7929008906</v>
      </c>
      <c r="J11" s="64"/>
      <c r="K11" s="45">
        <v>38000000</v>
      </c>
      <c r="L11" s="64"/>
      <c r="M11" s="45">
        <v>514195570250</v>
      </c>
      <c r="N11" s="64"/>
      <c r="O11" s="45">
        <v>-475014262445</v>
      </c>
      <c r="P11" s="64"/>
      <c r="Q11" s="45">
        <f t="shared" si="1"/>
        <v>39181307805</v>
      </c>
      <c r="R11" s="62"/>
    </row>
    <row r="12" spans="1:19" ht="39.75" customHeight="1" x14ac:dyDescent="0.2">
      <c r="A12" s="106" t="s">
        <v>64</v>
      </c>
      <c r="B12" s="62"/>
      <c r="C12" s="45">
        <v>17325000</v>
      </c>
      <c r="D12" s="64"/>
      <c r="E12" s="45">
        <v>450504114637</v>
      </c>
      <c r="F12" s="64"/>
      <c r="G12" s="45">
        <v>-447000266293</v>
      </c>
      <c r="H12" s="64"/>
      <c r="I12" s="45">
        <f t="shared" si="0"/>
        <v>3503848344</v>
      </c>
      <c r="J12" s="64"/>
      <c r="K12" s="45">
        <v>17325000</v>
      </c>
      <c r="L12" s="64"/>
      <c r="M12" s="45">
        <v>450504114637</v>
      </c>
      <c r="N12" s="64"/>
      <c r="O12" s="45">
        <v>-419697890315</v>
      </c>
      <c r="P12" s="64"/>
      <c r="Q12" s="45">
        <f t="shared" si="1"/>
        <v>30806224322</v>
      </c>
      <c r="R12" s="62"/>
    </row>
    <row r="13" spans="1:19" ht="39.75" customHeight="1" x14ac:dyDescent="0.2">
      <c r="A13" s="106" t="s">
        <v>66</v>
      </c>
      <c r="B13" s="62"/>
      <c r="C13" s="45">
        <v>3270000</v>
      </c>
      <c r="D13" s="64"/>
      <c r="E13" s="45">
        <v>94720676542</v>
      </c>
      <c r="F13" s="64"/>
      <c r="G13" s="45">
        <v>-92590628358</v>
      </c>
      <c r="H13" s="64"/>
      <c r="I13" s="45">
        <f t="shared" si="0"/>
        <v>2130048184</v>
      </c>
      <c r="J13" s="64"/>
      <c r="K13" s="45">
        <v>3270000</v>
      </c>
      <c r="L13" s="64"/>
      <c r="M13" s="45">
        <v>94720676542</v>
      </c>
      <c r="N13" s="64"/>
      <c r="O13" s="45">
        <v>-89214454536</v>
      </c>
      <c r="P13" s="64"/>
      <c r="Q13" s="45">
        <f t="shared" si="1"/>
        <v>5506222006</v>
      </c>
      <c r="R13" s="62"/>
    </row>
    <row r="14" spans="1:19" ht="39.75" customHeight="1" thickBot="1" x14ac:dyDescent="0.25">
      <c r="A14" s="106" t="s">
        <v>68</v>
      </c>
      <c r="B14" s="62"/>
      <c r="C14" s="45">
        <v>1000000</v>
      </c>
      <c r="D14" s="64"/>
      <c r="E14" s="45">
        <v>10117102687</v>
      </c>
      <c r="F14" s="64"/>
      <c r="G14" s="45">
        <v>-10115103062</v>
      </c>
      <c r="H14" s="64"/>
      <c r="I14" s="45">
        <f t="shared" si="0"/>
        <v>1999625</v>
      </c>
      <c r="J14" s="64"/>
      <c r="K14" s="45">
        <v>1000000</v>
      </c>
      <c r="L14" s="64"/>
      <c r="M14" s="45">
        <v>10117102687</v>
      </c>
      <c r="N14" s="64"/>
      <c r="O14" s="45">
        <v>-10103105312</v>
      </c>
      <c r="P14" s="64"/>
      <c r="Q14" s="45">
        <f t="shared" si="1"/>
        <v>13997375</v>
      </c>
      <c r="R14" s="62"/>
    </row>
    <row r="15" spans="1:19" ht="39.75" customHeight="1" thickBot="1" x14ac:dyDescent="0.25">
      <c r="A15" s="90" t="s">
        <v>33</v>
      </c>
      <c r="B15" s="62"/>
      <c r="C15" s="50">
        <f>SUM(C9:C14)</f>
        <v>88095000</v>
      </c>
      <c r="D15" s="62"/>
      <c r="E15" s="50">
        <f>SUM(E9:E14)</f>
        <v>2126694709959</v>
      </c>
      <c r="F15" s="62"/>
      <c r="G15" s="50">
        <f>SUM(G9:G14)</f>
        <v>-2104066415353</v>
      </c>
      <c r="H15" s="62"/>
      <c r="I15" s="50">
        <f>SUM(I9:I14)</f>
        <v>22628294606</v>
      </c>
      <c r="J15" s="62"/>
      <c r="K15" s="50">
        <f>SUM(K9:K14)</f>
        <v>88095000</v>
      </c>
      <c r="L15" s="62"/>
      <c r="M15" s="50">
        <f>SUM(M9:M14)</f>
        <v>2126694709959</v>
      </c>
      <c r="N15" s="62"/>
      <c r="O15" s="50">
        <f>SUM(O9:O14)</f>
        <v>-1908498869584</v>
      </c>
      <c r="P15" s="62"/>
      <c r="Q15" s="50">
        <f>SUM(Q9:Q14)</f>
        <v>218195840375</v>
      </c>
      <c r="R15" s="62"/>
      <c r="S15" s="62"/>
    </row>
    <row r="16" spans="1:19" ht="13.5" thickTop="1" x14ac:dyDescent="0.2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</row>
    <row r="17" spans="1:18" ht="40.5" customHeight="1" x14ac:dyDescent="0.2">
      <c r="A17" s="62"/>
      <c r="B17" s="62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62"/>
    </row>
    <row r="18" spans="1:18" ht="40.5" customHeight="1" x14ac:dyDescent="0.2"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</row>
    <row r="19" spans="1:18" ht="22.5" x14ac:dyDescent="0.2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</row>
    <row r="20" spans="1:18" ht="22.5" x14ac:dyDescent="0.2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1:18" ht="22.5" x14ac:dyDescent="0.2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</row>
  </sheetData>
  <sortState xmlns:xlrd2="http://schemas.microsoft.com/office/spreadsheetml/2017/richdata2" ref="A9:Q14">
    <sortCondition descending="1" ref="Q9:Q14"/>
  </sortState>
  <mergeCells count="8">
    <mergeCell ref="A7:A8"/>
    <mergeCell ref="C7:I7"/>
    <mergeCell ref="K7:Q7"/>
    <mergeCell ref="A1:Q1"/>
    <mergeCell ref="A2:Q2"/>
    <mergeCell ref="A3:Q3"/>
    <mergeCell ref="C6:Q6"/>
    <mergeCell ref="A5:Q5"/>
  </mergeCells>
  <pageMargins left="0.7" right="0.7" top="0.75" bottom="0.75" header="0.3" footer="0.3"/>
  <pageSetup paperSize="9" scale="5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0DAF-3259-4AA2-8C01-EDFEC9C222F0}">
  <sheetPr>
    <pageSetUpPr fitToPage="1"/>
  </sheetPr>
  <dimension ref="A1:S12"/>
  <sheetViews>
    <sheetView rightToLeft="1" view="pageBreakPreview" topLeftCell="A4" zoomScale="91" zoomScaleNormal="100" zoomScaleSheetLayoutView="91" workbookViewId="0">
      <selection activeCell="I11" sqref="I11:I14"/>
    </sheetView>
  </sheetViews>
  <sheetFormatPr defaultRowHeight="12.75" x14ac:dyDescent="0.2"/>
  <cols>
    <col min="1" max="1" width="30.140625" bestFit="1" customWidth="1"/>
    <col min="2" max="2" width="1.42578125" customWidth="1"/>
    <col min="3" max="3" width="19.140625" customWidth="1"/>
    <col min="4" max="4" width="1.42578125" customWidth="1"/>
    <col min="5" max="5" width="25" customWidth="1"/>
    <col min="6" max="6" width="1.42578125" customWidth="1"/>
    <col min="7" max="7" width="24.5703125" customWidth="1"/>
    <col min="8" max="8" width="1.42578125" customWidth="1"/>
    <col min="9" max="9" width="37.5703125" bestFit="1" customWidth="1"/>
    <col min="10" max="10" width="1.42578125" customWidth="1"/>
    <col min="11" max="11" width="17.85546875" customWidth="1"/>
    <col min="12" max="12" width="1.42578125" customWidth="1"/>
    <col min="13" max="13" width="23.28515625" customWidth="1"/>
    <col min="14" max="14" width="1.42578125" customWidth="1"/>
    <col min="15" max="15" width="23.85546875" customWidth="1"/>
    <col min="16" max="16" width="1.42578125" customWidth="1"/>
    <col min="17" max="17" width="37.5703125" bestFit="1" customWidth="1"/>
    <col min="18" max="18" width="1.42578125" customWidth="1"/>
  </cols>
  <sheetData>
    <row r="1" spans="1:19" ht="39.75" customHeight="1" x14ac:dyDescent="0.2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9" ht="39.75" customHeight="1" x14ac:dyDescent="0.2">
      <c r="A2" s="132" t="s">
        <v>86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19" ht="39.75" customHeight="1" x14ac:dyDescent="0.2">
      <c r="A3" s="132" t="s">
        <v>140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19" ht="39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9" ht="39.75" customHeight="1" x14ac:dyDescent="0.2">
      <c r="A5" s="133" t="s">
        <v>183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62"/>
    </row>
    <row r="6" spans="1:19" ht="39.75" customHeight="1" x14ac:dyDescent="0.85">
      <c r="A6" s="92"/>
      <c r="B6" s="92"/>
      <c r="C6" s="139" t="s">
        <v>144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62"/>
    </row>
    <row r="7" spans="1:19" ht="39.75" customHeight="1" thickBot="1" x14ac:dyDescent="0.7">
      <c r="A7" s="134" t="s">
        <v>87</v>
      </c>
      <c r="B7" s="62"/>
      <c r="C7" s="136" t="s">
        <v>157</v>
      </c>
      <c r="D7" s="136"/>
      <c r="E7" s="136"/>
      <c r="F7" s="136"/>
      <c r="G7" s="136"/>
      <c r="H7" s="136"/>
      <c r="I7" s="136"/>
      <c r="J7" s="88"/>
      <c r="K7" s="136" t="s">
        <v>156</v>
      </c>
      <c r="L7" s="136"/>
      <c r="M7" s="136"/>
      <c r="N7" s="136"/>
      <c r="O7" s="136"/>
      <c r="P7" s="136"/>
      <c r="Q7" s="136"/>
      <c r="R7" s="62"/>
    </row>
    <row r="8" spans="1:19" ht="39.75" customHeight="1" thickBot="1" x14ac:dyDescent="0.35">
      <c r="A8" s="135"/>
      <c r="B8" s="62"/>
      <c r="C8" s="91" t="s">
        <v>9</v>
      </c>
      <c r="D8" s="88"/>
      <c r="E8" s="91" t="s">
        <v>11</v>
      </c>
      <c r="F8" s="88"/>
      <c r="G8" s="91" t="s">
        <v>130</v>
      </c>
      <c r="H8" s="88"/>
      <c r="I8" s="91" t="s">
        <v>136</v>
      </c>
      <c r="J8" s="88"/>
      <c r="K8" s="91" t="s">
        <v>9</v>
      </c>
      <c r="L8" s="88"/>
      <c r="M8" s="91" t="s">
        <v>11</v>
      </c>
      <c r="N8" s="88"/>
      <c r="O8" s="91" t="s">
        <v>130</v>
      </c>
      <c r="P8" s="88"/>
      <c r="Q8" s="105" t="s">
        <v>136</v>
      </c>
      <c r="R8" s="62"/>
    </row>
    <row r="9" spans="1:19" ht="39.75" customHeight="1" thickBot="1" x14ac:dyDescent="0.25">
      <c r="A9" s="106" t="s">
        <v>79</v>
      </c>
      <c r="B9" s="62"/>
      <c r="C9" s="75">
        <v>100</v>
      </c>
      <c r="D9" s="64"/>
      <c r="E9" s="75">
        <v>97430811</v>
      </c>
      <c r="F9" s="64"/>
      <c r="G9" s="75">
        <v>-95068875</v>
      </c>
      <c r="H9" s="64"/>
      <c r="I9" s="75">
        <f>E9+G9</f>
        <v>2361936</v>
      </c>
      <c r="J9" s="64"/>
      <c r="K9" s="75">
        <v>100</v>
      </c>
      <c r="L9" s="64"/>
      <c r="M9" s="75">
        <v>97430811</v>
      </c>
      <c r="N9" s="64"/>
      <c r="O9" s="75">
        <v>-95068875</v>
      </c>
      <c r="P9" s="64"/>
      <c r="Q9" s="75">
        <f>M9+O9</f>
        <v>2361936</v>
      </c>
      <c r="R9" s="62"/>
      <c r="S9" s="62"/>
    </row>
    <row r="10" spans="1:19" ht="13.5" thickTop="1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1:19" ht="40.5" customHeight="1" x14ac:dyDescent="0.2"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9" ht="40.5" customHeight="1" x14ac:dyDescent="0.2"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</sheetData>
  <mergeCells count="8">
    <mergeCell ref="A1:Q1"/>
    <mergeCell ref="A2:Q2"/>
    <mergeCell ref="A3:Q3"/>
    <mergeCell ref="A5:Q5"/>
    <mergeCell ref="A7:A8"/>
    <mergeCell ref="C7:I7"/>
    <mergeCell ref="K7:Q7"/>
    <mergeCell ref="C6:Q6"/>
  </mergeCells>
  <pageMargins left="0.7" right="0.7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8"/>
  <sheetViews>
    <sheetView rightToLeft="1" view="pageBreakPreview" topLeftCell="A22" zoomScale="70" zoomScaleNormal="100" zoomScaleSheetLayoutView="70" workbookViewId="0">
      <selection activeCell="AC14" sqref="AC14"/>
    </sheetView>
  </sheetViews>
  <sheetFormatPr defaultRowHeight="15.75" x14ac:dyDescent="0.4"/>
  <cols>
    <col min="1" max="1" width="29.85546875" style="5" customWidth="1"/>
    <col min="2" max="2" width="1.42578125" style="5" customWidth="1"/>
    <col min="3" max="3" width="26.28515625" style="5" customWidth="1"/>
    <col min="4" max="4" width="1.42578125" style="5" customWidth="1"/>
    <col min="5" max="5" width="26.28515625" style="5" bestFit="1" customWidth="1"/>
    <col min="6" max="6" width="1.42578125" style="5" customWidth="1"/>
    <col min="7" max="7" width="26.28515625" style="5" bestFit="1" customWidth="1"/>
    <col min="8" max="8" width="1.42578125" style="5" customWidth="1"/>
    <col min="9" max="9" width="21.7109375" style="5" customWidth="1"/>
    <col min="10" max="10" width="1.42578125" style="5" customWidth="1"/>
    <col min="11" max="11" width="22.5703125" style="5" bestFit="1" customWidth="1"/>
    <col min="12" max="12" width="1.42578125" style="5" customWidth="1"/>
    <col min="13" max="13" width="17.85546875" style="5" customWidth="1"/>
    <col min="14" max="14" width="1.42578125" style="5" customWidth="1"/>
    <col min="15" max="15" width="22" style="5" bestFit="1" customWidth="1"/>
    <col min="16" max="16" width="1.42578125" style="5" customWidth="1"/>
    <col min="17" max="17" width="20.85546875" style="5" bestFit="1" customWidth="1"/>
    <col min="18" max="18" width="1.42578125" style="5" customWidth="1"/>
    <col min="19" max="19" width="20.42578125" style="5" customWidth="1"/>
    <col min="20" max="20" width="1.42578125" style="5" customWidth="1"/>
    <col min="21" max="21" width="26.28515625" style="5" bestFit="1" customWidth="1"/>
    <col min="22" max="22" width="1.42578125" style="5" customWidth="1"/>
    <col min="23" max="23" width="26.28515625" style="5" bestFit="1" customWidth="1"/>
    <col min="24" max="24" width="1.42578125" style="5" customWidth="1"/>
    <col min="25" max="25" width="23" style="5" customWidth="1"/>
    <col min="26" max="26" width="1.42578125" style="5" customWidth="1"/>
    <col min="27" max="27" width="16.28515625" style="5" hidden="1" customWidth="1"/>
    <col min="28" max="16384" width="9.140625" style="5"/>
  </cols>
  <sheetData>
    <row r="1" spans="1:27" ht="39" customHeight="1" x14ac:dyDescent="0.4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</row>
    <row r="2" spans="1:27" ht="39" customHeight="1" x14ac:dyDescent="0.4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</row>
    <row r="3" spans="1:27" ht="39" customHeight="1" x14ac:dyDescent="0.4">
      <c r="A3" s="116" t="s">
        <v>143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7" ht="39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7" ht="39" customHeight="1" x14ac:dyDescent="0.4">
      <c r="A5" s="115" t="s">
        <v>141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</row>
    <row r="6" spans="1:27" ht="39" customHeight="1" x14ac:dyDescent="0.4">
      <c r="A6" s="115" t="s">
        <v>142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</row>
    <row r="7" spans="1:27" ht="39" customHeight="1" x14ac:dyDescent="0.85">
      <c r="A7" s="9"/>
      <c r="B7" s="9"/>
      <c r="C7" s="119" t="s">
        <v>144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</row>
    <row r="8" spans="1:27" ht="39" customHeight="1" thickBot="1" x14ac:dyDescent="0.7">
      <c r="A8" s="10"/>
      <c r="B8" s="10"/>
      <c r="C8" s="120" t="s">
        <v>3</v>
      </c>
      <c r="D8" s="120"/>
      <c r="E8" s="120"/>
      <c r="F8" s="120"/>
      <c r="G8" s="120"/>
      <c r="H8" s="18"/>
      <c r="I8" s="120" t="s">
        <v>4</v>
      </c>
      <c r="J8" s="120"/>
      <c r="K8" s="120"/>
      <c r="L8" s="120"/>
      <c r="M8" s="120"/>
      <c r="N8" s="120"/>
      <c r="O8" s="120"/>
      <c r="P8" s="18"/>
      <c r="Q8" s="120" t="s">
        <v>5</v>
      </c>
      <c r="R8" s="120"/>
      <c r="S8" s="120"/>
      <c r="T8" s="120"/>
      <c r="U8" s="120"/>
      <c r="V8" s="120"/>
      <c r="W8" s="120"/>
      <c r="X8" s="120"/>
      <c r="Y8" s="120"/>
    </row>
    <row r="9" spans="1:27" ht="39" customHeight="1" thickBot="1" x14ac:dyDescent="0.65">
      <c r="A9" s="117" t="s">
        <v>8</v>
      </c>
      <c r="B9" s="18"/>
      <c r="C9" s="117" t="s">
        <v>9</v>
      </c>
      <c r="D9" s="18"/>
      <c r="E9" s="117" t="s">
        <v>10</v>
      </c>
      <c r="F9" s="18"/>
      <c r="G9" s="117" t="s">
        <v>11</v>
      </c>
      <c r="H9" s="18"/>
      <c r="I9" s="118" t="s">
        <v>6</v>
      </c>
      <c r="J9" s="118"/>
      <c r="K9" s="118"/>
      <c r="L9" s="18"/>
      <c r="M9" s="118" t="s">
        <v>7</v>
      </c>
      <c r="N9" s="118"/>
      <c r="O9" s="118"/>
      <c r="P9" s="18"/>
      <c r="Q9" s="117" t="s">
        <v>9</v>
      </c>
      <c r="R9" s="18"/>
      <c r="S9" s="121" t="s">
        <v>13</v>
      </c>
      <c r="T9" s="18"/>
      <c r="U9" s="117" t="s">
        <v>10</v>
      </c>
      <c r="V9" s="18"/>
      <c r="W9" s="117" t="s">
        <v>11</v>
      </c>
      <c r="X9" s="18"/>
      <c r="Y9" s="121" t="s">
        <v>14</v>
      </c>
    </row>
    <row r="10" spans="1:27" ht="39" customHeight="1" thickBot="1" x14ac:dyDescent="0.65">
      <c r="A10" s="118"/>
      <c r="B10" s="18"/>
      <c r="C10" s="118"/>
      <c r="D10" s="18"/>
      <c r="E10" s="118"/>
      <c r="F10" s="18"/>
      <c r="G10" s="118"/>
      <c r="H10" s="18"/>
      <c r="I10" s="20" t="s">
        <v>9</v>
      </c>
      <c r="J10" s="18"/>
      <c r="K10" s="20" t="s">
        <v>10</v>
      </c>
      <c r="L10" s="18"/>
      <c r="M10" s="20" t="s">
        <v>9</v>
      </c>
      <c r="N10" s="18"/>
      <c r="O10" s="20" t="s">
        <v>12</v>
      </c>
      <c r="P10" s="18"/>
      <c r="Q10" s="118"/>
      <c r="R10" s="18"/>
      <c r="S10" s="122"/>
      <c r="T10" s="18"/>
      <c r="U10" s="118"/>
      <c r="V10" s="18"/>
      <c r="W10" s="118"/>
      <c r="X10" s="18"/>
      <c r="Y10" s="122"/>
    </row>
    <row r="11" spans="1:27" ht="39" customHeight="1" x14ac:dyDescent="0.4">
      <c r="A11" s="13" t="s">
        <v>20</v>
      </c>
      <c r="C11" s="45">
        <v>4560225165</v>
      </c>
      <c r="D11" s="45"/>
      <c r="E11" s="45">
        <v>27098964176001</v>
      </c>
      <c r="F11" s="45"/>
      <c r="G11" s="45">
        <v>23285040502837</v>
      </c>
      <c r="H11" s="45"/>
      <c r="I11" s="45">
        <v>2741175</v>
      </c>
      <c r="J11" s="45"/>
      <c r="K11" s="45">
        <v>12820422273</v>
      </c>
      <c r="L11" s="45"/>
      <c r="M11" s="45">
        <v>0</v>
      </c>
      <c r="N11" s="45"/>
      <c r="O11" s="45">
        <v>0</v>
      </c>
      <c r="P11" s="45"/>
      <c r="Q11" s="45">
        <v>4562966340</v>
      </c>
      <c r="R11" s="45"/>
      <c r="S11" s="45">
        <v>4379</v>
      </c>
      <c r="T11" s="45"/>
      <c r="U11" s="45">
        <v>27111784598274</v>
      </c>
      <c r="V11" s="45"/>
      <c r="W11" s="45">
        <v>19966043868361</v>
      </c>
      <c r="X11" s="15"/>
      <c r="Y11" s="23">
        <f>W11/$AA$11</f>
        <v>0.37819033396380408</v>
      </c>
      <c r="AA11" s="22">
        <v>52793638745595</v>
      </c>
    </row>
    <row r="12" spans="1:27" ht="39" customHeight="1" x14ac:dyDescent="0.4">
      <c r="A12" s="13" t="s">
        <v>18</v>
      </c>
      <c r="C12" s="45">
        <v>584143602</v>
      </c>
      <c r="D12" s="45"/>
      <c r="E12" s="45">
        <v>4405118083314</v>
      </c>
      <c r="F12" s="45"/>
      <c r="G12" s="45">
        <v>9525978334715</v>
      </c>
      <c r="H12" s="45"/>
      <c r="I12" s="45">
        <v>4121356</v>
      </c>
      <c r="J12" s="45"/>
      <c r="K12" s="45">
        <v>59579122987</v>
      </c>
      <c r="L12" s="45"/>
      <c r="M12" s="45">
        <v>-720000</v>
      </c>
      <c r="N12" s="45"/>
      <c r="O12" s="45">
        <v>-9900469955</v>
      </c>
      <c r="P12" s="45"/>
      <c r="Q12" s="45">
        <v>587544958</v>
      </c>
      <c r="R12" s="45"/>
      <c r="S12" s="45">
        <v>13770</v>
      </c>
      <c r="T12" s="45"/>
      <c r="U12" s="45">
        <v>4459232695302</v>
      </c>
      <c r="V12" s="45"/>
      <c r="W12" s="45">
        <v>8084345296165</v>
      </c>
      <c r="X12" s="15"/>
      <c r="Y12" s="23">
        <f t="shared" ref="Y12:Y28" si="0">W12/$AA$11</f>
        <v>0.15313104927512772</v>
      </c>
    </row>
    <row r="13" spans="1:27" ht="39" customHeight="1" x14ac:dyDescent="0.4">
      <c r="A13" s="13" t="s">
        <v>24</v>
      </c>
      <c r="C13" s="45">
        <v>1520282699</v>
      </c>
      <c r="D13" s="45"/>
      <c r="E13" s="45">
        <v>5827608926044</v>
      </c>
      <c r="F13" s="45"/>
      <c r="G13" s="45">
        <v>5880541716939</v>
      </c>
      <c r="H13" s="45"/>
      <c r="I13" s="45">
        <v>55316703</v>
      </c>
      <c r="J13" s="45"/>
      <c r="K13" s="45">
        <v>190901245178</v>
      </c>
      <c r="L13" s="45"/>
      <c r="M13" s="45">
        <v>0</v>
      </c>
      <c r="N13" s="45"/>
      <c r="O13" s="45">
        <v>0</v>
      </c>
      <c r="P13" s="45"/>
      <c r="Q13" s="45">
        <v>1575599402</v>
      </c>
      <c r="R13" s="45"/>
      <c r="S13" s="45">
        <v>3205</v>
      </c>
      <c r="T13" s="45"/>
      <c r="U13" s="45">
        <v>6018510171222</v>
      </c>
      <c r="V13" s="45"/>
      <c r="W13" s="45">
        <v>5045958238386</v>
      </c>
      <c r="X13" s="15"/>
      <c r="Y13" s="23">
        <f t="shared" si="0"/>
        <v>9.5578906062939728E-2</v>
      </c>
    </row>
    <row r="14" spans="1:27" ht="39" customHeight="1" x14ac:dyDescent="0.4">
      <c r="A14" s="13" t="s">
        <v>31</v>
      </c>
      <c r="C14" s="45">
        <v>1581205352</v>
      </c>
      <c r="D14" s="45"/>
      <c r="E14" s="45">
        <v>5247220852297</v>
      </c>
      <c r="F14" s="45"/>
      <c r="G14" s="45">
        <v>3938949064379</v>
      </c>
      <c r="H14" s="45"/>
      <c r="I14" s="45">
        <v>0</v>
      </c>
      <c r="J14" s="45"/>
      <c r="K14" s="45">
        <v>0</v>
      </c>
      <c r="L14" s="45"/>
      <c r="M14" s="45">
        <v>0</v>
      </c>
      <c r="N14" s="45"/>
      <c r="O14" s="45">
        <v>0</v>
      </c>
      <c r="P14" s="45"/>
      <c r="Q14" s="45">
        <v>1581205352</v>
      </c>
      <c r="R14" s="45"/>
      <c r="S14" s="45">
        <v>2143</v>
      </c>
      <c r="T14" s="45"/>
      <c r="U14" s="45">
        <v>5247220852297</v>
      </c>
      <c r="V14" s="45"/>
      <c r="W14" s="45">
        <v>3385947791803</v>
      </c>
      <c r="X14" s="15"/>
      <c r="Y14" s="23">
        <f t="shared" si="0"/>
        <v>6.413552602652374E-2</v>
      </c>
    </row>
    <row r="15" spans="1:27" ht="39" customHeight="1" x14ac:dyDescent="0.4">
      <c r="A15" s="13" t="s">
        <v>27</v>
      </c>
      <c r="C15" s="45">
        <v>1344216909</v>
      </c>
      <c r="D15" s="45"/>
      <c r="E15" s="45">
        <v>6312798245015</v>
      </c>
      <c r="F15" s="45"/>
      <c r="G15" s="45">
        <v>3400970510105</v>
      </c>
      <c r="H15" s="45"/>
      <c r="I15" s="45">
        <v>10933319</v>
      </c>
      <c r="J15" s="45"/>
      <c r="K15" s="45">
        <v>24887537792</v>
      </c>
      <c r="L15" s="45"/>
      <c r="M15" s="45">
        <v>-243000</v>
      </c>
      <c r="N15" s="45"/>
      <c r="O15" s="45">
        <v>0</v>
      </c>
      <c r="P15" s="45"/>
      <c r="Q15" s="45">
        <v>1354907228</v>
      </c>
      <c r="R15" s="45"/>
      <c r="S15" s="45">
        <v>2116</v>
      </c>
      <c r="T15" s="45"/>
      <c r="U15" s="45">
        <v>6336545375645</v>
      </c>
      <c r="V15" s="45"/>
      <c r="W15" s="45">
        <v>2864804786840</v>
      </c>
      <c r="X15" s="15"/>
      <c r="Y15" s="23">
        <f t="shared" si="0"/>
        <v>5.4264204076651827E-2</v>
      </c>
    </row>
    <row r="16" spans="1:27" ht="39" customHeight="1" x14ac:dyDescent="0.4">
      <c r="A16" s="13" t="s">
        <v>29</v>
      </c>
      <c r="C16" s="45">
        <v>125807541</v>
      </c>
      <c r="D16" s="45"/>
      <c r="E16" s="45">
        <v>1131736219563</v>
      </c>
      <c r="F16" s="45"/>
      <c r="G16" s="45">
        <v>1218148575235</v>
      </c>
      <c r="H16" s="45"/>
      <c r="I16" s="45">
        <v>3302200</v>
      </c>
      <c r="J16" s="45"/>
      <c r="K16" s="45">
        <v>26128541250</v>
      </c>
      <c r="L16" s="45"/>
      <c r="M16" s="45">
        <v>0</v>
      </c>
      <c r="N16" s="45"/>
      <c r="O16" s="45">
        <v>0</v>
      </c>
      <c r="P16" s="45"/>
      <c r="Q16" s="45">
        <v>129109741</v>
      </c>
      <c r="R16" s="45"/>
      <c r="S16" s="45">
        <v>7950</v>
      </c>
      <c r="T16" s="45"/>
      <c r="U16" s="45">
        <v>1157864760813</v>
      </c>
      <c r="V16" s="45"/>
      <c r="W16" s="45">
        <v>1025642359894</v>
      </c>
      <c r="X16" s="15"/>
      <c r="Y16" s="23">
        <f t="shared" si="0"/>
        <v>1.9427385273374013E-2</v>
      </c>
    </row>
    <row r="17" spans="1:25" ht="39" customHeight="1" x14ac:dyDescent="0.4">
      <c r="A17" s="13" t="s">
        <v>16</v>
      </c>
      <c r="C17" s="45">
        <v>21047965</v>
      </c>
      <c r="D17" s="45"/>
      <c r="E17" s="45">
        <v>540709312345</v>
      </c>
      <c r="F17" s="45"/>
      <c r="G17" s="45">
        <v>1009534490236</v>
      </c>
      <c r="H17" s="45"/>
      <c r="I17" s="45">
        <v>210895</v>
      </c>
      <c r="J17" s="45"/>
      <c r="K17" s="45">
        <v>8712956182</v>
      </c>
      <c r="L17" s="45"/>
      <c r="M17" s="45">
        <v>-135912</v>
      </c>
      <c r="N17" s="45"/>
      <c r="O17" s="45">
        <v>-5834280228</v>
      </c>
      <c r="P17" s="45"/>
      <c r="Q17" s="45">
        <v>21122948</v>
      </c>
      <c r="R17" s="45"/>
      <c r="S17" s="45">
        <v>42550</v>
      </c>
      <c r="T17" s="45"/>
      <c r="U17" s="45">
        <v>545909705796</v>
      </c>
      <c r="V17" s="45"/>
      <c r="W17" s="45">
        <v>898098363507</v>
      </c>
      <c r="X17" s="15"/>
      <c r="Y17" s="23">
        <f t="shared" si="0"/>
        <v>1.701148821801823E-2</v>
      </c>
    </row>
    <row r="18" spans="1:25" ht="39" customHeight="1" x14ac:dyDescent="0.4">
      <c r="A18" s="13" t="s">
        <v>15</v>
      </c>
      <c r="C18" s="45">
        <v>293081724</v>
      </c>
      <c r="D18" s="45"/>
      <c r="E18" s="45">
        <v>917465747351</v>
      </c>
      <c r="F18" s="45"/>
      <c r="G18" s="45">
        <v>791304969066</v>
      </c>
      <c r="H18" s="45"/>
      <c r="I18" s="45">
        <v>8149658</v>
      </c>
      <c r="J18" s="45"/>
      <c r="K18" s="45">
        <v>20392069490</v>
      </c>
      <c r="L18" s="45"/>
      <c r="M18" s="45">
        <v>0</v>
      </c>
      <c r="N18" s="45"/>
      <c r="O18" s="45">
        <v>0</v>
      </c>
      <c r="P18" s="45"/>
      <c r="Q18" s="45">
        <v>301231382</v>
      </c>
      <c r="R18" s="45"/>
      <c r="S18" s="45">
        <v>2406</v>
      </c>
      <c r="T18" s="45"/>
      <c r="U18" s="45">
        <v>937857816841</v>
      </c>
      <c r="V18" s="45"/>
      <c r="W18" s="45">
        <v>724211885436</v>
      </c>
      <c r="X18" s="15"/>
      <c r="Y18" s="23">
        <f t="shared" si="0"/>
        <v>1.371778688955072E-2</v>
      </c>
    </row>
    <row r="19" spans="1:25" ht="39" customHeight="1" x14ac:dyDescent="0.4">
      <c r="A19" s="13" t="s">
        <v>32</v>
      </c>
      <c r="C19" s="45">
        <v>188500000</v>
      </c>
      <c r="D19" s="45"/>
      <c r="E19" s="45">
        <v>483419380871</v>
      </c>
      <c r="F19" s="45"/>
      <c r="G19" s="45">
        <v>530600936580</v>
      </c>
      <c r="H19" s="45"/>
      <c r="I19" s="45">
        <v>5225000</v>
      </c>
      <c r="J19" s="45"/>
      <c r="K19" s="45">
        <v>13855227950</v>
      </c>
      <c r="L19" s="45"/>
      <c r="M19" s="45">
        <v>-20500000</v>
      </c>
      <c r="N19" s="45"/>
      <c r="O19" s="45">
        <v>-54195780378</v>
      </c>
      <c r="P19" s="45"/>
      <c r="Q19" s="45">
        <v>173225000</v>
      </c>
      <c r="R19" s="45"/>
      <c r="S19" s="45">
        <v>2729</v>
      </c>
      <c r="T19" s="45"/>
      <c r="U19" s="45">
        <v>444651735312</v>
      </c>
      <c r="V19" s="45"/>
      <c r="W19" s="45">
        <v>472371749421</v>
      </c>
      <c r="X19" s="15"/>
      <c r="Y19" s="23">
        <f t="shared" si="0"/>
        <v>8.9475126292637638E-3</v>
      </c>
    </row>
    <row r="20" spans="1:25" ht="39" customHeight="1" x14ac:dyDescent="0.4">
      <c r="A20" s="13" t="s">
        <v>26</v>
      </c>
      <c r="C20" s="45">
        <v>132918399</v>
      </c>
      <c r="D20" s="45"/>
      <c r="E20" s="45">
        <v>371190844316</v>
      </c>
      <c r="F20" s="45"/>
      <c r="G20" s="45">
        <v>328058931111</v>
      </c>
      <c r="H20" s="45"/>
      <c r="I20" s="45">
        <v>0</v>
      </c>
      <c r="J20" s="45"/>
      <c r="K20" s="45">
        <v>0</v>
      </c>
      <c r="L20" s="45"/>
      <c r="M20" s="45">
        <v>0</v>
      </c>
      <c r="N20" s="45"/>
      <c r="O20" s="45">
        <v>0</v>
      </c>
      <c r="P20" s="45"/>
      <c r="Q20" s="45">
        <v>132918399</v>
      </c>
      <c r="R20" s="45"/>
      <c r="S20" s="45">
        <v>2093</v>
      </c>
      <c r="T20" s="45"/>
      <c r="U20" s="45">
        <v>371190844316</v>
      </c>
      <c r="V20" s="45"/>
      <c r="W20" s="45">
        <v>277986778468</v>
      </c>
      <c r="X20" s="15"/>
      <c r="Y20" s="23">
        <f t="shared" si="0"/>
        <v>5.2655354901293798E-3</v>
      </c>
    </row>
    <row r="21" spans="1:25" ht="39" customHeight="1" x14ac:dyDescent="0.4">
      <c r="A21" s="13" t="s">
        <v>21</v>
      </c>
      <c r="C21" s="45">
        <v>53041722</v>
      </c>
      <c r="D21" s="45"/>
      <c r="E21" s="45">
        <v>249490895323</v>
      </c>
      <c r="F21" s="45"/>
      <c r="G21" s="45">
        <v>225096989507</v>
      </c>
      <c r="H21" s="45"/>
      <c r="I21" s="45">
        <v>400000</v>
      </c>
      <c r="J21" s="45"/>
      <c r="K21" s="45">
        <v>1640817235</v>
      </c>
      <c r="L21" s="45"/>
      <c r="M21" s="45">
        <v>0</v>
      </c>
      <c r="N21" s="45"/>
      <c r="O21" s="45">
        <v>0</v>
      </c>
      <c r="P21" s="45"/>
      <c r="Q21" s="45">
        <v>53441722</v>
      </c>
      <c r="R21" s="45"/>
      <c r="S21" s="45">
        <v>3833</v>
      </c>
      <c r="T21" s="45"/>
      <c r="U21" s="45">
        <v>251131712558</v>
      </c>
      <c r="V21" s="45"/>
      <c r="W21" s="45">
        <v>204686440414</v>
      </c>
      <c r="X21" s="15"/>
      <c r="Y21" s="23">
        <f t="shared" si="0"/>
        <v>3.8771042359924215E-3</v>
      </c>
    </row>
    <row r="22" spans="1:25" ht="39" customHeight="1" x14ac:dyDescent="0.4">
      <c r="A22" s="13" t="s">
        <v>17</v>
      </c>
      <c r="C22" s="45">
        <v>31256366</v>
      </c>
      <c r="D22" s="45"/>
      <c r="E22" s="45">
        <v>239754060586</v>
      </c>
      <c r="F22" s="45"/>
      <c r="G22" s="45">
        <v>179275188068</v>
      </c>
      <c r="H22" s="45"/>
      <c r="I22" s="45">
        <v>874308</v>
      </c>
      <c r="J22" s="45"/>
      <c r="K22" s="45">
        <v>4630436298</v>
      </c>
      <c r="L22" s="45"/>
      <c r="M22" s="45">
        <v>0</v>
      </c>
      <c r="N22" s="45"/>
      <c r="O22" s="45">
        <v>0</v>
      </c>
      <c r="P22" s="45"/>
      <c r="Q22" s="45">
        <v>32130674</v>
      </c>
      <c r="R22" s="45"/>
      <c r="S22" s="45">
        <v>5250</v>
      </c>
      <c r="T22" s="45"/>
      <c r="U22" s="45">
        <v>244384496884</v>
      </c>
      <c r="V22" s="45"/>
      <c r="W22" s="45">
        <v>168557837110</v>
      </c>
      <c r="X22" s="15"/>
      <c r="Y22" s="23">
        <f t="shared" si="0"/>
        <v>3.1927679378619105E-3</v>
      </c>
    </row>
    <row r="23" spans="1:25" ht="39" customHeight="1" x14ac:dyDescent="0.4">
      <c r="A23" s="13" t="s">
        <v>23</v>
      </c>
      <c r="C23" s="45">
        <v>9697704</v>
      </c>
      <c r="D23" s="45"/>
      <c r="E23" s="45">
        <v>153787264206</v>
      </c>
      <c r="F23" s="45"/>
      <c r="G23" s="45">
        <v>142351002713</v>
      </c>
      <c r="H23" s="45"/>
      <c r="I23" s="45">
        <v>303930</v>
      </c>
      <c r="J23" s="45"/>
      <c r="K23" s="45">
        <v>4361888985</v>
      </c>
      <c r="L23" s="45"/>
      <c r="M23" s="45">
        <v>-470817</v>
      </c>
      <c r="N23" s="45"/>
      <c r="O23" s="45">
        <v>-7133395842</v>
      </c>
      <c r="P23" s="45"/>
      <c r="Q23" s="45">
        <v>9530817</v>
      </c>
      <c r="R23" s="45"/>
      <c r="S23" s="45">
        <v>14590</v>
      </c>
      <c r="T23" s="45"/>
      <c r="U23" s="45">
        <v>150682949192</v>
      </c>
      <c r="V23" s="45"/>
      <c r="W23" s="45">
        <v>138948938518</v>
      </c>
      <c r="X23" s="15"/>
      <c r="Y23" s="23">
        <f t="shared" si="0"/>
        <v>2.6319257740042333E-3</v>
      </c>
    </row>
    <row r="24" spans="1:25" ht="39" customHeight="1" x14ac:dyDescent="0.4">
      <c r="A24" s="13" t="s">
        <v>25</v>
      </c>
      <c r="C24" s="45">
        <v>31019314</v>
      </c>
      <c r="D24" s="45"/>
      <c r="E24" s="45">
        <v>137074436102</v>
      </c>
      <c r="F24" s="45"/>
      <c r="G24" s="45">
        <v>148717557263</v>
      </c>
      <c r="H24" s="45"/>
      <c r="I24" s="45">
        <v>1582196</v>
      </c>
      <c r="J24" s="45"/>
      <c r="K24" s="45">
        <v>6764374348</v>
      </c>
      <c r="L24" s="45"/>
      <c r="M24" s="45">
        <v>-2115000</v>
      </c>
      <c r="N24" s="45"/>
      <c r="O24" s="45">
        <v>-8553444514</v>
      </c>
      <c r="P24" s="45"/>
      <c r="Q24" s="45">
        <v>30486510</v>
      </c>
      <c r="R24" s="45"/>
      <c r="S24" s="45">
        <v>3890</v>
      </c>
      <c r="T24" s="45"/>
      <c r="U24" s="45">
        <v>134506020000</v>
      </c>
      <c r="V24" s="45"/>
      <c r="W24" s="45">
        <v>118502393581</v>
      </c>
      <c r="X24" s="15"/>
      <c r="Y24" s="23">
        <f t="shared" si="0"/>
        <v>2.2446339444804346E-3</v>
      </c>
    </row>
    <row r="25" spans="1:25" ht="39" customHeight="1" x14ac:dyDescent="0.4">
      <c r="A25" s="13" t="s">
        <v>19</v>
      </c>
      <c r="C25" s="45">
        <v>10161480</v>
      </c>
      <c r="D25" s="45"/>
      <c r="E25" s="45">
        <v>178524937867</v>
      </c>
      <c r="F25" s="45"/>
      <c r="G25" s="45">
        <v>105497538089</v>
      </c>
      <c r="H25" s="45"/>
      <c r="I25" s="45">
        <v>0</v>
      </c>
      <c r="J25" s="45"/>
      <c r="K25" s="45">
        <v>0</v>
      </c>
      <c r="L25" s="45"/>
      <c r="M25" s="45">
        <v>0</v>
      </c>
      <c r="N25" s="45"/>
      <c r="O25" s="45">
        <v>0</v>
      </c>
      <c r="P25" s="45"/>
      <c r="Q25" s="45">
        <v>10161480</v>
      </c>
      <c r="R25" s="45"/>
      <c r="S25" s="45">
        <v>8090</v>
      </c>
      <c r="T25" s="45"/>
      <c r="U25" s="45">
        <v>178524937867</v>
      </c>
      <c r="V25" s="45"/>
      <c r="W25" s="45">
        <v>82143896356</v>
      </c>
      <c r="X25" s="15"/>
      <c r="Y25" s="23">
        <f t="shared" si="0"/>
        <v>1.5559430701838851E-3</v>
      </c>
    </row>
    <row r="26" spans="1:25" ht="39" customHeight="1" x14ac:dyDescent="0.4">
      <c r="A26" s="13" t="s">
        <v>22</v>
      </c>
      <c r="C26" s="45">
        <v>30718316</v>
      </c>
      <c r="D26" s="45"/>
      <c r="E26" s="45">
        <v>68605443020</v>
      </c>
      <c r="F26" s="45"/>
      <c r="G26" s="45">
        <v>58259053211</v>
      </c>
      <c r="H26" s="45"/>
      <c r="I26" s="45">
        <v>0</v>
      </c>
      <c r="J26" s="45"/>
      <c r="K26" s="45">
        <v>0</v>
      </c>
      <c r="L26" s="45"/>
      <c r="M26" s="45">
        <v>0</v>
      </c>
      <c r="N26" s="45"/>
      <c r="O26" s="45">
        <v>0</v>
      </c>
      <c r="P26" s="45"/>
      <c r="Q26" s="45">
        <v>30718316</v>
      </c>
      <c r="R26" s="45"/>
      <c r="S26" s="45">
        <v>1738</v>
      </c>
      <c r="T26" s="45"/>
      <c r="U26" s="45">
        <v>68605443020</v>
      </c>
      <c r="V26" s="45"/>
      <c r="W26" s="45">
        <v>53347857998</v>
      </c>
      <c r="X26" s="15"/>
      <c r="Y26" s="23">
        <f t="shared" si="0"/>
        <v>1.0104978415122266E-3</v>
      </c>
    </row>
    <row r="27" spans="1:25" ht="39" customHeight="1" x14ac:dyDescent="0.4">
      <c r="A27" s="13" t="s">
        <v>28</v>
      </c>
      <c r="C27" s="45">
        <v>1092556</v>
      </c>
      <c r="D27" s="45"/>
      <c r="E27" s="45">
        <v>15402050709</v>
      </c>
      <c r="F27" s="45"/>
      <c r="G27" s="45">
        <v>10971842857</v>
      </c>
      <c r="H27" s="45"/>
      <c r="I27" s="45">
        <v>0</v>
      </c>
      <c r="J27" s="45"/>
      <c r="K27" s="45">
        <v>0</v>
      </c>
      <c r="L27" s="45"/>
      <c r="M27" s="45">
        <v>0</v>
      </c>
      <c r="N27" s="45"/>
      <c r="O27" s="45">
        <v>0</v>
      </c>
      <c r="P27" s="45"/>
      <c r="Q27" s="45">
        <v>1092556</v>
      </c>
      <c r="R27" s="45"/>
      <c r="S27" s="45">
        <v>9370</v>
      </c>
      <c r="T27" s="45"/>
      <c r="U27" s="45">
        <v>15402050709</v>
      </c>
      <c r="V27" s="45"/>
      <c r="W27" s="45">
        <v>10229469410</v>
      </c>
      <c r="X27" s="15"/>
      <c r="Y27" s="23">
        <f t="shared" si="0"/>
        <v>1.937632952199857E-4</v>
      </c>
    </row>
    <row r="28" spans="1:25" ht="39" customHeight="1" thickBot="1" x14ac:dyDescent="0.45">
      <c r="A28" s="13" t="s">
        <v>30</v>
      </c>
      <c r="C28" s="46">
        <v>879171</v>
      </c>
      <c r="D28" s="45"/>
      <c r="E28" s="46">
        <v>2693419972</v>
      </c>
      <c r="F28" s="45"/>
      <c r="G28" s="46">
        <v>2426424816</v>
      </c>
      <c r="H28" s="45"/>
      <c r="I28" s="46">
        <v>0</v>
      </c>
      <c r="J28" s="45"/>
      <c r="K28" s="46">
        <v>0</v>
      </c>
      <c r="L28" s="45"/>
      <c r="M28" s="46">
        <v>0</v>
      </c>
      <c r="N28" s="45"/>
      <c r="O28" s="46">
        <v>0</v>
      </c>
      <c r="P28" s="45"/>
      <c r="Q28" s="46">
        <v>879171</v>
      </c>
      <c r="R28" s="45"/>
      <c r="S28" s="45">
        <v>2650</v>
      </c>
      <c r="T28" s="45"/>
      <c r="U28" s="46">
        <v>2693419972</v>
      </c>
      <c r="V28" s="45"/>
      <c r="W28" s="46">
        <v>2328032499</v>
      </c>
      <c r="X28" s="15"/>
      <c r="Y28" s="24">
        <f t="shared" si="0"/>
        <v>4.4096837314405547E-5</v>
      </c>
    </row>
    <row r="29" spans="1:25" ht="39" customHeight="1" thickBot="1" x14ac:dyDescent="0.45">
      <c r="A29" s="41" t="s">
        <v>33</v>
      </c>
      <c r="B29" s="42"/>
      <c r="C29" s="53">
        <f>SUM(C11:C28)</f>
        <v>10519295985</v>
      </c>
      <c r="D29" s="54"/>
      <c r="E29" s="55">
        <f>SUM(E11:E28)</f>
        <v>53381564294902</v>
      </c>
      <c r="F29" s="54"/>
      <c r="G29" s="55">
        <f>SUM(G11:G28)</f>
        <v>50781723627727</v>
      </c>
      <c r="H29" s="54"/>
      <c r="I29" s="55">
        <f>SUM(I11:I28)</f>
        <v>93160740</v>
      </c>
      <c r="J29" s="54"/>
      <c r="K29" s="55">
        <f>SUM(K11:K28)</f>
        <v>374674639968</v>
      </c>
      <c r="L29" s="54"/>
      <c r="M29" s="55">
        <f>SUM(M11:M28)</f>
        <v>-24184729</v>
      </c>
      <c r="N29" s="54"/>
      <c r="O29" s="55">
        <f>SUM(O11:O28)</f>
        <v>-85617370917</v>
      </c>
      <c r="P29" s="54"/>
      <c r="Q29" s="55">
        <f>SUM(Q11:Q28)</f>
        <v>10588271996</v>
      </c>
      <c r="R29" s="54"/>
      <c r="S29" s="54"/>
      <c r="T29" s="54"/>
      <c r="U29" s="55">
        <f>SUM(U11:U28)</f>
        <v>53676699586020</v>
      </c>
      <c r="V29" s="54"/>
      <c r="W29" s="55">
        <f>SUM(W11:W28)</f>
        <v>43524155984167</v>
      </c>
      <c r="X29" s="43"/>
      <c r="Y29" s="44">
        <f>SUM(Y11:Y28)</f>
        <v>0.82442046084195297</v>
      </c>
    </row>
    <row r="30" spans="1:25" ht="16.5" thickTop="1" x14ac:dyDescent="0.4"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5" ht="24.75" x14ac:dyDescent="0.6"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18"/>
      <c r="Y31" s="56"/>
    </row>
    <row r="32" spans="1:25" ht="24.75" x14ac:dyDescent="0.6"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18"/>
      <c r="Y32" s="56"/>
    </row>
    <row r="33" spans="3:25" ht="24.75" x14ac:dyDescent="0.6">
      <c r="C33" s="57"/>
      <c r="D33" s="57"/>
      <c r="E33" s="57"/>
      <c r="F33" s="57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7"/>
      <c r="W33" s="54"/>
      <c r="X33" s="18"/>
      <c r="Y33" s="18"/>
    </row>
    <row r="34" spans="3:25" ht="24.75" x14ac:dyDescent="0.6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6" spans="3:25" ht="24.75" x14ac:dyDescent="0.6">
      <c r="E36" s="18"/>
      <c r="F36" s="18"/>
      <c r="G36" s="18"/>
      <c r="H36" s="18"/>
      <c r="I36" s="18"/>
    </row>
    <row r="37" spans="3:25" ht="24.75" x14ac:dyDescent="0.6">
      <c r="E37" s="57"/>
      <c r="F37" s="18"/>
      <c r="G37" s="57"/>
      <c r="H37" s="18"/>
      <c r="I37" s="18"/>
    </row>
    <row r="38" spans="3:25" ht="24.75" x14ac:dyDescent="0.6">
      <c r="E38" s="18"/>
      <c r="F38" s="18"/>
      <c r="G38" s="18"/>
      <c r="H38" s="18"/>
      <c r="I38" s="18"/>
    </row>
  </sheetData>
  <sortState xmlns:xlrd2="http://schemas.microsoft.com/office/spreadsheetml/2017/richdata2" ref="A11:Y28">
    <sortCondition descending="1" ref="W11:W28"/>
  </sortState>
  <mergeCells count="20">
    <mergeCell ref="A9:A10"/>
    <mergeCell ref="C9:C10"/>
    <mergeCell ref="E9:E10"/>
    <mergeCell ref="C7:Y7"/>
    <mergeCell ref="C8:G8"/>
    <mergeCell ref="I8:O8"/>
    <mergeCell ref="Q8:Y8"/>
    <mergeCell ref="I9:K9"/>
    <mergeCell ref="M9:O9"/>
    <mergeCell ref="G9:G10"/>
    <mergeCell ref="Q9:Q10"/>
    <mergeCell ref="S9:S10"/>
    <mergeCell ref="U9:U10"/>
    <mergeCell ref="W9:W10"/>
    <mergeCell ref="Y9:Y10"/>
    <mergeCell ref="A6:Y6"/>
    <mergeCell ref="A1:Y1"/>
    <mergeCell ref="A2:Y2"/>
    <mergeCell ref="A3:Y3"/>
    <mergeCell ref="A5:Y5"/>
  </mergeCells>
  <pageMargins left="0.39" right="0.39" top="0.39" bottom="0.39" header="0" footer="0"/>
  <pageSetup paperSize="9" scale="43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35"/>
  <sheetViews>
    <sheetView rightToLeft="1" view="pageBreakPreview" topLeftCell="A12" zoomScale="78" zoomScaleNormal="100" zoomScaleSheetLayoutView="78" workbookViewId="0">
      <selection activeCell="M27" sqref="M27"/>
    </sheetView>
  </sheetViews>
  <sheetFormatPr defaultRowHeight="12.75" x14ac:dyDescent="0.2"/>
  <cols>
    <col min="1" max="1" width="40.28515625" style="62" customWidth="1"/>
    <col min="2" max="2" width="1.42578125" style="62" customWidth="1"/>
    <col min="3" max="3" width="25.5703125" style="62" customWidth="1"/>
    <col min="4" max="4" width="1.42578125" style="62" customWidth="1"/>
    <col min="5" max="5" width="23.7109375" style="62" customWidth="1"/>
    <col min="6" max="6" width="1.42578125" style="62" customWidth="1"/>
    <col min="7" max="7" width="25.140625" style="62" customWidth="1"/>
    <col min="8" max="8" width="1.42578125" style="62" customWidth="1"/>
    <col min="9" max="9" width="30.85546875" style="62" bestFit="1" customWidth="1"/>
    <col min="10" max="10" width="1.42578125" style="62" customWidth="1"/>
    <col min="11" max="11" width="26.7109375" style="62" customWidth="1"/>
    <col min="12" max="12" width="1.42578125" style="62" customWidth="1"/>
    <col min="13" max="13" width="27" style="62" customWidth="1"/>
    <col min="14" max="14" width="1.42578125" style="62" customWidth="1"/>
    <col min="15" max="15" width="28" style="62" customWidth="1"/>
    <col min="16" max="16" width="1.42578125" style="62" customWidth="1"/>
    <col min="17" max="17" width="30.85546875" style="62" customWidth="1"/>
    <col min="18" max="18" width="1.42578125" style="62" customWidth="1"/>
    <col min="19" max="19" width="0.28515625" style="62" customWidth="1"/>
    <col min="20" max="20" width="22.7109375" style="62" bestFit="1" customWidth="1"/>
    <col min="21" max="21" width="9.140625" style="62" customWidth="1"/>
    <col min="22" max="22" width="18" style="62" bestFit="1" customWidth="1"/>
    <col min="23" max="23" width="13.42578125" style="62" bestFit="1" customWidth="1"/>
    <col min="24" max="16384" width="9.140625" style="62"/>
  </cols>
  <sheetData>
    <row r="1" spans="1:18" ht="39.75" customHeight="1" x14ac:dyDescent="0.3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01"/>
    </row>
    <row r="2" spans="1:18" ht="39.75" customHeight="1" x14ac:dyDescent="0.2">
      <c r="A2" s="132" t="s">
        <v>86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02"/>
    </row>
    <row r="3" spans="1:18" ht="39.75" customHeight="1" x14ac:dyDescent="0.2">
      <c r="A3" s="132" t="s">
        <v>140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02"/>
    </row>
    <row r="4" spans="1:18" ht="39.75" customHeight="1" x14ac:dyDescent="0.2"/>
    <row r="5" spans="1:18" ht="39.75" customHeight="1" x14ac:dyDescent="0.2">
      <c r="A5" s="133" t="s">
        <v>184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03"/>
    </row>
    <row r="6" spans="1:18" ht="39.75" customHeight="1" x14ac:dyDescent="0.85">
      <c r="A6" s="108"/>
      <c r="B6" s="108"/>
      <c r="C6" s="139" t="s">
        <v>144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03"/>
    </row>
    <row r="7" spans="1:18" ht="39.75" customHeight="1" thickBot="1" x14ac:dyDescent="0.7">
      <c r="A7" s="140" t="s">
        <v>87</v>
      </c>
      <c r="C7" s="136" t="s">
        <v>157</v>
      </c>
      <c r="D7" s="136"/>
      <c r="E7" s="136"/>
      <c r="F7" s="136"/>
      <c r="G7" s="136"/>
      <c r="H7" s="136"/>
      <c r="I7" s="136"/>
      <c r="J7" s="88"/>
      <c r="K7" s="136" t="s">
        <v>156</v>
      </c>
      <c r="L7" s="136"/>
      <c r="M7" s="136"/>
      <c r="N7" s="136"/>
      <c r="O7" s="136"/>
      <c r="P7" s="136"/>
      <c r="Q7" s="136"/>
      <c r="R7" s="104"/>
    </row>
    <row r="8" spans="1:18" ht="39.75" customHeight="1" thickBot="1" x14ac:dyDescent="0.35">
      <c r="A8" s="141"/>
      <c r="C8" s="91" t="s">
        <v>9</v>
      </c>
      <c r="D8" s="88"/>
      <c r="E8" s="91" t="s">
        <v>129</v>
      </c>
      <c r="F8" s="88"/>
      <c r="G8" s="91" t="s">
        <v>130</v>
      </c>
      <c r="H8" s="88"/>
      <c r="I8" s="91" t="s">
        <v>131</v>
      </c>
      <c r="J8" s="88"/>
      <c r="K8" s="91" t="s">
        <v>9</v>
      </c>
      <c r="L8" s="88"/>
      <c r="M8" s="91" t="s">
        <v>129</v>
      </c>
      <c r="N8" s="88"/>
      <c r="O8" s="91" t="s">
        <v>130</v>
      </c>
      <c r="P8" s="88"/>
      <c r="Q8" s="105" t="s">
        <v>131</v>
      </c>
      <c r="R8" s="98"/>
    </row>
    <row r="9" spans="1:18" ht="40.5" customHeight="1" x14ac:dyDescent="0.2">
      <c r="A9" s="74" t="s">
        <v>32</v>
      </c>
      <c r="C9" s="45">
        <v>20500000</v>
      </c>
      <c r="D9" s="64"/>
      <c r="E9" s="45">
        <v>54195780378</v>
      </c>
      <c r="F9" s="64"/>
      <c r="G9" s="45">
        <v>-52581653887</v>
      </c>
      <c r="H9" s="64"/>
      <c r="I9" s="45">
        <f t="shared" ref="I9:I20" si="0">E9+G9</f>
        <v>1614126491</v>
      </c>
      <c r="J9" s="64"/>
      <c r="K9" s="45">
        <v>94800000</v>
      </c>
      <c r="L9" s="64"/>
      <c r="M9" s="45">
        <v>274073446976</v>
      </c>
      <c r="N9" s="64"/>
      <c r="O9" s="45">
        <v>-235914373347</v>
      </c>
      <c r="P9" s="64"/>
      <c r="Q9" s="45">
        <f t="shared" ref="Q9:Q20" si="1">M9+O9</f>
        <v>38159073629</v>
      </c>
      <c r="R9" s="107"/>
    </row>
    <row r="10" spans="1:18" ht="40.5" customHeight="1" x14ac:dyDescent="0.2">
      <c r="A10" s="74" t="s">
        <v>18</v>
      </c>
      <c r="C10" s="45">
        <v>720000</v>
      </c>
      <c r="D10" s="64"/>
      <c r="E10" s="45">
        <v>9900469955</v>
      </c>
      <c r="F10" s="64"/>
      <c r="G10" s="45">
        <v>-8111003494</v>
      </c>
      <c r="H10" s="64"/>
      <c r="I10" s="45">
        <f t="shared" si="0"/>
        <v>1789466461</v>
      </c>
      <c r="J10" s="64"/>
      <c r="K10" s="45">
        <v>10798895</v>
      </c>
      <c r="L10" s="64"/>
      <c r="M10" s="45">
        <v>158853428088</v>
      </c>
      <c r="N10" s="64"/>
      <c r="O10" s="45">
        <v>-121172215779</v>
      </c>
      <c r="P10" s="64"/>
      <c r="Q10" s="45">
        <f t="shared" si="1"/>
        <v>37681212309</v>
      </c>
      <c r="R10" s="107"/>
    </row>
    <row r="11" spans="1:18" ht="40.5" customHeight="1" x14ac:dyDescent="0.2">
      <c r="A11" s="74" t="s">
        <v>25</v>
      </c>
      <c r="C11" s="45">
        <v>2115000</v>
      </c>
      <c r="D11" s="64"/>
      <c r="E11" s="45">
        <v>8553444514</v>
      </c>
      <c r="F11" s="64"/>
      <c r="G11" s="45">
        <v>-11118064642</v>
      </c>
      <c r="H11" s="64"/>
      <c r="I11" s="45">
        <f t="shared" si="0"/>
        <v>-2564620128</v>
      </c>
      <c r="J11" s="64"/>
      <c r="K11" s="45">
        <v>12984000</v>
      </c>
      <c r="L11" s="64"/>
      <c r="M11" s="45">
        <v>78332732280</v>
      </c>
      <c r="N11" s="64"/>
      <c r="O11" s="45">
        <v>-66156183697</v>
      </c>
      <c r="P11" s="64"/>
      <c r="Q11" s="45">
        <f t="shared" si="1"/>
        <v>12176548583</v>
      </c>
      <c r="R11" s="107"/>
    </row>
    <row r="12" spans="1:18" ht="40.5" customHeight="1" x14ac:dyDescent="0.2">
      <c r="A12" s="74" t="s">
        <v>16</v>
      </c>
      <c r="C12" s="45">
        <v>135912</v>
      </c>
      <c r="D12" s="64"/>
      <c r="E12" s="45">
        <v>5834280228</v>
      </c>
      <c r="F12" s="64"/>
      <c r="G12" s="45">
        <v>-5767640664</v>
      </c>
      <c r="H12" s="64"/>
      <c r="I12" s="45">
        <f t="shared" si="0"/>
        <v>66639564</v>
      </c>
      <c r="J12" s="64"/>
      <c r="K12" s="45">
        <v>698612</v>
      </c>
      <c r="L12" s="64"/>
      <c r="M12" s="45">
        <v>34886498974</v>
      </c>
      <c r="N12" s="64"/>
      <c r="O12" s="45">
        <v>-29465231826</v>
      </c>
      <c r="P12" s="64"/>
      <c r="Q12" s="45">
        <f t="shared" si="1"/>
        <v>5421267148</v>
      </c>
      <c r="R12" s="107"/>
    </row>
    <row r="13" spans="1:18" ht="40.5" customHeight="1" x14ac:dyDescent="0.2">
      <c r="A13" s="74" t="s">
        <v>21</v>
      </c>
      <c r="C13" s="45">
        <v>0</v>
      </c>
      <c r="D13" s="64"/>
      <c r="E13" s="45">
        <v>0</v>
      </c>
      <c r="F13" s="64"/>
      <c r="G13" s="45">
        <v>0</v>
      </c>
      <c r="H13" s="64"/>
      <c r="I13" s="45">
        <f t="shared" si="0"/>
        <v>0</v>
      </c>
      <c r="J13" s="64"/>
      <c r="K13" s="45">
        <v>16185375</v>
      </c>
      <c r="L13" s="64"/>
      <c r="M13" s="45">
        <v>84186290687</v>
      </c>
      <c r="N13" s="64"/>
      <c r="O13" s="45">
        <v>-79473894975</v>
      </c>
      <c r="P13" s="64"/>
      <c r="Q13" s="45">
        <f t="shared" si="1"/>
        <v>4712395712</v>
      </c>
      <c r="R13" s="107"/>
    </row>
    <row r="14" spans="1:18" ht="40.5" customHeight="1" x14ac:dyDescent="0.2">
      <c r="A14" s="74" t="s">
        <v>24</v>
      </c>
      <c r="C14" s="45">
        <v>0</v>
      </c>
      <c r="D14" s="64"/>
      <c r="E14" s="45">
        <v>0</v>
      </c>
      <c r="F14" s="64"/>
      <c r="G14" s="45">
        <v>0</v>
      </c>
      <c r="H14" s="64"/>
      <c r="I14" s="45">
        <f t="shared" si="0"/>
        <v>0</v>
      </c>
      <c r="J14" s="64"/>
      <c r="K14" s="45">
        <v>38072747</v>
      </c>
      <c r="L14" s="64"/>
      <c r="M14" s="45">
        <v>158195145558</v>
      </c>
      <c r="N14" s="64"/>
      <c r="O14" s="45">
        <v>-153443229848</v>
      </c>
      <c r="P14" s="64"/>
      <c r="Q14" s="45">
        <f t="shared" si="1"/>
        <v>4751915710</v>
      </c>
      <c r="R14" s="107"/>
    </row>
    <row r="15" spans="1:18" ht="40.5" customHeight="1" x14ac:dyDescent="0.2">
      <c r="A15" s="74" t="s">
        <v>23</v>
      </c>
      <c r="C15" s="45">
        <v>470817</v>
      </c>
      <c r="D15" s="64"/>
      <c r="E15" s="45">
        <v>7133395842</v>
      </c>
      <c r="F15" s="64"/>
      <c r="G15" s="45">
        <v>-6845311299</v>
      </c>
      <c r="H15" s="64"/>
      <c r="I15" s="45">
        <f t="shared" si="0"/>
        <v>288084543</v>
      </c>
      <c r="J15" s="64"/>
      <c r="K15" s="45">
        <v>779605</v>
      </c>
      <c r="L15" s="64"/>
      <c r="M15" s="45">
        <v>12255958836</v>
      </c>
      <c r="N15" s="64"/>
      <c r="O15" s="45">
        <v>-11300901708</v>
      </c>
      <c r="P15" s="64"/>
      <c r="Q15" s="45">
        <f t="shared" si="1"/>
        <v>955057128</v>
      </c>
      <c r="R15" s="107"/>
    </row>
    <row r="16" spans="1:18" ht="40.5" customHeight="1" x14ac:dyDescent="0.2">
      <c r="A16" s="74" t="s">
        <v>19</v>
      </c>
      <c r="C16" s="45">
        <v>0</v>
      </c>
      <c r="D16" s="64"/>
      <c r="E16" s="45">
        <v>0</v>
      </c>
      <c r="F16" s="64"/>
      <c r="G16" s="45">
        <v>0</v>
      </c>
      <c r="H16" s="64"/>
      <c r="I16" s="45">
        <f t="shared" si="0"/>
        <v>0</v>
      </c>
      <c r="J16" s="64"/>
      <c r="K16" s="45">
        <v>3353965</v>
      </c>
      <c r="L16" s="64"/>
      <c r="M16" s="45">
        <v>51679685248</v>
      </c>
      <c r="N16" s="64"/>
      <c r="O16" s="45">
        <v>-51305874134</v>
      </c>
      <c r="P16" s="64"/>
      <c r="Q16" s="45">
        <f t="shared" si="1"/>
        <v>373811114</v>
      </c>
      <c r="R16" s="107"/>
    </row>
    <row r="17" spans="1:23" ht="40.5" customHeight="1" x14ac:dyDescent="0.2">
      <c r="A17" s="74" t="s">
        <v>17</v>
      </c>
      <c r="C17" s="45">
        <v>0</v>
      </c>
      <c r="D17" s="64"/>
      <c r="E17" s="45">
        <v>0</v>
      </c>
      <c r="F17" s="64"/>
      <c r="G17" s="45">
        <v>0</v>
      </c>
      <c r="H17" s="64"/>
      <c r="I17" s="45">
        <f t="shared" si="0"/>
        <v>0</v>
      </c>
      <c r="J17" s="64"/>
      <c r="K17" s="45">
        <v>3291170</v>
      </c>
      <c r="L17" s="64"/>
      <c r="M17" s="45">
        <v>24549643135</v>
      </c>
      <c r="N17" s="64"/>
      <c r="O17" s="45">
        <v>-24628543256</v>
      </c>
      <c r="P17" s="64"/>
      <c r="Q17" s="45">
        <f t="shared" si="1"/>
        <v>-78900121</v>
      </c>
      <c r="R17" s="107"/>
    </row>
    <row r="18" spans="1:23" ht="40.5" customHeight="1" x14ac:dyDescent="0.2">
      <c r="A18" s="74" t="s">
        <v>27</v>
      </c>
      <c r="C18" s="45">
        <v>0</v>
      </c>
      <c r="D18" s="64"/>
      <c r="E18" s="45">
        <v>0</v>
      </c>
      <c r="F18" s="64"/>
      <c r="G18" s="45">
        <v>0</v>
      </c>
      <c r="H18" s="64"/>
      <c r="I18" s="45">
        <f t="shared" si="0"/>
        <v>0</v>
      </c>
      <c r="J18" s="64"/>
      <c r="K18" s="45">
        <v>15026392</v>
      </c>
      <c r="L18" s="64"/>
      <c r="M18" s="45">
        <v>61812458125</v>
      </c>
      <c r="N18" s="64"/>
      <c r="O18" s="45">
        <v>-63272125268</v>
      </c>
      <c r="P18" s="64"/>
      <c r="Q18" s="45">
        <f t="shared" si="1"/>
        <v>-1459667143</v>
      </c>
      <c r="R18" s="107"/>
    </row>
    <row r="19" spans="1:23" ht="40.5" customHeight="1" x14ac:dyDescent="0.2">
      <c r="A19" s="74" t="s">
        <v>29</v>
      </c>
      <c r="C19" s="45">
        <v>0</v>
      </c>
      <c r="D19" s="64"/>
      <c r="E19" s="45">
        <v>0</v>
      </c>
      <c r="F19" s="64"/>
      <c r="G19" s="45">
        <v>0</v>
      </c>
      <c r="H19" s="64"/>
      <c r="I19" s="45">
        <f t="shared" si="0"/>
        <v>0</v>
      </c>
      <c r="J19" s="64"/>
      <c r="K19" s="45">
        <v>23835963</v>
      </c>
      <c r="L19" s="64"/>
      <c r="M19" s="45">
        <v>253195322730</v>
      </c>
      <c r="N19" s="64"/>
      <c r="O19" s="45">
        <v>-259523079432</v>
      </c>
      <c r="P19" s="64"/>
      <c r="Q19" s="45">
        <f t="shared" si="1"/>
        <v>-6327756702</v>
      </c>
      <c r="R19" s="107"/>
    </row>
    <row r="20" spans="1:23" ht="40.5" customHeight="1" thickBot="1" x14ac:dyDescent="0.25">
      <c r="A20" s="74" t="s">
        <v>20</v>
      </c>
      <c r="C20" s="46">
        <v>0</v>
      </c>
      <c r="D20" s="64"/>
      <c r="E20" s="46">
        <v>0</v>
      </c>
      <c r="F20" s="64"/>
      <c r="G20" s="46">
        <v>0</v>
      </c>
      <c r="H20" s="64"/>
      <c r="I20" s="46">
        <f t="shared" si="0"/>
        <v>0</v>
      </c>
      <c r="J20" s="64"/>
      <c r="K20" s="46">
        <v>83869439</v>
      </c>
      <c r="L20" s="64"/>
      <c r="M20" s="46">
        <v>502223741221</v>
      </c>
      <c r="N20" s="64"/>
      <c r="O20" s="46">
        <v>-529667719907</v>
      </c>
      <c r="P20" s="64"/>
      <c r="Q20" s="46">
        <f t="shared" si="1"/>
        <v>-27443978686</v>
      </c>
      <c r="R20" s="107"/>
    </row>
    <row r="21" spans="1:23" ht="40.5" customHeight="1" thickBot="1" x14ac:dyDescent="0.25">
      <c r="A21" s="90" t="s">
        <v>33</v>
      </c>
      <c r="C21" s="63">
        <f>SUM(C9:C20)</f>
        <v>23941729</v>
      </c>
      <c r="D21" s="64"/>
      <c r="E21" s="63">
        <f>SUM(E9:E20)</f>
        <v>85617370917</v>
      </c>
      <c r="F21" s="64"/>
      <c r="G21" s="63">
        <f>SUM(G9:G20)</f>
        <v>-84423673986</v>
      </c>
      <c r="H21" s="64"/>
      <c r="I21" s="63">
        <f>SUM(I9:I20)</f>
        <v>1193696931</v>
      </c>
      <c r="J21" s="64"/>
      <c r="K21" s="63">
        <f>SUM(K9:K20)</f>
        <v>303696163</v>
      </c>
      <c r="L21" s="64"/>
      <c r="M21" s="63">
        <f>SUM(M9:M20)</f>
        <v>1694244351858</v>
      </c>
      <c r="N21" s="64"/>
      <c r="O21" s="63">
        <f>SUM(O9:O20)</f>
        <v>-1625323373177</v>
      </c>
      <c r="P21" s="64"/>
      <c r="Q21" s="63">
        <f>SUM(Q9:Q20)</f>
        <v>68920978681</v>
      </c>
      <c r="R21" s="107"/>
      <c r="T21" s="45"/>
      <c r="U21" s="45"/>
      <c r="V21" s="45"/>
      <c r="W21" s="45"/>
    </row>
    <row r="22" spans="1:23" ht="23.25" thickTop="1" x14ac:dyDescent="0.2">
      <c r="T22" s="45"/>
      <c r="U22" s="45"/>
    </row>
    <row r="23" spans="1:23" ht="22.5" x14ac:dyDescent="0.2">
      <c r="T23" s="45"/>
      <c r="U23" s="45"/>
    </row>
    <row r="27" spans="1:23" ht="40.5" customHeight="1" x14ac:dyDescent="0.2"/>
    <row r="28" spans="1:23" ht="39" customHeight="1" x14ac:dyDescent="0.2"/>
    <row r="29" spans="1:23" ht="39" customHeight="1" x14ac:dyDescent="0.2"/>
    <row r="30" spans="1:23" ht="39" customHeight="1" x14ac:dyDescent="0.2"/>
    <row r="31" spans="1:23" ht="39" customHeight="1" x14ac:dyDescent="0.2"/>
    <row r="32" spans="1:23" ht="39" customHeight="1" x14ac:dyDescent="0.2"/>
    <row r="33" spans="24:24" ht="39" customHeight="1" x14ac:dyDescent="0.2"/>
    <row r="34" spans="24:24" ht="39" customHeight="1" x14ac:dyDescent="0.2"/>
    <row r="35" spans="24:24" ht="39.75" customHeight="1" x14ac:dyDescent="0.2">
      <c r="X35" s="45"/>
    </row>
  </sheetData>
  <sortState xmlns:xlrd2="http://schemas.microsoft.com/office/spreadsheetml/2017/richdata2" ref="A9:Q20">
    <sortCondition descending="1" ref="Q9:Q20"/>
  </sortState>
  <mergeCells count="8">
    <mergeCell ref="A1:Q1"/>
    <mergeCell ref="A7:A8"/>
    <mergeCell ref="C7:I7"/>
    <mergeCell ref="K7:Q7"/>
    <mergeCell ref="A2:Q2"/>
    <mergeCell ref="A3:Q3"/>
    <mergeCell ref="A5:Q5"/>
    <mergeCell ref="C6:Q6"/>
  </mergeCells>
  <pageMargins left="0.39" right="0.39" top="0.39" bottom="0.39" header="0" footer="0"/>
  <pageSetup paperSize="9" scale="52" fitToHeight="0" orientation="landscape" r:id="rId1"/>
  <rowBreaks count="1" manualBreakCount="1">
    <brk id="22" max="1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19"/>
  <sheetViews>
    <sheetView rightToLeft="1" view="pageBreakPreview" topLeftCell="A2" zoomScale="60" zoomScaleNormal="100" workbookViewId="0">
      <selection activeCell="Q18" sqref="K18:Q21"/>
    </sheetView>
  </sheetViews>
  <sheetFormatPr defaultRowHeight="15.75" x14ac:dyDescent="0.4"/>
  <cols>
    <col min="1" max="1" width="44.5703125" style="52" customWidth="1"/>
    <col min="2" max="2" width="1.42578125" style="52" customWidth="1"/>
    <col min="3" max="3" width="26.7109375" style="52" customWidth="1"/>
    <col min="4" max="4" width="1.42578125" style="52" customWidth="1"/>
    <col min="5" max="5" width="25.28515625" style="52" customWidth="1"/>
    <col min="6" max="6" width="1.42578125" style="52" customWidth="1"/>
    <col min="7" max="7" width="24" style="52" customWidth="1"/>
    <col min="8" max="8" width="1.42578125" style="52" customWidth="1"/>
    <col min="9" max="9" width="26.28515625" style="52" customWidth="1"/>
    <col min="10" max="10" width="1.42578125" style="52" customWidth="1"/>
    <col min="11" max="11" width="22.85546875" style="52" customWidth="1"/>
    <col min="12" max="12" width="1.42578125" style="52" customWidth="1"/>
    <col min="13" max="13" width="22.7109375" style="52" customWidth="1"/>
    <col min="14" max="14" width="1.42578125" style="52" customWidth="1"/>
    <col min="15" max="15" width="31" style="52" customWidth="1"/>
    <col min="16" max="16" width="1.42578125" style="52" customWidth="1"/>
    <col min="17" max="17" width="49" style="52" bestFit="1" customWidth="1"/>
    <col min="18" max="18" width="1.42578125" style="52" customWidth="1"/>
    <col min="19" max="16384" width="9.140625" style="52"/>
  </cols>
  <sheetData>
    <row r="1" spans="1:17" ht="39.75" customHeight="1" x14ac:dyDescent="0.4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7" ht="39.75" customHeight="1" x14ac:dyDescent="0.4">
      <c r="A2" s="142" t="s">
        <v>86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spans="1:17" ht="39.75" customHeight="1" x14ac:dyDescent="0.4">
      <c r="A3" s="142" t="s">
        <v>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</row>
    <row r="4" spans="1:17" ht="39.75" customHeight="1" x14ac:dyDescent="0.4"/>
    <row r="5" spans="1:17" ht="39.75" customHeight="1" x14ac:dyDescent="0.4">
      <c r="A5" s="133" t="s">
        <v>181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</row>
    <row r="6" spans="1:17" ht="39.75" customHeight="1" x14ac:dyDescent="0.85">
      <c r="C6" s="143" t="s">
        <v>144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</row>
    <row r="7" spans="1:17" ht="39.75" customHeight="1" thickBot="1" x14ac:dyDescent="0.7">
      <c r="C7" s="136" t="s">
        <v>157</v>
      </c>
      <c r="D7" s="136"/>
      <c r="E7" s="136"/>
      <c r="F7" s="136"/>
      <c r="G7" s="136"/>
      <c r="H7" s="136"/>
      <c r="I7" s="136"/>
      <c r="J7" s="136"/>
      <c r="K7" s="136"/>
      <c r="L7" s="57"/>
      <c r="M7" s="136" t="s">
        <v>156</v>
      </c>
      <c r="N7" s="136"/>
      <c r="O7" s="136"/>
      <c r="P7" s="136"/>
      <c r="Q7" s="136"/>
    </row>
    <row r="8" spans="1:17" ht="39" customHeight="1" thickBot="1" x14ac:dyDescent="0.65">
      <c r="A8" s="91" t="s">
        <v>132</v>
      </c>
      <c r="B8" s="57"/>
      <c r="C8" s="100" t="s">
        <v>36</v>
      </c>
      <c r="D8" s="57"/>
      <c r="E8" s="100" t="s">
        <v>9</v>
      </c>
      <c r="F8" s="57"/>
      <c r="G8" s="100" t="s">
        <v>133</v>
      </c>
      <c r="H8" s="57"/>
      <c r="I8" s="100" t="s">
        <v>134</v>
      </c>
      <c r="J8" s="57"/>
      <c r="K8" s="100" t="s">
        <v>135</v>
      </c>
      <c r="L8" s="57"/>
      <c r="M8" s="100" t="s">
        <v>133</v>
      </c>
      <c r="N8" s="112"/>
      <c r="O8" s="100" t="s">
        <v>134</v>
      </c>
      <c r="P8" s="112"/>
      <c r="Q8" s="100" t="s">
        <v>135</v>
      </c>
    </row>
    <row r="9" spans="1:17" ht="39" customHeight="1" x14ac:dyDescent="0.4">
      <c r="A9" s="97" t="s">
        <v>203</v>
      </c>
      <c r="B9" s="97"/>
      <c r="C9" s="45" t="s">
        <v>46</v>
      </c>
      <c r="D9" s="45"/>
      <c r="E9" s="45">
        <v>160000</v>
      </c>
      <c r="F9" s="45"/>
      <c r="G9" s="45">
        <v>0</v>
      </c>
      <c r="H9" s="45"/>
      <c r="I9" s="45">
        <v>0</v>
      </c>
      <c r="J9" s="45"/>
      <c r="K9" s="45">
        <v>8000000</v>
      </c>
      <c r="L9" s="45"/>
      <c r="M9" s="45">
        <v>-8240</v>
      </c>
      <c r="N9" s="45"/>
      <c r="O9" s="45">
        <v>0</v>
      </c>
      <c r="P9" s="45"/>
      <c r="Q9" s="45">
        <v>8000000</v>
      </c>
    </row>
    <row r="10" spans="1:17" ht="39" customHeight="1" x14ac:dyDescent="0.4">
      <c r="A10" s="97" t="s">
        <v>204</v>
      </c>
      <c r="B10" s="97"/>
      <c r="C10" s="45" t="s">
        <v>46</v>
      </c>
      <c r="D10" s="45"/>
      <c r="E10" s="45">
        <v>3000</v>
      </c>
      <c r="F10" s="45"/>
      <c r="G10" s="45">
        <v>0</v>
      </c>
      <c r="H10" s="45"/>
      <c r="I10" s="45">
        <v>0</v>
      </c>
      <c r="J10" s="45"/>
      <c r="K10" s="45">
        <v>600000</v>
      </c>
      <c r="L10" s="45"/>
      <c r="M10" s="45">
        <v>-618</v>
      </c>
      <c r="N10" s="45"/>
      <c r="O10" s="45">
        <v>0</v>
      </c>
      <c r="P10" s="45"/>
      <c r="Q10" s="45">
        <v>600000</v>
      </c>
    </row>
    <row r="11" spans="1:17" ht="39" customHeight="1" x14ac:dyDescent="0.4">
      <c r="A11" s="97" t="s">
        <v>205</v>
      </c>
      <c r="B11" s="97"/>
      <c r="C11" s="45" t="s">
        <v>201</v>
      </c>
      <c r="D11" s="45"/>
      <c r="E11" s="45">
        <v>11214000</v>
      </c>
      <c r="F11" s="45"/>
      <c r="G11" s="45">
        <v>-19785</v>
      </c>
      <c r="H11" s="45"/>
      <c r="I11" s="45">
        <v>0</v>
      </c>
      <c r="J11" s="45"/>
      <c r="K11" s="45">
        <v>216720701</v>
      </c>
      <c r="L11" s="45"/>
      <c r="M11" s="45">
        <v>-819027</v>
      </c>
      <c r="N11" s="45"/>
      <c r="O11" s="45">
        <v>0</v>
      </c>
      <c r="P11" s="45"/>
      <c r="Q11" s="45">
        <v>-234669812</v>
      </c>
    </row>
    <row r="12" spans="1:17" ht="39" customHeight="1" x14ac:dyDescent="0.4">
      <c r="A12" s="97" t="s">
        <v>206</v>
      </c>
      <c r="B12" s="97"/>
      <c r="C12" s="45" t="s">
        <v>201</v>
      </c>
      <c r="D12" s="45"/>
      <c r="E12" s="45">
        <v>1035000</v>
      </c>
      <c r="F12" s="45"/>
      <c r="G12" s="45">
        <v>-639462</v>
      </c>
      <c r="H12" s="45"/>
      <c r="I12" s="45">
        <v>0</v>
      </c>
      <c r="J12" s="45"/>
      <c r="K12" s="45">
        <v>-31567502</v>
      </c>
      <c r="L12" s="45"/>
      <c r="M12" s="45">
        <v>-666878</v>
      </c>
      <c r="N12" s="45"/>
      <c r="O12" s="45">
        <v>0</v>
      </c>
      <c r="P12" s="45"/>
      <c r="Q12" s="45">
        <v>-31567502</v>
      </c>
    </row>
    <row r="13" spans="1:17" ht="39" customHeight="1" x14ac:dyDescent="0.4">
      <c r="A13" s="97" t="s">
        <v>207</v>
      </c>
      <c r="B13" s="97"/>
      <c r="C13" s="45" t="s">
        <v>201</v>
      </c>
      <c r="D13" s="45"/>
      <c r="E13" s="45">
        <v>5299000</v>
      </c>
      <c r="F13" s="45"/>
      <c r="G13" s="45">
        <v>-7102</v>
      </c>
      <c r="H13" s="45"/>
      <c r="I13" s="45">
        <v>0</v>
      </c>
      <c r="J13" s="45"/>
      <c r="K13" s="45">
        <v>303609742</v>
      </c>
      <c r="L13" s="45"/>
      <c r="M13" s="45">
        <v>-2565934</v>
      </c>
      <c r="N13" s="45"/>
      <c r="O13" s="45">
        <v>0</v>
      </c>
      <c r="P13" s="45"/>
      <c r="Q13" s="45">
        <v>-688223267</v>
      </c>
    </row>
    <row r="14" spans="1:17" ht="39" customHeight="1" x14ac:dyDescent="0.4">
      <c r="A14" s="97" t="s">
        <v>208</v>
      </c>
      <c r="B14" s="97"/>
      <c r="C14" s="45" t="s">
        <v>46</v>
      </c>
      <c r="D14" s="45"/>
      <c r="E14" s="45">
        <v>2214000</v>
      </c>
      <c r="F14" s="45"/>
      <c r="G14" s="45">
        <v>0</v>
      </c>
      <c r="H14" s="45"/>
      <c r="I14" s="45">
        <v>-2673000</v>
      </c>
      <c r="J14" s="45"/>
      <c r="K14" s="45">
        <v>-235867919</v>
      </c>
      <c r="L14" s="45"/>
      <c r="M14" s="45">
        <v>-1628933</v>
      </c>
      <c r="N14" s="45"/>
      <c r="O14" s="45">
        <v>-2673000</v>
      </c>
      <c r="P14" s="45"/>
      <c r="Q14" s="45">
        <v>-688673287</v>
      </c>
    </row>
    <row r="15" spans="1:17" ht="39" customHeight="1" thickBot="1" x14ac:dyDescent="0.45">
      <c r="A15" s="97" t="s">
        <v>200</v>
      </c>
      <c r="B15" s="97"/>
      <c r="C15" s="45" t="s">
        <v>202</v>
      </c>
      <c r="D15" s="45"/>
      <c r="E15" s="46">
        <v>0</v>
      </c>
      <c r="F15" s="45"/>
      <c r="G15" s="46">
        <v>0</v>
      </c>
      <c r="H15" s="45"/>
      <c r="I15" s="46">
        <v>0</v>
      </c>
      <c r="J15" s="45"/>
      <c r="K15" s="46">
        <v>-138</v>
      </c>
      <c r="L15" s="45"/>
      <c r="M15" s="46">
        <v>0</v>
      </c>
      <c r="N15" s="45"/>
      <c r="O15" s="46">
        <v>0</v>
      </c>
      <c r="P15" s="45"/>
      <c r="Q15" s="46">
        <v>-138</v>
      </c>
    </row>
    <row r="16" spans="1:17" ht="39" customHeight="1" thickBot="1" x14ac:dyDescent="0.45">
      <c r="A16" s="98" t="s">
        <v>33</v>
      </c>
      <c r="B16" s="98"/>
      <c r="C16" s="99"/>
      <c r="E16" s="48">
        <f>SUM(E9:E15)</f>
        <v>19925000</v>
      </c>
      <c r="F16" s="47"/>
      <c r="G16" s="48">
        <f>SUM(G9:G15)</f>
        <v>-666349</v>
      </c>
      <c r="H16" s="47"/>
      <c r="I16" s="48">
        <f>SUM(I9:I15)</f>
        <v>-2673000</v>
      </c>
      <c r="J16" s="47"/>
      <c r="K16" s="48">
        <f>SUM(K9:K15)</f>
        <v>261494884</v>
      </c>
      <c r="L16" s="47"/>
      <c r="M16" s="48">
        <f>SUM(M9:M15)</f>
        <v>-5689630</v>
      </c>
      <c r="N16" s="47"/>
      <c r="O16" s="48">
        <f>SUM(O9:O15)</f>
        <v>-2673000</v>
      </c>
      <c r="P16" s="47"/>
      <c r="Q16" s="48">
        <f>SUM(Q9:Q15)</f>
        <v>-1634534006</v>
      </c>
    </row>
    <row r="17" spans="5:17" ht="16.5" thickTop="1" x14ac:dyDescent="0.4"/>
    <row r="18" spans="5:17" ht="22.5" x14ac:dyDescent="0.4"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</row>
    <row r="19" spans="5:17" ht="22.5" x14ac:dyDescent="0.4"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</row>
  </sheetData>
  <sortState xmlns:xlrd2="http://schemas.microsoft.com/office/spreadsheetml/2017/richdata2" ref="A9:Q15">
    <sortCondition descending="1" ref="Q9:Q15"/>
  </sortState>
  <mergeCells count="7">
    <mergeCell ref="A1:Q1"/>
    <mergeCell ref="A2:Q2"/>
    <mergeCell ref="A3:Q3"/>
    <mergeCell ref="A5:Q5"/>
    <mergeCell ref="C7:K7"/>
    <mergeCell ref="C6:Q6"/>
    <mergeCell ref="M7:Q7"/>
  </mergeCells>
  <phoneticPr fontId="26" type="noConversion"/>
  <pageMargins left="0.39" right="0.39" top="0.39" bottom="0.39" header="0" footer="0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0BFBD-FEB6-4A53-8B27-CCBA7BE0D752}">
  <sheetPr>
    <pageSetUpPr fitToPage="1"/>
  </sheetPr>
  <dimension ref="A1:W26"/>
  <sheetViews>
    <sheetView rightToLeft="1" view="pageBreakPreview" topLeftCell="A13" zoomScale="60" zoomScaleNormal="100" workbookViewId="0">
      <selection activeCell="AA20" sqref="AA20"/>
    </sheetView>
  </sheetViews>
  <sheetFormatPr defaultRowHeight="12.75" x14ac:dyDescent="0.2"/>
  <cols>
    <col min="1" max="1" width="36.85546875" bestFit="1" customWidth="1"/>
    <col min="2" max="2" width="1.42578125" customWidth="1"/>
    <col min="3" max="3" width="25.7109375" customWidth="1"/>
    <col min="4" max="4" width="1.42578125" customWidth="1"/>
    <col min="5" max="5" width="27.7109375" customWidth="1"/>
    <col min="6" max="6" width="1.42578125" customWidth="1"/>
    <col min="7" max="7" width="29.42578125" customWidth="1"/>
    <col min="8" max="8" width="1.42578125" customWidth="1"/>
    <col min="9" max="9" width="30.85546875" bestFit="1" customWidth="1"/>
    <col min="10" max="10" width="1.42578125" customWidth="1"/>
    <col min="11" max="11" width="26.42578125" customWidth="1"/>
    <col min="12" max="12" width="1.42578125" customWidth="1"/>
    <col min="13" max="13" width="30.42578125" customWidth="1"/>
    <col min="14" max="14" width="1.42578125" customWidth="1"/>
    <col min="15" max="15" width="31.7109375" customWidth="1"/>
    <col min="16" max="16" width="1.42578125" customWidth="1"/>
    <col min="17" max="17" width="30.85546875" bestFit="1" customWidth="1"/>
    <col min="18" max="18" width="1.42578125" customWidth="1"/>
    <col min="20" max="20" width="22.5703125" bestFit="1" customWidth="1"/>
    <col min="22" max="22" width="18" bestFit="1" customWidth="1"/>
  </cols>
  <sheetData>
    <row r="1" spans="1:23" ht="39.75" customHeight="1" x14ac:dyDescent="0.2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62"/>
      <c r="S1" s="62"/>
      <c r="T1" s="45"/>
      <c r="U1" s="45"/>
      <c r="V1" s="62"/>
      <c r="W1" s="62"/>
    </row>
    <row r="2" spans="1:23" ht="39.75" customHeight="1" x14ac:dyDescent="0.2">
      <c r="A2" s="132" t="s">
        <v>86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62"/>
      <c r="S2" s="62"/>
      <c r="T2" s="45"/>
      <c r="U2" s="45"/>
      <c r="V2" s="62"/>
      <c r="W2" s="62"/>
    </row>
    <row r="3" spans="1:23" ht="39.75" customHeight="1" x14ac:dyDescent="0.2">
      <c r="A3" s="132" t="s">
        <v>140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62"/>
      <c r="S3" s="62"/>
      <c r="T3" s="45"/>
      <c r="U3" s="45"/>
      <c r="V3" s="62"/>
      <c r="W3" s="62"/>
    </row>
    <row r="4" spans="1:23" ht="39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45"/>
      <c r="U4" s="45"/>
      <c r="V4" s="62"/>
      <c r="W4" s="62"/>
    </row>
    <row r="5" spans="1:23" ht="39.75" customHeight="1" x14ac:dyDescent="0.2">
      <c r="A5" s="133" t="s">
        <v>185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62"/>
      <c r="S5" s="62"/>
      <c r="T5" s="45"/>
      <c r="U5" s="45"/>
      <c r="V5" s="62"/>
      <c r="W5" s="62"/>
    </row>
    <row r="6" spans="1:23" ht="39.75" customHeight="1" x14ac:dyDescent="0.85">
      <c r="A6" s="108"/>
      <c r="B6" s="108"/>
      <c r="C6" s="139" t="s">
        <v>144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62"/>
      <c r="S6" s="62"/>
      <c r="T6" s="45"/>
      <c r="U6" s="45"/>
      <c r="V6" s="62"/>
      <c r="W6" s="62"/>
    </row>
    <row r="7" spans="1:23" ht="39.75" customHeight="1" thickBot="1" x14ac:dyDescent="0.7">
      <c r="A7" s="140" t="s">
        <v>87</v>
      </c>
      <c r="B7" s="62"/>
      <c r="C7" s="136" t="s">
        <v>157</v>
      </c>
      <c r="D7" s="136"/>
      <c r="E7" s="136"/>
      <c r="F7" s="136"/>
      <c r="G7" s="136"/>
      <c r="H7" s="136"/>
      <c r="I7" s="136"/>
      <c r="J7" s="88"/>
      <c r="K7" s="136" t="s">
        <v>156</v>
      </c>
      <c r="L7" s="136"/>
      <c r="M7" s="136"/>
      <c r="N7" s="136"/>
      <c r="O7" s="136"/>
      <c r="P7" s="136"/>
      <c r="Q7" s="136"/>
      <c r="R7" s="62"/>
      <c r="S7" s="62"/>
      <c r="T7" s="45"/>
      <c r="U7" s="45"/>
      <c r="V7" s="62"/>
      <c r="W7" s="62"/>
    </row>
    <row r="8" spans="1:23" ht="39.75" customHeight="1" thickBot="1" x14ac:dyDescent="0.35">
      <c r="A8" s="141"/>
      <c r="B8" s="62"/>
      <c r="C8" s="91" t="s">
        <v>9</v>
      </c>
      <c r="D8" s="88"/>
      <c r="E8" s="91" t="s">
        <v>129</v>
      </c>
      <c r="F8" s="88"/>
      <c r="G8" s="91" t="s">
        <v>130</v>
      </c>
      <c r="H8" s="88"/>
      <c r="I8" s="91" t="s">
        <v>131</v>
      </c>
      <c r="J8" s="88"/>
      <c r="K8" s="91" t="s">
        <v>9</v>
      </c>
      <c r="L8" s="88"/>
      <c r="M8" s="91" t="s">
        <v>129</v>
      </c>
      <c r="N8" s="88"/>
      <c r="O8" s="91" t="s">
        <v>130</v>
      </c>
      <c r="P8" s="88"/>
      <c r="Q8" s="105" t="s">
        <v>131</v>
      </c>
      <c r="R8" s="62"/>
      <c r="S8" s="62"/>
      <c r="T8" s="45"/>
      <c r="U8" s="45"/>
      <c r="V8" s="62"/>
      <c r="W8" s="62"/>
    </row>
    <row r="9" spans="1:23" ht="39.75" customHeight="1" x14ac:dyDescent="0.2">
      <c r="A9" s="74" t="s">
        <v>65</v>
      </c>
      <c r="B9" s="62"/>
      <c r="C9" s="45">
        <v>0</v>
      </c>
      <c r="D9" s="64"/>
      <c r="E9" s="45">
        <v>0</v>
      </c>
      <c r="F9" s="64"/>
      <c r="G9" s="45">
        <v>0</v>
      </c>
      <c r="H9" s="64"/>
      <c r="I9" s="45">
        <f t="shared" ref="I9:I24" si="0">E9+G9</f>
        <v>0</v>
      </c>
      <c r="J9" s="64"/>
      <c r="K9" s="45">
        <v>43117774</v>
      </c>
      <c r="L9" s="64"/>
      <c r="M9" s="45">
        <v>2000594840050</v>
      </c>
      <c r="N9" s="64"/>
      <c r="O9" s="45">
        <v>-1897227127025</v>
      </c>
      <c r="P9" s="64"/>
      <c r="Q9" s="45">
        <f t="shared" ref="Q9:Q24" si="1">M9+O9</f>
        <v>103367713025</v>
      </c>
      <c r="R9" s="62"/>
      <c r="S9" s="62"/>
      <c r="T9" s="45"/>
      <c r="U9" s="45"/>
      <c r="V9" s="62"/>
      <c r="W9" s="62"/>
    </row>
    <row r="10" spans="1:23" ht="39.75" customHeight="1" x14ac:dyDescent="0.2">
      <c r="A10" s="74" t="s">
        <v>67</v>
      </c>
      <c r="B10" s="62"/>
      <c r="C10" s="45">
        <v>29300000</v>
      </c>
      <c r="D10" s="64"/>
      <c r="E10" s="45">
        <v>394831755208</v>
      </c>
      <c r="F10" s="64"/>
      <c r="G10" s="45">
        <v>-366196670695</v>
      </c>
      <c r="H10" s="64"/>
      <c r="I10" s="45">
        <f t="shared" si="0"/>
        <v>28635084513</v>
      </c>
      <c r="J10" s="64"/>
      <c r="K10" s="45">
        <v>158100000</v>
      </c>
      <c r="L10" s="64"/>
      <c r="M10" s="45">
        <v>2034402678200</v>
      </c>
      <c r="N10" s="64"/>
      <c r="O10" s="45">
        <v>-1972722151624</v>
      </c>
      <c r="P10" s="64"/>
      <c r="Q10" s="45">
        <f t="shared" si="1"/>
        <v>61680526576</v>
      </c>
      <c r="R10" s="62"/>
      <c r="S10" s="62"/>
      <c r="T10" s="45"/>
      <c r="U10" s="45"/>
      <c r="V10" s="62"/>
      <c r="W10" s="62"/>
    </row>
    <row r="11" spans="1:23" ht="39.75" customHeight="1" x14ac:dyDescent="0.2">
      <c r="A11" s="74" t="s">
        <v>64</v>
      </c>
      <c r="B11" s="62"/>
      <c r="C11" s="45">
        <v>12750000</v>
      </c>
      <c r="D11" s="64"/>
      <c r="E11" s="45">
        <v>329563945185</v>
      </c>
      <c r="F11" s="64"/>
      <c r="G11" s="45">
        <v>-316639557980</v>
      </c>
      <c r="H11" s="64"/>
      <c r="I11" s="45">
        <f t="shared" si="0"/>
        <v>12924387205</v>
      </c>
      <c r="J11" s="64"/>
      <c r="K11" s="45">
        <v>70000000</v>
      </c>
      <c r="L11" s="64"/>
      <c r="M11" s="45">
        <v>1730536263674</v>
      </c>
      <c r="N11" s="64"/>
      <c r="O11" s="45">
        <v>-1683613785949</v>
      </c>
      <c r="P11" s="64"/>
      <c r="Q11" s="45">
        <f t="shared" si="1"/>
        <v>46922477725</v>
      </c>
      <c r="R11" s="62"/>
      <c r="S11" s="62"/>
      <c r="T11" s="45"/>
      <c r="U11" s="45"/>
      <c r="V11" s="62"/>
      <c r="W11" s="62"/>
    </row>
    <row r="12" spans="1:23" ht="39.75" customHeight="1" x14ac:dyDescent="0.2">
      <c r="A12" s="74" t="s">
        <v>102</v>
      </c>
      <c r="B12" s="62"/>
      <c r="C12" s="45">
        <v>0</v>
      </c>
      <c r="D12" s="64"/>
      <c r="E12" s="45">
        <v>0</v>
      </c>
      <c r="F12" s="64"/>
      <c r="G12" s="45">
        <v>0</v>
      </c>
      <c r="H12" s="64"/>
      <c r="I12" s="45">
        <f t="shared" si="0"/>
        <v>0</v>
      </c>
      <c r="J12" s="64"/>
      <c r="K12" s="45">
        <v>39250000</v>
      </c>
      <c r="L12" s="64"/>
      <c r="M12" s="45">
        <v>533020580028</v>
      </c>
      <c r="N12" s="64"/>
      <c r="O12" s="45">
        <v>-493505823720</v>
      </c>
      <c r="P12" s="64"/>
      <c r="Q12" s="45">
        <f t="shared" si="1"/>
        <v>39514756308</v>
      </c>
      <c r="R12" s="62"/>
      <c r="S12" s="62"/>
      <c r="T12" s="45"/>
      <c r="U12" s="45"/>
      <c r="V12" s="62"/>
      <c r="W12" s="62"/>
    </row>
    <row r="13" spans="1:23" ht="39.75" customHeight="1" x14ac:dyDescent="0.2">
      <c r="A13" s="74" t="s">
        <v>63</v>
      </c>
      <c r="B13" s="62"/>
      <c r="C13" s="45">
        <v>800000</v>
      </c>
      <c r="D13" s="64"/>
      <c r="E13" s="45">
        <v>26405448055</v>
      </c>
      <c r="F13" s="64"/>
      <c r="G13" s="45">
        <v>-22877737747</v>
      </c>
      <c r="H13" s="64"/>
      <c r="I13" s="45">
        <f t="shared" si="0"/>
        <v>3527710308</v>
      </c>
      <c r="J13" s="64"/>
      <c r="K13" s="45">
        <v>20500000</v>
      </c>
      <c r="L13" s="64"/>
      <c r="M13" s="45">
        <v>623509987282</v>
      </c>
      <c r="N13" s="64"/>
      <c r="O13" s="45">
        <v>-586003947212</v>
      </c>
      <c r="P13" s="64"/>
      <c r="Q13" s="45">
        <f t="shared" si="1"/>
        <v>37506040070</v>
      </c>
      <c r="R13" s="62"/>
      <c r="S13" s="62"/>
      <c r="T13" s="45"/>
      <c r="U13" s="45"/>
      <c r="V13" s="62"/>
      <c r="W13" s="62"/>
    </row>
    <row r="14" spans="1:23" ht="39.75" customHeight="1" x14ac:dyDescent="0.2">
      <c r="A14" s="74" t="s">
        <v>108</v>
      </c>
      <c r="B14" s="62"/>
      <c r="C14" s="45">
        <v>0</v>
      </c>
      <c r="D14" s="64"/>
      <c r="E14" s="45">
        <v>0</v>
      </c>
      <c r="F14" s="64"/>
      <c r="G14" s="45">
        <v>0</v>
      </c>
      <c r="H14" s="64"/>
      <c r="I14" s="45">
        <f t="shared" si="0"/>
        <v>0</v>
      </c>
      <c r="J14" s="64"/>
      <c r="K14" s="45">
        <v>24542450</v>
      </c>
      <c r="L14" s="64"/>
      <c r="M14" s="45">
        <v>411401564481</v>
      </c>
      <c r="N14" s="64"/>
      <c r="O14" s="45">
        <v>-396429938309</v>
      </c>
      <c r="P14" s="64"/>
      <c r="Q14" s="45">
        <f t="shared" si="1"/>
        <v>14971626172</v>
      </c>
      <c r="R14" s="62"/>
      <c r="S14" s="62"/>
      <c r="T14" s="45"/>
      <c r="U14" s="45"/>
      <c r="V14" s="62"/>
      <c r="W14" s="62"/>
    </row>
    <row r="15" spans="1:23" ht="39.75" customHeight="1" x14ac:dyDescent="0.2">
      <c r="A15" s="74" t="s">
        <v>66</v>
      </c>
      <c r="B15" s="62"/>
      <c r="C15" s="45">
        <v>300000</v>
      </c>
      <c r="D15" s="64"/>
      <c r="E15" s="45">
        <v>8591888736</v>
      </c>
      <c r="F15" s="64"/>
      <c r="G15" s="45">
        <v>-8152117267</v>
      </c>
      <c r="H15" s="64"/>
      <c r="I15" s="45">
        <f t="shared" si="0"/>
        <v>439771469</v>
      </c>
      <c r="J15" s="64"/>
      <c r="K15" s="45">
        <v>5600000</v>
      </c>
      <c r="L15" s="64"/>
      <c r="M15" s="45">
        <v>147443549214</v>
      </c>
      <c r="N15" s="64"/>
      <c r="O15" s="45">
        <v>-140426633685</v>
      </c>
      <c r="P15" s="64"/>
      <c r="Q15" s="45">
        <f t="shared" si="1"/>
        <v>7016915529</v>
      </c>
      <c r="R15" s="62"/>
      <c r="S15" s="62"/>
      <c r="T15" s="45"/>
      <c r="U15" s="45"/>
      <c r="V15" s="62"/>
      <c r="W15" s="62"/>
    </row>
    <row r="16" spans="1:23" ht="39.75" customHeight="1" x14ac:dyDescent="0.2">
      <c r="A16" s="74" t="s">
        <v>68</v>
      </c>
      <c r="B16" s="62"/>
      <c r="C16" s="45">
        <v>0</v>
      </c>
      <c r="D16" s="64"/>
      <c r="E16" s="45">
        <v>0</v>
      </c>
      <c r="F16" s="64"/>
      <c r="G16" s="45">
        <v>0</v>
      </c>
      <c r="H16" s="64"/>
      <c r="I16" s="45">
        <f t="shared" si="0"/>
        <v>0</v>
      </c>
      <c r="J16" s="64"/>
      <c r="K16" s="45">
        <v>197255557</v>
      </c>
      <c r="L16" s="64"/>
      <c r="M16" s="45">
        <v>1999363924699</v>
      </c>
      <c r="N16" s="64"/>
      <c r="O16" s="45">
        <v>-1995614935728</v>
      </c>
      <c r="P16" s="64"/>
      <c r="Q16" s="45">
        <f t="shared" si="1"/>
        <v>3748988971</v>
      </c>
      <c r="R16" s="62"/>
      <c r="S16" s="62"/>
      <c r="T16" s="45"/>
      <c r="U16" s="45"/>
      <c r="V16" s="62"/>
      <c r="W16" s="62"/>
    </row>
    <row r="17" spans="1:23" ht="39.75" customHeight="1" x14ac:dyDescent="0.2">
      <c r="A17" s="74" t="s">
        <v>107</v>
      </c>
      <c r="B17" s="62"/>
      <c r="C17" s="45">
        <v>0</v>
      </c>
      <c r="D17" s="64"/>
      <c r="E17" s="45">
        <v>0</v>
      </c>
      <c r="F17" s="64"/>
      <c r="G17" s="45">
        <v>0</v>
      </c>
      <c r="H17" s="64"/>
      <c r="I17" s="45">
        <f t="shared" si="0"/>
        <v>0</v>
      </c>
      <c r="J17" s="64"/>
      <c r="K17" s="45">
        <v>2575000</v>
      </c>
      <c r="L17" s="64"/>
      <c r="M17" s="45">
        <v>77090987627</v>
      </c>
      <c r="N17" s="64"/>
      <c r="O17" s="45">
        <v>-73935974505</v>
      </c>
      <c r="P17" s="64"/>
      <c r="Q17" s="45">
        <f t="shared" si="1"/>
        <v>3155013122</v>
      </c>
      <c r="R17" s="62"/>
      <c r="S17" s="62"/>
      <c r="T17" s="45"/>
      <c r="U17" s="45"/>
      <c r="V17" s="62"/>
      <c r="W17" s="62"/>
    </row>
    <row r="18" spans="1:23" ht="39.75" customHeight="1" x14ac:dyDescent="0.2">
      <c r="A18" s="74" t="s">
        <v>103</v>
      </c>
      <c r="B18" s="62"/>
      <c r="C18" s="45">
        <v>0</v>
      </c>
      <c r="D18" s="64"/>
      <c r="E18" s="45">
        <v>0</v>
      </c>
      <c r="F18" s="64"/>
      <c r="G18" s="45">
        <v>0</v>
      </c>
      <c r="H18" s="64"/>
      <c r="I18" s="45">
        <f t="shared" si="0"/>
        <v>0</v>
      </c>
      <c r="J18" s="64"/>
      <c r="K18" s="45">
        <v>14500000</v>
      </c>
      <c r="L18" s="64"/>
      <c r="M18" s="45">
        <v>152888328089</v>
      </c>
      <c r="N18" s="64"/>
      <c r="O18" s="45">
        <v>-152395743151</v>
      </c>
      <c r="P18" s="64"/>
      <c r="Q18" s="45">
        <f t="shared" si="1"/>
        <v>492584938</v>
      </c>
      <c r="R18" s="62"/>
      <c r="S18" s="62"/>
      <c r="T18" s="45"/>
      <c r="U18" s="45"/>
      <c r="V18" s="62"/>
      <c r="W18" s="62"/>
    </row>
    <row r="19" spans="1:23" ht="39.75" customHeight="1" x14ac:dyDescent="0.2">
      <c r="A19" s="74" t="s">
        <v>110</v>
      </c>
      <c r="B19" s="62"/>
      <c r="C19" s="45">
        <v>0</v>
      </c>
      <c r="D19" s="64"/>
      <c r="E19" s="45">
        <v>0</v>
      </c>
      <c r="F19" s="64"/>
      <c r="G19" s="45">
        <v>0</v>
      </c>
      <c r="H19" s="64"/>
      <c r="I19" s="45">
        <f t="shared" si="0"/>
        <v>0</v>
      </c>
      <c r="J19" s="64"/>
      <c r="K19" s="45">
        <v>8925841</v>
      </c>
      <c r="L19" s="64"/>
      <c r="M19" s="45">
        <v>137690978944</v>
      </c>
      <c r="N19" s="64"/>
      <c r="O19" s="45">
        <v>-137326038681</v>
      </c>
      <c r="P19" s="64"/>
      <c r="Q19" s="45">
        <f t="shared" si="1"/>
        <v>364940263</v>
      </c>
      <c r="R19" s="62"/>
      <c r="S19" s="62"/>
      <c r="T19" s="45"/>
      <c r="U19" s="45"/>
      <c r="V19" s="62"/>
      <c r="W19" s="62"/>
    </row>
    <row r="20" spans="1:23" ht="39.75" customHeight="1" x14ac:dyDescent="0.2">
      <c r="A20" s="74" t="s">
        <v>109</v>
      </c>
      <c r="B20" s="62"/>
      <c r="C20" s="45">
        <v>0</v>
      </c>
      <c r="D20" s="64"/>
      <c r="E20" s="45">
        <v>0</v>
      </c>
      <c r="F20" s="64"/>
      <c r="G20" s="45">
        <v>0</v>
      </c>
      <c r="H20" s="64"/>
      <c r="I20" s="45">
        <f t="shared" si="0"/>
        <v>0</v>
      </c>
      <c r="J20" s="64"/>
      <c r="K20" s="45">
        <v>624670</v>
      </c>
      <c r="L20" s="64"/>
      <c r="M20" s="45">
        <v>8210996647</v>
      </c>
      <c r="N20" s="64"/>
      <c r="O20" s="45">
        <v>-8083297115</v>
      </c>
      <c r="P20" s="64"/>
      <c r="Q20" s="45">
        <f t="shared" si="1"/>
        <v>127699532</v>
      </c>
      <c r="R20" s="62"/>
      <c r="S20" s="62"/>
      <c r="T20" s="45"/>
      <c r="U20" s="45"/>
      <c r="V20" s="62"/>
      <c r="W20" s="62"/>
    </row>
    <row r="21" spans="1:23" ht="39.75" customHeight="1" x14ac:dyDescent="0.2">
      <c r="A21" s="74" t="s">
        <v>104</v>
      </c>
      <c r="B21" s="62"/>
      <c r="C21" s="45">
        <v>0</v>
      </c>
      <c r="D21" s="64"/>
      <c r="E21" s="45">
        <v>0</v>
      </c>
      <c r="F21" s="64"/>
      <c r="G21" s="45">
        <v>0</v>
      </c>
      <c r="H21" s="64"/>
      <c r="I21" s="45">
        <f t="shared" si="0"/>
        <v>0</v>
      </c>
      <c r="J21" s="64"/>
      <c r="K21" s="45">
        <v>2800000</v>
      </c>
      <c r="L21" s="64"/>
      <c r="M21" s="45">
        <v>28397874400</v>
      </c>
      <c r="N21" s="64"/>
      <c r="O21" s="45">
        <v>-28316962974</v>
      </c>
      <c r="P21" s="64"/>
      <c r="Q21" s="45">
        <f t="shared" si="1"/>
        <v>80911426</v>
      </c>
      <c r="R21" s="62"/>
      <c r="S21" s="62"/>
      <c r="T21" s="45"/>
      <c r="U21" s="45"/>
      <c r="V21" s="62"/>
      <c r="W21" s="62"/>
    </row>
    <row r="22" spans="1:23" ht="39.75" customHeight="1" x14ac:dyDescent="0.2">
      <c r="A22" s="74" t="s">
        <v>105</v>
      </c>
      <c r="B22" s="62"/>
      <c r="C22" s="45">
        <v>0</v>
      </c>
      <c r="D22" s="64"/>
      <c r="E22" s="45">
        <v>0</v>
      </c>
      <c r="F22" s="64"/>
      <c r="G22" s="45">
        <v>0</v>
      </c>
      <c r="H22" s="64"/>
      <c r="I22" s="45">
        <f t="shared" si="0"/>
        <v>0</v>
      </c>
      <c r="J22" s="64"/>
      <c r="K22" s="45">
        <v>2000000</v>
      </c>
      <c r="L22" s="64"/>
      <c r="M22" s="45">
        <v>23197649634</v>
      </c>
      <c r="N22" s="64"/>
      <c r="O22" s="45">
        <v>-23131310884</v>
      </c>
      <c r="P22" s="64"/>
      <c r="Q22" s="45">
        <f t="shared" si="1"/>
        <v>66338750</v>
      </c>
      <c r="R22" s="62"/>
      <c r="S22" s="62"/>
      <c r="T22" s="45"/>
      <c r="U22" s="45"/>
      <c r="V22" s="62"/>
      <c r="W22" s="62"/>
    </row>
    <row r="23" spans="1:23" ht="39.75" customHeight="1" x14ac:dyDescent="0.2">
      <c r="A23" s="74" t="s">
        <v>101</v>
      </c>
      <c r="B23" s="62"/>
      <c r="C23" s="45">
        <v>0</v>
      </c>
      <c r="D23" s="64"/>
      <c r="E23" s="45">
        <v>0</v>
      </c>
      <c r="F23" s="64"/>
      <c r="G23" s="45">
        <v>0</v>
      </c>
      <c r="H23" s="64"/>
      <c r="I23" s="45">
        <f t="shared" si="0"/>
        <v>0</v>
      </c>
      <c r="J23" s="64"/>
      <c r="K23" s="45">
        <v>813460</v>
      </c>
      <c r="L23" s="64"/>
      <c r="M23" s="45">
        <v>17720343302</v>
      </c>
      <c r="N23" s="64"/>
      <c r="O23" s="45">
        <v>-17670661588</v>
      </c>
      <c r="P23" s="64"/>
      <c r="Q23" s="45">
        <f t="shared" si="1"/>
        <v>49681714</v>
      </c>
      <c r="R23" s="62"/>
      <c r="S23" s="62"/>
      <c r="T23" s="45"/>
      <c r="U23" s="45"/>
      <c r="V23" s="62"/>
      <c r="W23" s="62"/>
    </row>
    <row r="24" spans="1:23" ht="39.75" customHeight="1" thickBot="1" x14ac:dyDescent="0.25">
      <c r="A24" s="74" t="s">
        <v>106</v>
      </c>
      <c r="B24" s="62"/>
      <c r="C24" s="46">
        <v>0</v>
      </c>
      <c r="D24" s="64"/>
      <c r="E24" s="46">
        <v>0</v>
      </c>
      <c r="F24" s="64"/>
      <c r="G24" s="46">
        <v>0</v>
      </c>
      <c r="H24" s="64"/>
      <c r="I24" s="46">
        <f t="shared" si="0"/>
        <v>0</v>
      </c>
      <c r="J24" s="64"/>
      <c r="K24" s="46">
        <v>9000000</v>
      </c>
      <c r="L24" s="64"/>
      <c r="M24" s="46">
        <v>121413569221</v>
      </c>
      <c r="N24" s="64"/>
      <c r="O24" s="46">
        <v>-124000971907</v>
      </c>
      <c r="P24" s="64"/>
      <c r="Q24" s="46">
        <f t="shared" si="1"/>
        <v>-2587402686</v>
      </c>
      <c r="R24" s="62"/>
      <c r="S24" s="62"/>
      <c r="T24" s="45"/>
      <c r="U24" s="45"/>
      <c r="V24" s="62"/>
      <c r="W24" s="62"/>
    </row>
    <row r="25" spans="1:23" ht="39.75" customHeight="1" thickBot="1" x14ac:dyDescent="0.25">
      <c r="A25" s="90" t="s">
        <v>33</v>
      </c>
      <c r="B25" s="62"/>
      <c r="C25" s="63">
        <f>SUM(C9:C24)</f>
        <v>43150000</v>
      </c>
      <c r="D25" s="64"/>
      <c r="E25" s="63">
        <f>SUM(E9:E24)</f>
        <v>759393037184</v>
      </c>
      <c r="F25" s="64"/>
      <c r="G25" s="63">
        <f>SUM(G9:G24)</f>
        <v>-713866083689</v>
      </c>
      <c r="H25" s="64"/>
      <c r="I25" s="63">
        <f>SUM(I9:I24)</f>
        <v>45526953495</v>
      </c>
      <c r="J25" s="64"/>
      <c r="K25" s="63">
        <f>SUM(K9:K24)</f>
        <v>599604752</v>
      </c>
      <c r="L25" s="64"/>
      <c r="M25" s="63">
        <f>SUM(M9:M24)</f>
        <v>10046884115492</v>
      </c>
      <c r="N25" s="64"/>
      <c r="O25" s="63">
        <f>SUM(O9:O24)</f>
        <v>-9730405304057</v>
      </c>
      <c r="P25" s="64"/>
      <c r="Q25" s="63">
        <f>SUM(Q9:Q24)</f>
        <v>316478811435</v>
      </c>
      <c r="R25" s="62"/>
      <c r="S25" s="62"/>
      <c r="T25" s="45"/>
      <c r="U25" s="45"/>
      <c r="V25" s="45"/>
      <c r="W25" s="45"/>
    </row>
    <row r="26" spans="1:23" ht="13.5" thickTop="1" x14ac:dyDescent="0.2"/>
  </sheetData>
  <mergeCells count="8">
    <mergeCell ref="A7:A8"/>
    <mergeCell ref="C7:I7"/>
    <mergeCell ref="K7:Q7"/>
    <mergeCell ref="A1:Q1"/>
    <mergeCell ref="A2:Q2"/>
    <mergeCell ref="A3:Q3"/>
    <mergeCell ref="A5:Q5"/>
    <mergeCell ref="C6:Q6"/>
  </mergeCells>
  <pageMargins left="0.7" right="0.7" top="0.75" bottom="0.75" header="0.3" footer="0.3"/>
  <pageSetup paperSize="9" scale="47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2A4D-60E8-4B47-B7B8-130E93E0BFC2}">
  <sheetPr>
    <pageSetUpPr fitToPage="1"/>
  </sheetPr>
  <dimension ref="A1:W15"/>
  <sheetViews>
    <sheetView rightToLeft="1" view="pageBreakPreview" topLeftCell="B4" zoomScaleNormal="100" zoomScaleSheetLayoutView="100" workbookViewId="0">
      <selection activeCell="O34" sqref="O34"/>
    </sheetView>
  </sheetViews>
  <sheetFormatPr defaultRowHeight="12.75" x14ac:dyDescent="0.2"/>
  <cols>
    <col min="1" max="1" width="33.42578125" bestFit="1" customWidth="1"/>
    <col min="2" max="2" width="1.42578125" customWidth="1"/>
    <col min="3" max="3" width="16" customWidth="1"/>
    <col min="4" max="4" width="1.42578125" customWidth="1"/>
    <col min="5" max="5" width="20.28515625" bestFit="1" customWidth="1"/>
    <col min="6" max="6" width="1.42578125" customWidth="1"/>
    <col min="7" max="7" width="20.28515625" customWidth="1"/>
    <col min="8" max="8" width="1.42578125" customWidth="1"/>
    <col min="9" max="9" width="29.140625" bestFit="1" customWidth="1"/>
    <col min="10" max="10" width="1.42578125" customWidth="1"/>
    <col min="11" max="11" width="15.140625" customWidth="1"/>
    <col min="12" max="12" width="1.42578125" customWidth="1"/>
    <col min="13" max="13" width="24.140625" customWidth="1"/>
    <col min="14" max="14" width="1.42578125" customWidth="1"/>
    <col min="15" max="15" width="19.85546875" customWidth="1"/>
    <col min="16" max="16" width="1.42578125" customWidth="1"/>
    <col min="17" max="17" width="29.140625" bestFit="1" customWidth="1"/>
    <col min="18" max="18" width="1.42578125" customWidth="1"/>
    <col min="20" max="20" width="14.28515625" bestFit="1" customWidth="1"/>
    <col min="22" max="22" width="14.28515625" bestFit="1" customWidth="1"/>
  </cols>
  <sheetData>
    <row r="1" spans="1:23" ht="38.25" customHeight="1" x14ac:dyDescent="0.2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62"/>
      <c r="S1" s="62"/>
      <c r="T1" s="45"/>
      <c r="U1" s="45"/>
      <c r="V1" s="62"/>
      <c r="W1" s="62"/>
    </row>
    <row r="2" spans="1:23" ht="38.25" customHeight="1" x14ac:dyDescent="0.2">
      <c r="A2" s="132" t="s">
        <v>86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62"/>
      <c r="S2" s="62"/>
      <c r="T2" s="45"/>
      <c r="U2" s="45"/>
      <c r="V2" s="62"/>
      <c r="W2" s="62"/>
    </row>
    <row r="3" spans="1:23" ht="38.25" customHeight="1" x14ac:dyDescent="0.2">
      <c r="A3" s="132" t="s">
        <v>140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62"/>
      <c r="S3" s="62"/>
      <c r="T3" s="45"/>
      <c r="U3" s="45"/>
      <c r="V3" s="62"/>
      <c r="W3" s="62"/>
    </row>
    <row r="4" spans="1:23" ht="38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45"/>
      <c r="U4" s="45"/>
      <c r="V4" s="62"/>
      <c r="W4" s="62"/>
    </row>
    <row r="5" spans="1:23" ht="38.25" customHeight="1" x14ac:dyDescent="0.2">
      <c r="A5" s="133" t="s">
        <v>186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62"/>
      <c r="S5" s="62"/>
      <c r="T5" s="45"/>
      <c r="U5" s="45"/>
      <c r="V5" s="62"/>
      <c r="W5" s="62"/>
    </row>
    <row r="6" spans="1:23" ht="38.25" customHeight="1" x14ac:dyDescent="0.85">
      <c r="A6" s="108"/>
      <c r="B6" s="108"/>
      <c r="C6" s="139" t="s">
        <v>144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62"/>
      <c r="S6" s="62"/>
      <c r="T6" s="45"/>
      <c r="U6" s="45"/>
      <c r="V6" s="62"/>
      <c r="W6" s="62"/>
    </row>
    <row r="7" spans="1:23" ht="38.25" customHeight="1" thickBot="1" x14ac:dyDescent="0.7">
      <c r="A7" s="140" t="s">
        <v>87</v>
      </c>
      <c r="B7" s="62"/>
      <c r="C7" s="136" t="s">
        <v>157</v>
      </c>
      <c r="D7" s="136"/>
      <c r="E7" s="136"/>
      <c r="F7" s="136"/>
      <c r="G7" s="136"/>
      <c r="H7" s="136"/>
      <c r="I7" s="136"/>
      <c r="J7" s="88"/>
      <c r="K7" s="136" t="s">
        <v>156</v>
      </c>
      <c r="L7" s="136"/>
      <c r="M7" s="136"/>
      <c r="N7" s="136"/>
      <c r="O7" s="136"/>
      <c r="P7" s="136"/>
      <c r="Q7" s="136"/>
      <c r="R7" s="62"/>
      <c r="S7" s="62"/>
      <c r="T7" s="45"/>
      <c r="U7" s="45"/>
      <c r="V7" s="62"/>
      <c r="W7" s="62"/>
    </row>
    <row r="8" spans="1:23" ht="38.25" customHeight="1" thickBot="1" x14ac:dyDescent="0.35">
      <c r="A8" s="141"/>
      <c r="B8" s="62"/>
      <c r="C8" s="91" t="s">
        <v>9</v>
      </c>
      <c r="D8" s="88"/>
      <c r="E8" s="91" t="s">
        <v>129</v>
      </c>
      <c r="F8" s="88"/>
      <c r="G8" s="91" t="s">
        <v>130</v>
      </c>
      <c r="H8" s="88"/>
      <c r="I8" s="91" t="s">
        <v>131</v>
      </c>
      <c r="J8" s="88"/>
      <c r="K8" s="91" t="s">
        <v>9</v>
      </c>
      <c r="L8" s="88"/>
      <c r="M8" s="91" t="s">
        <v>129</v>
      </c>
      <c r="N8" s="88"/>
      <c r="O8" s="91" t="s">
        <v>130</v>
      </c>
      <c r="P8" s="88"/>
      <c r="Q8" s="105" t="s">
        <v>131</v>
      </c>
      <c r="R8" s="62"/>
      <c r="S8" s="62"/>
      <c r="T8" s="45"/>
      <c r="U8" s="45"/>
      <c r="V8" s="62"/>
      <c r="W8" s="62"/>
    </row>
    <row r="9" spans="1:23" ht="38.25" customHeight="1" x14ac:dyDescent="0.2">
      <c r="A9" s="74" t="s">
        <v>114</v>
      </c>
      <c r="B9" s="62"/>
      <c r="C9" s="45">
        <v>0</v>
      </c>
      <c r="D9" s="64"/>
      <c r="E9" s="45">
        <v>0</v>
      </c>
      <c r="F9" s="64"/>
      <c r="G9" s="45">
        <v>0</v>
      </c>
      <c r="H9" s="64"/>
      <c r="I9" s="45">
        <v>0</v>
      </c>
      <c r="J9" s="64"/>
      <c r="K9" s="45">
        <v>100</v>
      </c>
      <c r="L9" s="64"/>
      <c r="M9" s="45">
        <v>96524572</v>
      </c>
      <c r="N9" s="64"/>
      <c r="O9" s="45">
        <v>-91991565</v>
      </c>
      <c r="P9" s="64"/>
      <c r="Q9" s="45">
        <f>M9+O9</f>
        <v>4533007</v>
      </c>
      <c r="R9" s="62"/>
      <c r="S9" s="62"/>
      <c r="T9" s="45"/>
      <c r="U9" s="45"/>
      <c r="V9" s="62"/>
      <c r="W9" s="62"/>
    </row>
    <row r="10" spans="1:23" ht="38.25" customHeight="1" x14ac:dyDescent="0.2">
      <c r="A10" s="74" t="s">
        <v>113</v>
      </c>
      <c r="B10" s="62"/>
      <c r="C10" s="45">
        <v>0</v>
      </c>
      <c r="D10" s="64"/>
      <c r="E10" s="45">
        <v>0</v>
      </c>
      <c r="F10" s="64"/>
      <c r="G10" s="45">
        <v>0</v>
      </c>
      <c r="H10" s="64"/>
      <c r="I10" s="45">
        <v>0</v>
      </c>
      <c r="J10" s="64"/>
      <c r="K10" s="45">
        <v>100</v>
      </c>
      <c r="L10" s="64"/>
      <c r="M10" s="45">
        <v>96929675</v>
      </c>
      <c r="N10" s="64"/>
      <c r="O10" s="45">
        <v>-94998550</v>
      </c>
      <c r="P10" s="64"/>
      <c r="Q10" s="45">
        <f>M10+O10</f>
        <v>1931125</v>
      </c>
      <c r="R10" s="62"/>
      <c r="S10" s="62"/>
      <c r="T10" s="45"/>
      <c r="U10" s="45"/>
      <c r="V10" s="62"/>
      <c r="W10" s="62"/>
    </row>
    <row r="11" spans="1:23" ht="38.25" customHeight="1" thickBot="1" x14ac:dyDescent="0.25">
      <c r="A11" s="74" t="s">
        <v>75</v>
      </c>
      <c r="B11" s="62"/>
      <c r="C11" s="46">
        <v>100</v>
      </c>
      <c r="D11" s="64"/>
      <c r="E11" s="46">
        <v>76838254</v>
      </c>
      <c r="F11" s="64"/>
      <c r="G11" s="46">
        <v>-95013129</v>
      </c>
      <c r="H11" s="64"/>
      <c r="I11" s="46">
        <f>E11+G11</f>
        <v>-18174875</v>
      </c>
      <c r="J11" s="64"/>
      <c r="K11" s="46">
        <v>100</v>
      </c>
      <c r="L11" s="64"/>
      <c r="M11" s="46">
        <v>76838254</v>
      </c>
      <c r="N11" s="64"/>
      <c r="O11" s="46">
        <v>-95013129</v>
      </c>
      <c r="P11" s="64"/>
      <c r="Q11" s="46">
        <f>M11+O11</f>
        <v>-18174875</v>
      </c>
      <c r="R11" s="62"/>
      <c r="S11" s="62"/>
      <c r="T11" s="45"/>
      <c r="U11" s="45"/>
      <c r="V11" s="62"/>
      <c r="W11" s="62"/>
    </row>
    <row r="12" spans="1:23" ht="38.25" customHeight="1" thickBot="1" x14ac:dyDescent="0.25">
      <c r="A12" s="90" t="s">
        <v>33</v>
      </c>
      <c r="B12" s="62"/>
      <c r="C12" s="63">
        <f>SUM(C9:C11)</f>
        <v>100</v>
      </c>
      <c r="D12" s="64"/>
      <c r="E12" s="63">
        <f>SUM(E9:E11)</f>
        <v>76838254</v>
      </c>
      <c r="F12" s="64"/>
      <c r="G12" s="63">
        <f>SUM(G9:G11)</f>
        <v>-95013129</v>
      </c>
      <c r="H12" s="64"/>
      <c r="I12" s="63">
        <f>SUM(I9:I11)</f>
        <v>-18174875</v>
      </c>
      <c r="J12" s="64"/>
      <c r="K12" s="63">
        <f>SUM(K9:K11)</f>
        <v>300</v>
      </c>
      <c r="L12" s="64"/>
      <c r="M12" s="63">
        <f>SUM(M9:M11)</f>
        <v>270292501</v>
      </c>
      <c r="N12" s="64"/>
      <c r="O12" s="63">
        <f>SUM(O9:O11)</f>
        <v>-282003244</v>
      </c>
      <c r="P12" s="64"/>
      <c r="Q12" s="63">
        <f>SUM(Q9:Q11)</f>
        <v>-11710743</v>
      </c>
      <c r="R12" s="62"/>
      <c r="S12" s="62"/>
      <c r="T12" s="45"/>
      <c r="U12" s="45"/>
      <c r="V12" s="45"/>
      <c r="W12" s="45"/>
    </row>
    <row r="13" spans="1:23" ht="23.25" thickTop="1" x14ac:dyDescent="0.2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45"/>
      <c r="U13" s="45"/>
      <c r="V13" s="62"/>
      <c r="W13" s="62"/>
    </row>
    <row r="14" spans="1:23" x14ac:dyDescent="0.2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spans="1:23" x14ac:dyDescent="0.2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</sheetData>
  <mergeCells count="8">
    <mergeCell ref="A1:Q1"/>
    <mergeCell ref="A2:Q2"/>
    <mergeCell ref="A5:Q5"/>
    <mergeCell ref="C6:Q6"/>
    <mergeCell ref="A7:A8"/>
    <mergeCell ref="C7:I7"/>
    <mergeCell ref="K7:Q7"/>
    <mergeCell ref="A3:Q3"/>
  </mergeCells>
  <pageMargins left="0.7" right="0.7" top="0.75" bottom="0.75" header="0.3" footer="0.3"/>
  <pageSetup paperSize="9" scale="60" fitToHeight="0" orientation="landscape" r:id="rId1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7"/>
  <sheetViews>
    <sheetView rightToLeft="1" view="pageBreakPreview" topLeftCell="A19" zoomScale="84" zoomScaleNormal="82" zoomScaleSheetLayoutView="84" workbookViewId="0">
      <selection activeCell="C15" sqref="C15"/>
    </sheetView>
  </sheetViews>
  <sheetFormatPr defaultRowHeight="12.75" x14ac:dyDescent="0.2"/>
  <cols>
    <col min="1" max="1" width="30.28515625" bestFit="1" customWidth="1"/>
    <col min="2" max="2" width="1.42578125" customWidth="1"/>
    <col min="3" max="3" width="15.42578125" customWidth="1"/>
    <col min="4" max="4" width="1.42578125" customWidth="1"/>
    <col min="5" max="5" width="17" customWidth="1"/>
    <col min="6" max="6" width="1.42578125" customWidth="1"/>
    <col min="7" max="7" width="18" customWidth="1"/>
    <col min="8" max="8" width="1.42578125" customWidth="1"/>
    <col min="9" max="9" width="14.85546875" customWidth="1"/>
    <col min="10" max="10" width="1.42578125" customWidth="1"/>
    <col min="11" max="11" width="18.28515625" customWidth="1"/>
    <col min="12" max="12" width="1.42578125" customWidth="1"/>
    <col min="13" max="13" width="18.7109375" customWidth="1"/>
    <col min="14" max="14" width="1.42578125" customWidth="1"/>
    <col min="15" max="15" width="18" customWidth="1"/>
    <col min="16" max="16" width="1.42578125" customWidth="1"/>
    <col min="17" max="17" width="16" customWidth="1"/>
    <col min="18" max="18" width="1.42578125" customWidth="1"/>
    <col min="19" max="19" width="16.7109375" customWidth="1"/>
    <col min="20" max="20" width="1.42578125" customWidth="1"/>
    <col min="21" max="21" width="17.7109375" customWidth="1"/>
    <col min="22" max="22" width="1.42578125" customWidth="1"/>
    <col min="23" max="23" width="5.42578125" customWidth="1"/>
  </cols>
  <sheetData>
    <row r="1" spans="1:22" ht="39.75" customHeight="1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7"/>
    </row>
    <row r="2" spans="1:22" ht="39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7"/>
    </row>
    <row r="3" spans="1:22" ht="39.75" customHeight="1" x14ac:dyDescent="0.2">
      <c r="A3" s="116" t="s">
        <v>143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7"/>
    </row>
    <row r="4" spans="1:22" ht="39.75" customHeight="1" x14ac:dyDescent="0.2"/>
    <row r="5" spans="1:22" ht="39.75" customHeight="1" x14ac:dyDescent="0.2">
      <c r="A5" s="123" t="s">
        <v>38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26"/>
    </row>
    <row r="6" spans="1:22" ht="39.75" customHeight="1" x14ac:dyDescent="0.85">
      <c r="A6" s="72"/>
      <c r="B6" s="72"/>
      <c r="C6" s="119" t="s">
        <v>144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26"/>
    </row>
    <row r="7" spans="1:22" ht="39.75" customHeight="1" thickBot="1" x14ac:dyDescent="0.7">
      <c r="C7" s="120" t="s">
        <v>3</v>
      </c>
      <c r="D7" s="120"/>
      <c r="E7" s="120"/>
      <c r="F7" s="120"/>
      <c r="G7" s="120"/>
      <c r="H7" s="120"/>
      <c r="I7" s="120"/>
      <c r="J7" s="120"/>
      <c r="K7" s="120"/>
      <c r="L7" s="30"/>
      <c r="M7" s="120" t="s">
        <v>5</v>
      </c>
      <c r="N7" s="120"/>
      <c r="O7" s="120"/>
      <c r="P7" s="120"/>
      <c r="Q7" s="120"/>
      <c r="R7" s="120"/>
      <c r="S7" s="120"/>
      <c r="T7" s="120"/>
      <c r="U7" s="120"/>
    </row>
    <row r="8" spans="1:22" ht="39.75" customHeight="1" thickBot="1" x14ac:dyDescent="0.35">
      <c r="A8" s="20" t="s">
        <v>34</v>
      </c>
      <c r="B8" s="30"/>
      <c r="C8" s="20" t="s">
        <v>39</v>
      </c>
      <c r="D8" s="30"/>
      <c r="E8" s="20" t="s">
        <v>40</v>
      </c>
      <c r="F8" s="30"/>
      <c r="G8" s="20" t="s">
        <v>41</v>
      </c>
      <c r="H8" s="30"/>
      <c r="I8" s="20" t="s">
        <v>35</v>
      </c>
      <c r="J8" s="30"/>
      <c r="K8" s="20" t="s">
        <v>36</v>
      </c>
      <c r="L8" s="30"/>
      <c r="M8" s="20" t="s">
        <v>39</v>
      </c>
      <c r="N8" s="30"/>
      <c r="O8" s="20" t="s">
        <v>40</v>
      </c>
      <c r="P8" s="30"/>
      <c r="Q8" s="20" t="s">
        <v>41</v>
      </c>
      <c r="R8" s="31"/>
      <c r="S8" s="20" t="s">
        <v>35</v>
      </c>
      <c r="T8" s="31"/>
      <c r="U8" s="20" t="s">
        <v>36</v>
      </c>
    </row>
    <row r="9" spans="1:22" ht="39.75" customHeight="1" x14ac:dyDescent="0.25">
      <c r="A9" s="13" t="s">
        <v>51</v>
      </c>
      <c r="C9" s="15" t="s">
        <v>43</v>
      </c>
      <c r="D9" s="27"/>
      <c r="E9" s="15" t="s">
        <v>44</v>
      </c>
      <c r="F9" s="27"/>
      <c r="G9" s="29">
        <v>21101000</v>
      </c>
      <c r="H9" s="27"/>
      <c r="I9" s="29">
        <v>2600</v>
      </c>
      <c r="J9" s="27"/>
      <c r="K9" s="15" t="s">
        <v>50</v>
      </c>
      <c r="L9" s="27"/>
      <c r="M9" s="15" t="s">
        <v>43</v>
      </c>
      <c r="N9" s="27"/>
      <c r="O9" s="15" t="s">
        <v>44</v>
      </c>
      <c r="P9" s="27"/>
      <c r="Q9" s="29">
        <v>17379000</v>
      </c>
      <c r="R9" s="28"/>
      <c r="S9" s="29">
        <v>2600</v>
      </c>
      <c r="T9" s="28"/>
      <c r="U9" s="15" t="s">
        <v>50</v>
      </c>
    </row>
    <row r="10" spans="1:22" ht="39.75" customHeight="1" x14ac:dyDescent="0.25">
      <c r="A10" s="13" t="s">
        <v>49</v>
      </c>
      <c r="C10" s="15" t="s">
        <v>43</v>
      </c>
      <c r="D10" s="27"/>
      <c r="E10" s="15" t="s">
        <v>44</v>
      </c>
      <c r="F10" s="27"/>
      <c r="G10" s="29">
        <v>112000</v>
      </c>
      <c r="H10" s="27"/>
      <c r="I10" s="29">
        <v>2200</v>
      </c>
      <c r="J10" s="27"/>
      <c r="K10" s="15" t="s">
        <v>50</v>
      </c>
      <c r="L10" s="27"/>
      <c r="M10" s="15" t="s">
        <v>43</v>
      </c>
      <c r="N10" s="27"/>
      <c r="O10" s="15" t="s">
        <v>44</v>
      </c>
      <c r="P10" s="27"/>
      <c r="Q10" s="29">
        <v>13668000</v>
      </c>
      <c r="R10" s="28"/>
      <c r="S10" s="29">
        <v>2200</v>
      </c>
      <c r="T10" s="28"/>
      <c r="U10" s="15" t="s">
        <v>50</v>
      </c>
    </row>
    <row r="11" spans="1:22" ht="39.75" customHeight="1" x14ac:dyDescent="0.25">
      <c r="A11" s="13" t="s">
        <v>55</v>
      </c>
      <c r="C11" s="15" t="s">
        <v>43</v>
      </c>
      <c r="D11" s="27"/>
      <c r="E11" s="15" t="s">
        <v>44</v>
      </c>
      <c r="F11" s="27"/>
      <c r="G11" s="29">
        <v>18493000</v>
      </c>
      <c r="H11" s="27"/>
      <c r="I11" s="29">
        <v>2800</v>
      </c>
      <c r="J11" s="27"/>
      <c r="K11" s="15" t="s">
        <v>50</v>
      </c>
      <c r="L11" s="27"/>
      <c r="M11" s="15" t="s">
        <v>43</v>
      </c>
      <c r="N11" s="27"/>
      <c r="O11" s="15" t="s">
        <v>44</v>
      </c>
      <c r="P11" s="27"/>
      <c r="Q11" s="29">
        <v>11108000</v>
      </c>
      <c r="R11" s="28"/>
      <c r="S11" s="29">
        <v>2800</v>
      </c>
      <c r="T11" s="28"/>
      <c r="U11" s="15" t="s">
        <v>50</v>
      </c>
    </row>
    <row r="12" spans="1:22" ht="39.75" customHeight="1" x14ac:dyDescent="0.25">
      <c r="A12" s="13" t="s">
        <v>52</v>
      </c>
      <c r="C12" s="15" t="s">
        <v>43</v>
      </c>
      <c r="D12" s="27"/>
      <c r="E12" s="15" t="s">
        <v>44</v>
      </c>
      <c r="F12" s="27"/>
      <c r="G12" s="29">
        <v>121000</v>
      </c>
      <c r="H12" s="27"/>
      <c r="I12" s="29">
        <v>2400</v>
      </c>
      <c r="J12" s="27"/>
      <c r="K12" s="15" t="s">
        <v>50</v>
      </c>
      <c r="L12" s="27"/>
      <c r="M12" s="15" t="s">
        <v>43</v>
      </c>
      <c r="N12" s="27"/>
      <c r="O12" s="15" t="s">
        <v>44</v>
      </c>
      <c r="P12" s="27"/>
      <c r="Q12" s="29">
        <v>10440000</v>
      </c>
      <c r="R12" s="28"/>
      <c r="S12" s="29">
        <v>2400</v>
      </c>
      <c r="T12" s="28"/>
      <c r="U12" s="15" t="s">
        <v>50</v>
      </c>
    </row>
    <row r="13" spans="1:22" ht="39.75" customHeight="1" x14ac:dyDescent="0.25">
      <c r="A13" s="13" t="s">
        <v>53</v>
      </c>
      <c r="C13" s="15" t="s">
        <v>43</v>
      </c>
      <c r="D13" s="27"/>
      <c r="E13" s="15" t="s">
        <v>44</v>
      </c>
      <c r="F13" s="27"/>
      <c r="G13" s="29">
        <v>6578000</v>
      </c>
      <c r="H13" s="27"/>
      <c r="I13" s="29">
        <v>3000</v>
      </c>
      <c r="J13" s="27"/>
      <c r="K13" s="15" t="s">
        <v>50</v>
      </c>
      <c r="L13" s="27"/>
      <c r="M13" s="15" t="s">
        <v>43</v>
      </c>
      <c r="N13" s="27"/>
      <c r="O13" s="15" t="s">
        <v>44</v>
      </c>
      <c r="P13" s="27"/>
      <c r="Q13" s="29">
        <v>6650000</v>
      </c>
      <c r="R13" s="28"/>
      <c r="S13" s="29">
        <v>3000</v>
      </c>
      <c r="T13" s="28"/>
      <c r="U13" s="15" t="s">
        <v>50</v>
      </c>
    </row>
    <row r="14" spans="1:22" ht="39.75" customHeight="1" x14ac:dyDescent="0.25">
      <c r="A14" s="13" t="s">
        <v>54</v>
      </c>
      <c r="C14" s="15" t="s">
        <v>43</v>
      </c>
      <c r="D14" s="27"/>
      <c r="E14" s="15" t="s">
        <v>44</v>
      </c>
      <c r="F14" s="27"/>
      <c r="G14" s="29">
        <v>1350000</v>
      </c>
      <c r="H14" s="27"/>
      <c r="I14" s="29">
        <v>3400</v>
      </c>
      <c r="J14" s="27"/>
      <c r="K14" s="15" t="s">
        <v>50</v>
      </c>
      <c r="L14" s="27"/>
      <c r="M14" s="15" t="s">
        <v>43</v>
      </c>
      <c r="N14" s="27"/>
      <c r="O14" s="15" t="s">
        <v>44</v>
      </c>
      <c r="P14" s="27"/>
      <c r="Q14" s="29">
        <v>1350000</v>
      </c>
      <c r="R14" s="28"/>
      <c r="S14" s="29">
        <v>3400</v>
      </c>
      <c r="T14" s="28"/>
      <c r="U14" s="15" t="s">
        <v>50</v>
      </c>
    </row>
    <row r="15" spans="1:22" ht="39.75" customHeight="1" x14ac:dyDescent="0.25">
      <c r="A15" s="13" t="s">
        <v>56</v>
      </c>
      <c r="C15" s="15" t="s">
        <v>43</v>
      </c>
      <c r="D15" s="27"/>
      <c r="E15" s="15" t="s">
        <v>45</v>
      </c>
      <c r="F15" s="27"/>
      <c r="G15" s="29" t="s">
        <v>45</v>
      </c>
      <c r="H15" s="27"/>
      <c r="I15" s="29" t="s">
        <v>45</v>
      </c>
      <c r="J15" s="27"/>
      <c r="K15" s="15" t="s">
        <v>45</v>
      </c>
      <c r="L15" s="27"/>
      <c r="M15" s="15" t="s">
        <v>43</v>
      </c>
      <c r="N15" s="27"/>
      <c r="O15" s="15" t="s">
        <v>44</v>
      </c>
      <c r="P15" s="27"/>
      <c r="Q15" s="29">
        <v>1001000</v>
      </c>
      <c r="R15" s="28"/>
      <c r="S15" s="29">
        <v>2000</v>
      </c>
      <c r="T15" s="28"/>
      <c r="U15" s="15" t="s">
        <v>50</v>
      </c>
    </row>
    <row r="16" spans="1:22" ht="39.75" customHeight="1" x14ac:dyDescent="0.25">
      <c r="A16" s="13" t="s">
        <v>57</v>
      </c>
      <c r="C16" s="15" t="s">
        <v>43</v>
      </c>
      <c r="D16" s="27"/>
      <c r="E16" s="29" t="s">
        <v>45</v>
      </c>
      <c r="F16" s="27"/>
      <c r="G16" s="29" t="s">
        <v>45</v>
      </c>
      <c r="H16" s="27"/>
      <c r="I16" s="29" t="s">
        <v>45</v>
      </c>
      <c r="J16" s="27"/>
      <c r="K16" s="15" t="s">
        <v>45</v>
      </c>
      <c r="L16" s="27"/>
      <c r="M16" s="15" t="s">
        <v>43</v>
      </c>
      <c r="N16" s="27"/>
      <c r="O16" s="15" t="s">
        <v>44</v>
      </c>
      <c r="P16" s="27"/>
      <c r="Q16" s="29">
        <v>5000</v>
      </c>
      <c r="R16" s="28"/>
      <c r="S16" s="29">
        <v>1900</v>
      </c>
      <c r="T16" s="28"/>
      <c r="U16" s="15" t="s">
        <v>50</v>
      </c>
    </row>
    <row r="17" spans="1:21" ht="39.75" customHeight="1" x14ac:dyDescent="0.25">
      <c r="A17" s="13" t="s">
        <v>42</v>
      </c>
      <c r="C17" s="15" t="s">
        <v>43</v>
      </c>
      <c r="D17" s="27"/>
      <c r="E17" s="15" t="s">
        <v>44</v>
      </c>
      <c r="F17" s="27"/>
      <c r="G17" s="29">
        <v>310000</v>
      </c>
      <c r="H17" s="27"/>
      <c r="I17" s="29">
        <v>2200</v>
      </c>
      <c r="J17" s="27"/>
      <c r="K17" s="15" t="s">
        <v>46</v>
      </c>
      <c r="L17" s="27"/>
      <c r="M17" s="15" t="s">
        <v>43</v>
      </c>
      <c r="N17" s="27"/>
      <c r="O17" s="15" t="s">
        <v>45</v>
      </c>
      <c r="P17" s="27"/>
      <c r="Q17" s="29" t="s">
        <v>45</v>
      </c>
      <c r="R17" s="28"/>
      <c r="S17" s="29" t="s">
        <v>45</v>
      </c>
      <c r="T17" s="28"/>
      <c r="U17" s="15" t="s">
        <v>45</v>
      </c>
    </row>
    <row r="18" spans="1:21" ht="39.75" customHeight="1" x14ac:dyDescent="0.25">
      <c r="A18" s="13" t="s">
        <v>47</v>
      </c>
      <c r="C18" s="15" t="s">
        <v>43</v>
      </c>
      <c r="D18" s="27"/>
      <c r="E18" s="15" t="s">
        <v>44</v>
      </c>
      <c r="F18" s="27"/>
      <c r="G18" s="29">
        <v>3000</v>
      </c>
      <c r="H18" s="27"/>
      <c r="I18" s="29">
        <v>2400</v>
      </c>
      <c r="J18" s="27"/>
      <c r="K18" s="15" t="s">
        <v>46</v>
      </c>
      <c r="L18" s="27"/>
      <c r="M18" s="15" t="s">
        <v>43</v>
      </c>
      <c r="N18" s="27"/>
      <c r="O18" s="15" t="s">
        <v>45</v>
      </c>
      <c r="P18" s="27"/>
      <c r="Q18" s="29" t="s">
        <v>45</v>
      </c>
      <c r="R18" s="28"/>
      <c r="S18" s="29" t="s">
        <v>45</v>
      </c>
      <c r="T18" s="28"/>
      <c r="U18" s="15" t="s">
        <v>45</v>
      </c>
    </row>
    <row r="19" spans="1:21" ht="39.75" customHeight="1" x14ac:dyDescent="0.25">
      <c r="A19" s="13" t="s">
        <v>48</v>
      </c>
      <c r="C19" s="15" t="s">
        <v>43</v>
      </c>
      <c r="D19" s="27"/>
      <c r="E19" s="15" t="s">
        <v>44</v>
      </c>
      <c r="F19" s="27"/>
      <c r="G19" s="29">
        <v>160000</v>
      </c>
      <c r="H19" s="27"/>
      <c r="I19" s="29">
        <v>2600</v>
      </c>
      <c r="J19" s="27"/>
      <c r="K19" s="15" t="s">
        <v>46</v>
      </c>
      <c r="L19" s="27"/>
      <c r="M19" s="15" t="s">
        <v>43</v>
      </c>
      <c r="N19" s="27"/>
      <c r="O19" s="15" t="s">
        <v>45</v>
      </c>
      <c r="P19" s="27"/>
      <c r="Q19" s="29" t="s">
        <v>45</v>
      </c>
      <c r="R19" s="28"/>
      <c r="S19" s="29" t="s">
        <v>45</v>
      </c>
      <c r="T19" s="28"/>
      <c r="U19" s="15" t="s">
        <v>45</v>
      </c>
    </row>
    <row r="20" spans="1:21" ht="21.75" customHeight="1" x14ac:dyDescent="0.2"/>
    <row r="21" spans="1:21" ht="21.75" customHeight="1" x14ac:dyDescent="0.2"/>
    <row r="22" spans="1:21" ht="21.75" customHeight="1" x14ac:dyDescent="0.2"/>
    <row r="23" spans="1:21" ht="21.75" customHeight="1" x14ac:dyDescent="0.2"/>
    <row r="24" spans="1:21" ht="21.75" customHeight="1" x14ac:dyDescent="0.2"/>
    <row r="25" spans="1:21" ht="21.75" customHeight="1" x14ac:dyDescent="0.2"/>
    <row r="26" spans="1:21" ht="21.75" customHeight="1" x14ac:dyDescent="0.2"/>
    <row r="27" spans="1:21" ht="21.75" customHeight="1" x14ac:dyDescent="0.2"/>
    <row r="28" spans="1:21" ht="21.75" customHeight="1" x14ac:dyDescent="0.2"/>
    <row r="29" spans="1:21" ht="21.75" customHeight="1" x14ac:dyDescent="0.2"/>
    <row r="30" spans="1:21" ht="21.75" customHeight="1" x14ac:dyDescent="0.2"/>
    <row r="31" spans="1:21" ht="21.75" customHeight="1" x14ac:dyDescent="0.2"/>
    <row r="32" spans="1:21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</sheetData>
  <sortState xmlns:xlrd2="http://schemas.microsoft.com/office/spreadsheetml/2017/richdata2" ref="A9:U19">
    <sortCondition descending="1" ref="Q9:Q19"/>
  </sortState>
  <mergeCells count="7">
    <mergeCell ref="C7:K7"/>
    <mergeCell ref="M7:U7"/>
    <mergeCell ref="A5:U5"/>
    <mergeCell ref="C6:U6"/>
    <mergeCell ref="A1:U1"/>
    <mergeCell ref="A2:U2"/>
    <mergeCell ref="A3:U3"/>
  </mergeCells>
  <pageMargins left="0.39" right="0.39" top="0.39" bottom="0.39" header="0" footer="0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4"/>
  <sheetViews>
    <sheetView rightToLeft="1" view="pageBreakPreview" topLeftCell="A6" zoomScale="87" zoomScaleNormal="100" zoomScaleSheetLayoutView="87" workbookViewId="0">
      <selection activeCell="S10" sqref="S10"/>
    </sheetView>
  </sheetViews>
  <sheetFormatPr defaultRowHeight="15.75" x14ac:dyDescent="0.4"/>
  <cols>
    <col min="1" max="1" width="32" style="5" bestFit="1" customWidth="1"/>
    <col min="2" max="2" width="1.42578125" style="5" customWidth="1"/>
    <col min="3" max="3" width="14.140625" style="5" customWidth="1"/>
    <col min="4" max="4" width="1.42578125" style="5" customWidth="1"/>
    <col min="5" max="5" width="24.7109375" style="5" bestFit="1" customWidth="1"/>
    <col min="6" max="6" width="1.42578125" style="5" customWidth="1"/>
    <col min="7" max="7" width="24.7109375" style="5" bestFit="1" customWidth="1"/>
    <col min="8" max="8" width="1.42578125" style="5" customWidth="1"/>
    <col min="9" max="9" width="13" style="5" customWidth="1"/>
    <col min="10" max="10" width="1.42578125" style="5" customWidth="1"/>
    <col min="11" max="11" width="13" style="5" customWidth="1"/>
    <col min="12" max="12" width="1.28515625" style="5" customWidth="1"/>
    <col min="13" max="13" width="16.5703125" style="5" bestFit="1" customWidth="1"/>
    <col min="14" max="14" width="1.42578125" style="5" customWidth="1"/>
    <col min="15" max="15" width="23.42578125" style="5" bestFit="1" customWidth="1"/>
    <col min="16" max="16" width="1.42578125" style="5" customWidth="1"/>
    <col min="17" max="17" width="15.5703125" style="5" customWidth="1"/>
    <col min="18" max="18" width="1.42578125" style="5" customWidth="1"/>
    <col min="19" max="19" width="19.42578125" style="5" customWidth="1"/>
    <col min="20" max="20" width="1.42578125" style="5" customWidth="1"/>
    <col min="21" max="21" width="24.7109375" style="5" bestFit="1" customWidth="1"/>
    <col min="22" max="22" width="1.42578125" style="5" customWidth="1"/>
    <col min="23" max="23" width="24.7109375" style="5" bestFit="1" customWidth="1"/>
    <col min="24" max="24" width="1.42578125" style="5" customWidth="1"/>
    <col min="25" max="25" width="20.140625" style="5" bestFit="1" customWidth="1"/>
    <col min="26" max="26" width="1.42578125" style="5" customWidth="1"/>
    <col min="27" max="27" width="25.42578125" style="5" hidden="1" customWidth="1"/>
    <col min="28" max="16384" width="9.140625" style="5"/>
  </cols>
  <sheetData>
    <row r="1" spans="1:27" ht="39" customHeight="1" x14ac:dyDescent="0.4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</row>
    <row r="2" spans="1:27" ht="39" customHeight="1" x14ac:dyDescent="0.4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</row>
    <row r="3" spans="1:27" ht="39" customHeight="1" x14ac:dyDescent="0.4">
      <c r="A3" s="116" t="s">
        <v>143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7" ht="39" customHeight="1" x14ac:dyDescent="0.4"/>
    <row r="5" spans="1:27" ht="39" customHeight="1" x14ac:dyDescent="0.4">
      <c r="A5" s="115" t="s">
        <v>145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</row>
    <row r="6" spans="1:27" ht="39" customHeight="1" x14ac:dyDescent="0.85">
      <c r="A6" s="33"/>
      <c r="B6" s="33"/>
      <c r="C6" s="124" t="s">
        <v>144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</row>
    <row r="7" spans="1:27" ht="39" customHeight="1" thickBot="1" x14ac:dyDescent="0.7">
      <c r="C7" s="120" t="s">
        <v>3</v>
      </c>
      <c r="D7" s="120"/>
      <c r="E7" s="120"/>
      <c r="F7" s="120"/>
      <c r="G7" s="120"/>
      <c r="I7" s="120" t="s">
        <v>4</v>
      </c>
      <c r="J7" s="120"/>
      <c r="K7" s="120"/>
      <c r="L7" s="120"/>
      <c r="M7" s="120"/>
      <c r="N7" s="120"/>
      <c r="O7" s="120"/>
      <c r="P7" s="18"/>
      <c r="Q7" s="120" t="s">
        <v>5</v>
      </c>
      <c r="R7" s="120"/>
      <c r="S7" s="120"/>
      <c r="T7" s="120"/>
      <c r="U7" s="120"/>
      <c r="V7" s="120"/>
      <c r="W7" s="120"/>
      <c r="X7" s="120"/>
      <c r="Y7" s="120"/>
    </row>
    <row r="8" spans="1:27" ht="39" customHeight="1" thickBot="1" x14ac:dyDescent="0.65">
      <c r="A8" s="117" t="s">
        <v>60</v>
      </c>
      <c r="B8" s="18"/>
      <c r="C8" s="117" t="s">
        <v>61</v>
      </c>
      <c r="D8" s="18"/>
      <c r="E8" s="117" t="s">
        <v>10</v>
      </c>
      <c r="F8" s="18"/>
      <c r="G8" s="117" t="s">
        <v>11</v>
      </c>
      <c r="H8" s="18"/>
      <c r="I8" s="118" t="s">
        <v>58</v>
      </c>
      <c r="J8" s="118"/>
      <c r="K8" s="118"/>
      <c r="L8" s="18"/>
      <c r="M8" s="118" t="s">
        <v>59</v>
      </c>
      <c r="N8" s="118"/>
      <c r="O8" s="118"/>
      <c r="P8" s="18"/>
      <c r="Q8" s="117" t="s">
        <v>9</v>
      </c>
      <c r="R8" s="18"/>
      <c r="S8" s="121" t="s">
        <v>62</v>
      </c>
      <c r="T8" s="18"/>
      <c r="U8" s="117" t="s">
        <v>10</v>
      </c>
      <c r="V8" s="18"/>
      <c r="W8" s="121" t="s">
        <v>11</v>
      </c>
      <c r="X8" s="18"/>
      <c r="Y8" s="121" t="s">
        <v>14</v>
      </c>
    </row>
    <row r="9" spans="1:27" ht="39" customHeight="1" thickBot="1" x14ac:dyDescent="0.65">
      <c r="A9" s="118"/>
      <c r="B9" s="18"/>
      <c r="C9" s="118"/>
      <c r="D9" s="18"/>
      <c r="E9" s="118"/>
      <c r="F9" s="18"/>
      <c r="G9" s="118"/>
      <c r="H9" s="18"/>
      <c r="I9" s="20" t="s">
        <v>9</v>
      </c>
      <c r="J9" s="18"/>
      <c r="K9" s="20" t="s">
        <v>10</v>
      </c>
      <c r="L9" s="18"/>
      <c r="M9" s="20" t="s">
        <v>9</v>
      </c>
      <c r="N9" s="18"/>
      <c r="O9" s="20" t="s">
        <v>12</v>
      </c>
      <c r="P9" s="18"/>
      <c r="Q9" s="118"/>
      <c r="R9" s="18"/>
      <c r="S9" s="122"/>
      <c r="T9" s="18"/>
      <c r="U9" s="118"/>
      <c r="V9" s="18"/>
      <c r="W9" s="122"/>
      <c r="X9" s="18"/>
      <c r="Y9" s="122"/>
    </row>
    <row r="10" spans="1:27" ht="39" customHeight="1" x14ac:dyDescent="0.6">
      <c r="A10" s="13" t="s">
        <v>63</v>
      </c>
      <c r="C10" s="45">
        <v>22800000</v>
      </c>
      <c r="D10" s="49"/>
      <c r="E10" s="45">
        <v>651288493604</v>
      </c>
      <c r="F10" s="45"/>
      <c r="G10" s="45">
        <v>734546646672</v>
      </c>
      <c r="H10" s="45"/>
      <c r="I10" s="45">
        <v>0</v>
      </c>
      <c r="J10" s="45"/>
      <c r="K10" s="45">
        <v>0</v>
      </c>
      <c r="L10" s="45"/>
      <c r="M10" s="45">
        <v>-800000</v>
      </c>
      <c r="N10" s="45"/>
      <c r="O10" s="45">
        <v>-26405448055</v>
      </c>
      <c r="P10" s="45"/>
      <c r="Q10" s="45">
        <v>22000000</v>
      </c>
      <c r="R10" s="45"/>
      <c r="S10" s="45">
        <v>33145</v>
      </c>
      <c r="T10" s="45"/>
      <c r="U10" s="45">
        <v>628405803912</v>
      </c>
      <c r="V10" s="45"/>
      <c r="W10" s="45">
        <v>729053276874</v>
      </c>
      <c r="X10" s="15"/>
      <c r="Y10" s="23">
        <f>W10/$AA$10</f>
        <v>1.3809490957560315E-2</v>
      </c>
      <c r="AA10" s="59">
        <v>52793638745595</v>
      </c>
    </row>
    <row r="11" spans="1:27" ht="39" customHeight="1" x14ac:dyDescent="0.4">
      <c r="A11" s="13" t="s">
        <v>67</v>
      </c>
      <c r="C11" s="45">
        <v>67300000</v>
      </c>
      <c r="D11" s="49"/>
      <c r="E11" s="45">
        <v>841284977932</v>
      </c>
      <c r="F11" s="45"/>
      <c r="G11" s="45">
        <v>888395294643</v>
      </c>
      <c r="H11" s="45"/>
      <c r="I11" s="45">
        <v>0</v>
      </c>
      <c r="J11" s="45"/>
      <c r="K11" s="45">
        <v>0</v>
      </c>
      <c r="L11" s="45"/>
      <c r="M11" s="45">
        <v>-29300000</v>
      </c>
      <c r="N11" s="45"/>
      <c r="O11" s="45">
        <v>-394831755208</v>
      </c>
      <c r="P11" s="45"/>
      <c r="Q11" s="45">
        <v>38000000</v>
      </c>
      <c r="R11" s="45"/>
      <c r="S11" s="45">
        <v>13534</v>
      </c>
      <c r="T11" s="45"/>
      <c r="U11" s="45">
        <v>475014262445</v>
      </c>
      <c r="V11" s="45"/>
      <c r="W11" s="45">
        <v>514195570250</v>
      </c>
      <c r="X11" s="15"/>
      <c r="Y11" s="23">
        <f t="shared" ref="Y11:Y15" si="0">W11/$AA$10</f>
        <v>9.7397258925044916E-3</v>
      </c>
      <c r="AA11" s="52"/>
    </row>
    <row r="12" spans="1:27" ht="39" customHeight="1" x14ac:dyDescent="0.4">
      <c r="A12" s="13" t="s">
        <v>64</v>
      </c>
      <c r="C12" s="45">
        <v>30075000</v>
      </c>
      <c r="D12" s="49"/>
      <c r="E12" s="45">
        <v>736399253110</v>
      </c>
      <c r="F12" s="45"/>
      <c r="G12" s="45">
        <v>763701629090</v>
      </c>
      <c r="H12" s="45"/>
      <c r="I12" s="45">
        <v>0</v>
      </c>
      <c r="J12" s="45"/>
      <c r="K12" s="45">
        <v>0</v>
      </c>
      <c r="L12" s="45"/>
      <c r="M12" s="45">
        <v>-12750000</v>
      </c>
      <c r="N12" s="45"/>
      <c r="O12" s="45">
        <v>-329563945185</v>
      </c>
      <c r="P12" s="45"/>
      <c r="Q12" s="45">
        <v>17325000</v>
      </c>
      <c r="R12" s="45"/>
      <c r="S12" s="45">
        <v>26008</v>
      </c>
      <c r="T12" s="45"/>
      <c r="U12" s="45">
        <v>419697890315</v>
      </c>
      <c r="V12" s="45"/>
      <c r="W12" s="45">
        <v>450504114637</v>
      </c>
      <c r="X12" s="15"/>
      <c r="Y12" s="23">
        <f t="shared" si="0"/>
        <v>8.5333029762906659E-3</v>
      </c>
      <c r="AA12" s="52"/>
    </row>
    <row r="13" spans="1:27" ht="39" customHeight="1" x14ac:dyDescent="0.4">
      <c r="A13" s="13" t="s">
        <v>65</v>
      </c>
      <c r="C13" s="45">
        <v>6500000</v>
      </c>
      <c r="D13" s="49"/>
      <c r="E13" s="45">
        <v>195631899264</v>
      </c>
      <c r="F13" s="45"/>
      <c r="G13" s="45">
        <v>320571881500</v>
      </c>
      <c r="H13" s="45"/>
      <c r="I13" s="45">
        <v>0</v>
      </c>
      <c r="J13" s="45"/>
      <c r="K13" s="45">
        <v>0</v>
      </c>
      <c r="L13" s="45"/>
      <c r="M13" s="45">
        <v>0</v>
      </c>
      <c r="N13" s="45"/>
      <c r="O13" s="45">
        <v>0</v>
      </c>
      <c r="P13" s="45"/>
      <c r="Q13" s="45">
        <v>6500000</v>
      </c>
      <c r="R13" s="45"/>
      <c r="S13" s="45">
        <v>50487</v>
      </c>
      <c r="T13" s="45"/>
      <c r="U13" s="45">
        <v>195631899264</v>
      </c>
      <c r="V13" s="45"/>
      <c r="W13" s="45">
        <v>328103968968</v>
      </c>
      <c r="X13" s="15"/>
      <c r="Y13" s="23">
        <f t="shared" si="0"/>
        <v>6.2148390746295428E-3</v>
      </c>
      <c r="AA13" s="52"/>
    </row>
    <row r="14" spans="1:27" ht="39" customHeight="1" x14ac:dyDescent="0.4">
      <c r="A14" s="13" t="s">
        <v>66</v>
      </c>
      <c r="C14" s="45">
        <v>3570000</v>
      </c>
      <c r="D14" s="49"/>
      <c r="E14" s="45">
        <v>97368183067</v>
      </c>
      <c r="F14" s="45"/>
      <c r="G14" s="45">
        <v>100744356890</v>
      </c>
      <c r="H14" s="45"/>
      <c r="I14" s="45">
        <v>0</v>
      </c>
      <c r="J14" s="45"/>
      <c r="K14" s="45">
        <v>0</v>
      </c>
      <c r="L14" s="45"/>
      <c r="M14" s="45">
        <v>-300000</v>
      </c>
      <c r="N14" s="45"/>
      <c r="O14" s="45">
        <v>-8591888736</v>
      </c>
      <c r="P14" s="45"/>
      <c r="Q14" s="45">
        <v>3270000</v>
      </c>
      <c r="R14" s="45"/>
      <c r="S14" s="45">
        <v>28972</v>
      </c>
      <c r="T14" s="45"/>
      <c r="U14" s="45">
        <v>89214454536</v>
      </c>
      <c r="V14" s="45"/>
      <c r="W14" s="45">
        <v>94720676542</v>
      </c>
      <c r="X14" s="15"/>
      <c r="Y14" s="23">
        <f t="shared" si="0"/>
        <v>1.794168365595056E-3</v>
      </c>
      <c r="AA14" s="52"/>
    </row>
    <row r="15" spans="1:27" ht="39" customHeight="1" thickBot="1" x14ac:dyDescent="0.45">
      <c r="A15" s="13" t="s">
        <v>68</v>
      </c>
      <c r="C15" s="46">
        <v>1000000</v>
      </c>
      <c r="D15" s="49"/>
      <c r="E15" s="46">
        <v>10164905557</v>
      </c>
      <c r="F15" s="45"/>
      <c r="G15" s="46">
        <v>10115103062</v>
      </c>
      <c r="H15" s="45"/>
      <c r="I15" s="46">
        <v>0</v>
      </c>
      <c r="J15" s="45"/>
      <c r="K15" s="46">
        <v>0</v>
      </c>
      <c r="L15" s="45"/>
      <c r="M15" s="46">
        <v>0</v>
      </c>
      <c r="N15" s="45"/>
      <c r="O15" s="46">
        <v>0</v>
      </c>
      <c r="P15" s="45"/>
      <c r="Q15" s="46">
        <v>1000000</v>
      </c>
      <c r="R15" s="45"/>
      <c r="S15" s="45">
        <v>10119</v>
      </c>
      <c r="T15" s="45"/>
      <c r="U15" s="46">
        <v>10164905557</v>
      </c>
      <c r="V15" s="45"/>
      <c r="W15" s="46">
        <v>10117102687</v>
      </c>
      <c r="X15" s="15"/>
      <c r="Y15" s="24">
        <f t="shared" si="0"/>
        <v>1.9163488115969563E-4</v>
      </c>
      <c r="AA15" s="52"/>
    </row>
    <row r="16" spans="1:27" ht="39" customHeight="1" thickBot="1" x14ac:dyDescent="0.45">
      <c r="A16" s="14" t="s">
        <v>33</v>
      </c>
      <c r="B16" s="39"/>
      <c r="C16" s="50">
        <f>SUM(C10:C15)</f>
        <v>131245000</v>
      </c>
      <c r="D16" s="51"/>
      <c r="E16" s="48">
        <f>SUM(E10:E15)</f>
        <v>2532137712534</v>
      </c>
      <c r="F16" s="47"/>
      <c r="G16" s="48">
        <f>SUM(G10:G15)</f>
        <v>2818074911857</v>
      </c>
      <c r="H16" s="47"/>
      <c r="I16" s="48">
        <f>SUM(I10:I15)</f>
        <v>0</v>
      </c>
      <c r="J16" s="47"/>
      <c r="K16" s="48">
        <f>SUM(K10:K15)</f>
        <v>0</v>
      </c>
      <c r="L16" s="47"/>
      <c r="M16" s="48">
        <f>SUM(M10:M15)</f>
        <v>-43150000</v>
      </c>
      <c r="N16" s="47"/>
      <c r="O16" s="48">
        <f>SUM(O10:O15)</f>
        <v>-759393037184</v>
      </c>
      <c r="P16" s="47"/>
      <c r="Q16" s="48">
        <f>SUM(Q10:Q15)</f>
        <v>88095000</v>
      </c>
      <c r="R16" s="47"/>
      <c r="S16" s="47"/>
      <c r="T16" s="47"/>
      <c r="U16" s="48">
        <f>SUM(U10:U15)</f>
        <v>1818129216029</v>
      </c>
      <c r="V16" s="47"/>
      <c r="W16" s="48">
        <f>SUM(W10:W15)</f>
        <v>2126694709958</v>
      </c>
      <c r="X16" s="12"/>
      <c r="Y16" s="40">
        <f>SUM(Y10:Y15)</f>
        <v>4.0283162147739769E-2</v>
      </c>
      <c r="AA16" s="52"/>
    </row>
    <row r="17" spans="3:27" ht="16.5" thickTop="1" x14ac:dyDescent="0.4"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AA17" s="52"/>
    </row>
    <row r="18" spans="3:27" ht="24.75" x14ac:dyDescent="0.6"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18"/>
      <c r="Y18" s="56"/>
      <c r="AA18" s="52"/>
    </row>
    <row r="19" spans="3:27" ht="24.75" x14ac:dyDescent="0.6"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18"/>
      <c r="Y19" s="56"/>
      <c r="AA19" s="52"/>
    </row>
    <row r="20" spans="3:27" ht="24.75" x14ac:dyDescent="0.6"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18"/>
      <c r="Y20" s="18"/>
      <c r="AA20" s="52"/>
    </row>
    <row r="21" spans="3:27" ht="24.75" x14ac:dyDescent="0.6"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18"/>
      <c r="Y21" s="18"/>
    </row>
    <row r="22" spans="3:27" x14ac:dyDescent="0.4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3:27" x14ac:dyDescent="0.4"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3:27" x14ac:dyDescent="0.4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3:27" x14ac:dyDescent="0.4"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7" x14ac:dyDescent="0.4"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3:27" x14ac:dyDescent="0.4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3:27" x14ac:dyDescent="0.4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3:27" x14ac:dyDescent="0.4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3:27" x14ac:dyDescent="0.4"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7" x14ac:dyDescent="0.4"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3:27" x14ac:dyDescent="0.4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3:23" x14ac:dyDescent="0.4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3:23" x14ac:dyDescent="0.4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</sheetData>
  <sortState xmlns:xlrd2="http://schemas.microsoft.com/office/spreadsheetml/2017/richdata2" ref="A10:Y15">
    <sortCondition descending="1" ref="W10:W15"/>
  </sortState>
  <mergeCells count="19">
    <mergeCell ref="U8:U9"/>
    <mergeCell ref="W8:W9"/>
    <mergeCell ref="Y8:Y9"/>
    <mergeCell ref="A8:A9"/>
    <mergeCell ref="C7:G7"/>
    <mergeCell ref="G8:G9"/>
    <mergeCell ref="E8:E9"/>
    <mergeCell ref="C8:C9"/>
    <mergeCell ref="Q8:Q9"/>
    <mergeCell ref="S8:S9"/>
    <mergeCell ref="I8:K8"/>
    <mergeCell ref="M8:O8"/>
    <mergeCell ref="A5:Y5"/>
    <mergeCell ref="I7:O7"/>
    <mergeCell ref="Q7:Y7"/>
    <mergeCell ref="A1:Y1"/>
    <mergeCell ref="A2:Y2"/>
    <mergeCell ref="A3:Y3"/>
    <mergeCell ref="C6:Y6"/>
  </mergeCells>
  <pageMargins left="0.39" right="0.39" top="0.39" bottom="0.39" header="0" footer="0"/>
  <pageSetup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17"/>
  <sheetViews>
    <sheetView rightToLeft="1" view="pageBreakPreview" zoomScale="70" zoomScaleNormal="89" zoomScaleSheetLayoutView="70" workbookViewId="0">
      <selection activeCell="AK1" sqref="AK1:AK1048576"/>
    </sheetView>
  </sheetViews>
  <sheetFormatPr defaultRowHeight="15.75" x14ac:dyDescent="0.4"/>
  <cols>
    <col min="1" max="1" width="33.7109375" style="5" bestFit="1" customWidth="1"/>
    <col min="2" max="2" width="1.42578125" style="5" customWidth="1"/>
    <col min="3" max="3" width="16.85546875" style="5" customWidth="1"/>
    <col min="4" max="4" width="1.42578125" style="5" customWidth="1"/>
    <col min="5" max="5" width="24.7109375" style="5" customWidth="1"/>
    <col min="6" max="6" width="1.42578125" style="5" customWidth="1"/>
    <col min="7" max="7" width="13" style="5" customWidth="1"/>
    <col min="8" max="8" width="1.42578125" style="5" customWidth="1"/>
    <col min="9" max="9" width="13" style="5" customWidth="1"/>
    <col min="10" max="10" width="1.42578125" style="5" customWidth="1"/>
    <col min="11" max="11" width="13" style="5" customWidth="1"/>
    <col min="12" max="12" width="1.42578125" style="5" customWidth="1"/>
    <col min="13" max="13" width="13" style="5" customWidth="1"/>
    <col min="14" max="14" width="1.42578125" style="5" customWidth="1"/>
    <col min="15" max="15" width="13" style="5" customWidth="1"/>
    <col min="16" max="16" width="1.42578125" style="5" customWidth="1"/>
    <col min="17" max="17" width="13" style="5" customWidth="1"/>
    <col min="18" max="18" width="1.42578125" style="5" customWidth="1"/>
    <col min="19" max="19" width="13" style="5" customWidth="1"/>
    <col min="20" max="20" width="1.42578125" style="5" customWidth="1"/>
    <col min="21" max="21" width="15" style="5" bestFit="1" customWidth="1"/>
    <col min="22" max="22" width="1.42578125" style="5" customWidth="1"/>
    <col min="23" max="23" width="13" style="5" customWidth="1"/>
    <col min="24" max="24" width="1.42578125" style="5" customWidth="1"/>
    <col min="25" max="25" width="15.85546875" style="5" bestFit="1" customWidth="1"/>
    <col min="26" max="26" width="1.42578125" style="5" customWidth="1"/>
    <col min="27" max="27" width="15.5703125" style="5" customWidth="1"/>
    <col min="28" max="28" width="1.42578125" style="5" customWidth="1"/>
    <col min="29" max="29" width="15.5703125" style="5" customWidth="1"/>
    <col min="30" max="30" width="1.42578125" style="5" customWidth="1"/>
    <col min="31" max="31" width="14.85546875" style="5" bestFit="1" customWidth="1"/>
    <col min="32" max="32" width="1.42578125" style="5" customWidth="1"/>
    <col min="33" max="33" width="15.5703125" style="5" customWidth="1"/>
    <col min="34" max="34" width="1.42578125" style="5" customWidth="1"/>
    <col min="35" max="35" width="14.28515625" style="5" customWidth="1"/>
    <col min="36" max="36" width="1.42578125" style="5" customWidth="1"/>
    <col min="37" max="37" width="25.42578125" style="5" hidden="1" customWidth="1"/>
    <col min="38" max="16384" width="9.140625" style="5"/>
  </cols>
  <sheetData>
    <row r="1" spans="1:37" ht="40.5" customHeight="1" x14ac:dyDescent="0.4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</row>
    <row r="2" spans="1:37" ht="40.5" customHeight="1" x14ac:dyDescent="0.4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</row>
    <row r="3" spans="1:37" ht="40.5" customHeight="1" x14ac:dyDescent="0.4">
      <c r="A3" s="116" t="str">
        <f>سهام!A3</f>
        <v>به تاریخ 31 مرداد 1404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</row>
    <row r="4" spans="1:37" ht="40.5" customHeight="1" x14ac:dyDescent="0.4"/>
    <row r="5" spans="1:37" ht="40.5" customHeight="1" x14ac:dyDescent="0.4">
      <c r="A5" s="115" t="s">
        <v>146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</row>
    <row r="6" spans="1:37" ht="40.5" customHeight="1" x14ac:dyDescent="0.85">
      <c r="A6" s="60"/>
      <c r="B6" s="60"/>
      <c r="C6" s="119" t="s">
        <v>144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</row>
    <row r="7" spans="1:37" ht="40.5" customHeight="1" thickBot="1" x14ac:dyDescent="0.7">
      <c r="B7" s="6"/>
      <c r="C7" s="120" t="s">
        <v>69</v>
      </c>
      <c r="D7" s="120"/>
      <c r="E7" s="120"/>
      <c r="F7" s="120"/>
      <c r="G7" s="120"/>
      <c r="H7" s="120"/>
      <c r="I7" s="120"/>
      <c r="J7" s="120"/>
      <c r="K7" s="120"/>
      <c r="L7" s="34"/>
      <c r="M7" s="120" t="s">
        <v>3</v>
      </c>
      <c r="N7" s="120"/>
      <c r="O7" s="120"/>
      <c r="P7" s="120"/>
      <c r="Q7" s="120"/>
      <c r="R7" s="18"/>
      <c r="S7" s="120" t="s">
        <v>4</v>
      </c>
      <c r="T7" s="120"/>
      <c r="U7" s="120"/>
      <c r="V7" s="120"/>
      <c r="W7" s="120"/>
      <c r="X7" s="120"/>
      <c r="Y7" s="120"/>
      <c r="Z7" s="18"/>
      <c r="AA7" s="120" t="s">
        <v>5</v>
      </c>
      <c r="AB7" s="120"/>
      <c r="AC7" s="120"/>
      <c r="AD7" s="120"/>
      <c r="AE7" s="120"/>
      <c r="AF7" s="120"/>
      <c r="AG7" s="120"/>
      <c r="AH7" s="120"/>
      <c r="AI7" s="120"/>
    </row>
    <row r="8" spans="1:37" ht="40.5" customHeight="1" thickBot="1" x14ac:dyDescent="0.6">
      <c r="A8" s="128" t="s">
        <v>70</v>
      </c>
      <c r="B8" s="10"/>
      <c r="C8" s="125" t="s">
        <v>71</v>
      </c>
      <c r="D8" s="10"/>
      <c r="E8" s="125" t="s">
        <v>72</v>
      </c>
      <c r="F8" s="10"/>
      <c r="G8" s="125" t="s">
        <v>73</v>
      </c>
      <c r="H8" s="10"/>
      <c r="I8" s="125" t="s">
        <v>74</v>
      </c>
      <c r="J8" s="10"/>
      <c r="K8" s="125" t="s">
        <v>37</v>
      </c>
      <c r="L8" s="32"/>
      <c r="M8" s="125" t="s">
        <v>9</v>
      </c>
      <c r="N8" s="10"/>
      <c r="O8" s="125" t="s">
        <v>10</v>
      </c>
      <c r="P8" s="10"/>
      <c r="Q8" s="125" t="s">
        <v>11</v>
      </c>
      <c r="R8" s="10"/>
      <c r="S8" s="127" t="s">
        <v>6</v>
      </c>
      <c r="T8" s="127"/>
      <c r="U8" s="127"/>
      <c r="V8" s="10"/>
      <c r="W8" s="127" t="s">
        <v>7</v>
      </c>
      <c r="X8" s="127"/>
      <c r="Y8" s="127"/>
      <c r="Z8" s="10"/>
      <c r="AA8" s="125" t="s">
        <v>9</v>
      </c>
      <c r="AB8" s="10"/>
      <c r="AC8" s="125" t="s">
        <v>13</v>
      </c>
      <c r="AD8" s="10"/>
      <c r="AE8" s="125" t="s">
        <v>10</v>
      </c>
      <c r="AF8" s="10"/>
      <c r="AG8" s="125" t="s">
        <v>11</v>
      </c>
      <c r="AH8" s="10"/>
      <c r="AI8" s="125" t="s">
        <v>14</v>
      </c>
    </row>
    <row r="9" spans="1:37" ht="40.5" customHeight="1" thickBot="1" x14ac:dyDescent="0.6">
      <c r="A9" s="127"/>
      <c r="B9" s="10"/>
      <c r="C9" s="126"/>
      <c r="D9" s="35"/>
      <c r="E9" s="126"/>
      <c r="F9" s="35"/>
      <c r="G9" s="126"/>
      <c r="H9" s="35"/>
      <c r="I9" s="126"/>
      <c r="J9" s="35"/>
      <c r="K9" s="126"/>
      <c r="L9" s="15"/>
      <c r="M9" s="126"/>
      <c r="N9" s="35"/>
      <c r="O9" s="126"/>
      <c r="P9" s="35"/>
      <c r="Q9" s="126"/>
      <c r="R9" s="35"/>
      <c r="S9" s="36" t="s">
        <v>9</v>
      </c>
      <c r="T9" s="35"/>
      <c r="U9" s="36" t="s">
        <v>10</v>
      </c>
      <c r="V9" s="35"/>
      <c r="W9" s="36" t="s">
        <v>9</v>
      </c>
      <c r="X9" s="35"/>
      <c r="Y9" s="36" t="s">
        <v>12</v>
      </c>
      <c r="Z9" s="35"/>
      <c r="AA9" s="126"/>
      <c r="AB9" s="35"/>
      <c r="AC9" s="126"/>
      <c r="AD9" s="35"/>
      <c r="AE9" s="126"/>
      <c r="AF9" s="35"/>
      <c r="AG9" s="126"/>
      <c r="AH9" s="35"/>
      <c r="AI9" s="126"/>
    </row>
    <row r="10" spans="1:37" ht="40.5" customHeight="1" x14ac:dyDescent="0.6">
      <c r="A10" s="13" t="s">
        <v>79</v>
      </c>
      <c r="B10" s="10"/>
      <c r="C10" s="45" t="s">
        <v>76</v>
      </c>
      <c r="D10" s="45"/>
      <c r="E10" s="45" t="s">
        <v>76</v>
      </c>
      <c r="F10" s="45"/>
      <c r="G10" s="45" t="s">
        <v>80</v>
      </c>
      <c r="H10" s="45"/>
      <c r="I10" s="45" t="s">
        <v>81</v>
      </c>
      <c r="J10" s="45"/>
      <c r="K10" s="45">
        <v>23</v>
      </c>
      <c r="L10" s="45"/>
      <c r="M10" s="45">
        <v>0</v>
      </c>
      <c r="N10" s="45"/>
      <c r="O10" s="45">
        <v>0</v>
      </c>
      <c r="P10" s="45"/>
      <c r="Q10" s="45">
        <v>0</v>
      </c>
      <c r="R10" s="45"/>
      <c r="S10" s="45">
        <v>100</v>
      </c>
      <c r="T10" s="45"/>
      <c r="U10" s="45">
        <v>95068875</v>
      </c>
      <c r="V10" s="45"/>
      <c r="W10" s="45">
        <v>0</v>
      </c>
      <c r="X10" s="45"/>
      <c r="Y10" s="45">
        <v>0</v>
      </c>
      <c r="Z10" s="45"/>
      <c r="AA10" s="45">
        <v>100</v>
      </c>
      <c r="AB10" s="45"/>
      <c r="AC10" s="45">
        <v>975015</v>
      </c>
      <c r="AD10" s="45"/>
      <c r="AE10" s="45">
        <v>95068875</v>
      </c>
      <c r="AF10" s="45"/>
      <c r="AG10" s="45">
        <v>97430811</v>
      </c>
      <c r="AH10" s="15"/>
      <c r="AI10" s="16">
        <f>AG10/AK10</f>
        <v>1.8455028544159488E-6</v>
      </c>
      <c r="AK10" s="59">
        <v>52793638745595</v>
      </c>
    </row>
    <row r="11" spans="1:37" ht="40.5" customHeight="1" thickBot="1" x14ac:dyDescent="0.6">
      <c r="A11" s="13" t="s">
        <v>75</v>
      </c>
      <c r="B11" s="10"/>
      <c r="C11" s="45" t="s">
        <v>76</v>
      </c>
      <c r="D11" s="45"/>
      <c r="E11" s="45" t="s">
        <v>76</v>
      </c>
      <c r="F11" s="45"/>
      <c r="G11" s="45" t="s">
        <v>77</v>
      </c>
      <c r="H11" s="45"/>
      <c r="I11" s="45" t="s">
        <v>78</v>
      </c>
      <c r="J11" s="45"/>
      <c r="K11" s="61">
        <v>20.5</v>
      </c>
      <c r="L11" s="45"/>
      <c r="M11" s="46">
        <v>0</v>
      </c>
      <c r="N11" s="45"/>
      <c r="O11" s="46">
        <v>0</v>
      </c>
      <c r="P11" s="45"/>
      <c r="Q11" s="46">
        <v>0</v>
      </c>
      <c r="R11" s="45"/>
      <c r="S11" s="46">
        <v>100</v>
      </c>
      <c r="T11" s="45"/>
      <c r="U11" s="46">
        <v>95068875</v>
      </c>
      <c r="V11" s="45"/>
      <c r="W11" s="46">
        <v>-100</v>
      </c>
      <c r="X11" s="45"/>
      <c r="Y11" s="46">
        <v>-76838254</v>
      </c>
      <c r="Z11" s="45"/>
      <c r="AA11" s="46">
        <v>0</v>
      </c>
      <c r="AB11" s="45"/>
      <c r="AC11" s="45">
        <v>0</v>
      </c>
      <c r="AD11" s="45"/>
      <c r="AE11" s="46">
        <v>0</v>
      </c>
      <c r="AF11" s="45"/>
      <c r="AG11" s="46">
        <v>0</v>
      </c>
      <c r="AH11" s="15"/>
      <c r="AI11" s="17">
        <f>AG11/AK10</f>
        <v>0</v>
      </c>
    </row>
    <row r="12" spans="1:37" ht="40.5" customHeight="1" thickBot="1" x14ac:dyDescent="0.65">
      <c r="A12" s="14" t="s">
        <v>33</v>
      </c>
      <c r="B12" s="3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>
        <f>SUM(M10:M11)</f>
        <v>0</v>
      </c>
      <c r="N12" s="47"/>
      <c r="O12" s="48">
        <f>SUM(O10:O11)</f>
        <v>0</v>
      </c>
      <c r="P12" s="47"/>
      <c r="Q12" s="48">
        <f>SUM(Q10:Q11)</f>
        <v>0</v>
      </c>
      <c r="R12" s="47"/>
      <c r="S12" s="48">
        <f>SUM(S10:S11)</f>
        <v>200</v>
      </c>
      <c r="T12" s="47"/>
      <c r="U12" s="48">
        <f>SUM(U10:U11)</f>
        <v>190137750</v>
      </c>
      <c r="V12" s="47"/>
      <c r="W12" s="48">
        <f>SUM(W10:W11)</f>
        <v>-100</v>
      </c>
      <c r="X12" s="47"/>
      <c r="Y12" s="48">
        <f>SUM(Y10:Y11)</f>
        <v>-76838254</v>
      </c>
      <c r="Z12" s="47"/>
      <c r="AA12" s="48">
        <f>SUM(AA10:AA11)</f>
        <v>100</v>
      </c>
      <c r="AB12" s="47"/>
      <c r="AC12" s="47"/>
      <c r="AD12" s="47"/>
      <c r="AE12" s="48">
        <f>SUM(AE10:AE11)</f>
        <v>95068875</v>
      </c>
      <c r="AF12" s="47"/>
      <c r="AG12" s="48">
        <f>SUM(AG10:AG11)</f>
        <v>97430811</v>
      </c>
      <c r="AH12" s="12"/>
      <c r="AI12" s="38">
        <f>SUM(AI10:AI11)</f>
        <v>1.8455028544159488E-6</v>
      </c>
    </row>
    <row r="13" spans="1:37" ht="16.5" thickTop="1" x14ac:dyDescent="0.4"/>
    <row r="14" spans="1:37" ht="22.5" x14ac:dyDescent="0.4"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I14" s="16"/>
    </row>
    <row r="15" spans="1:37" ht="22.5" x14ac:dyDescent="0.4"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I15" s="16"/>
    </row>
    <row r="16" spans="1:37" ht="22.5" x14ac:dyDescent="0.4"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</row>
    <row r="17" spans="13:33" ht="22.5" x14ac:dyDescent="0.4"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</row>
  </sheetData>
  <sortState xmlns:xlrd2="http://schemas.microsoft.com/office/spreadsheetml/2017/richdata2" ref="A10:AI11">
    <sortCondition descending="1" ref="AG10:AG11"/>
  </sortState>
  <mergeCells count="25">
    <mergeCell ref="AE8:AE9"/>
    <mergeCell ref="AG8:AG9"/>
    <mergeCell ref="AI8:AI9"/>
    <mergeCell ref="A8:A9"/>
    <mergeCell ref="C6:AI6"/>
    <mergeCell ref="C7:K7"/>
    <mergeCell ref="M7:Q7"/>
    <mergeCell ref="S7:Y7"/>
    <mergeCell ref="AA7:AI7"/>
    <mergeCell ref="A1:AI1"/>
    <mergeCell ref="A2:AI2"/>
    <mergeCell ref="A3:AI3"/>
    <mergeCell ref="C8:C9"/>
    <mergeCell ref="E8:E9"/>
    <mergeCell ref="G8:G9"/>
    <mergeCell ref="I8:I9"/>
    <mergeCell ref="K8:K9"/>
    <mergeCell ref="M8:M9"/>
    <mergeCell ref="O8:O9"/>
    <mergeCell ref="Q8:Q9"/>
    <mergeCell ref="AA8:AA9"/>
    <mergeCell ref="AC8:AC9"/>
    <mergeCell ref="S8:U8"/>
    <mergeCell ref="W8:Y8"/>
    <mergeCell ref="A5:AI5"/>
  </mergeCells>
  <pageMargins left="0.39" right="0.39" top="0.39" bottom="0.39" header="0" footer="0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6"/>
  <sheetViews>
    <sheetView rightToLeft="1" view="pageBreakPreview" topLeftCell="A4" zoomScale="89" zoomScaleNormal="100" zoomScaleSheetLayoutView="89" workbookViewId="0">
      <selection activeCell="M4" sqref="M1:M1048576"/>
    </sheetView>
  </sheetViews>
  <sheetFormatPr defaultRowHeight="12.75" x14ac:dyDescent="0.2"/>
  <cols>
    <col min="1" max="1" width="43.140625" bestFit="1" customWidth="1"/>
    <col min="2" max="2" width="1.42578125" customWidth="1"/>
    <col min="3" max="3" width="42.28515625" customWidth="1"/>
    <col min="4" max="4" width="1.42578125" customWidth="1"/>
    <col min="5" max="5" width="37.5703125" customWidth="1"/>
    <col min="6" max="6" width="1.42578125" customWidth="1"/>
    <col min="7" max="7" width="34.28515625" customWidth="1"/>
    <col min="8" max="8" width="1.42578125" customWidth="1"/>
    <col min="9" max="9" width="26.140625" customWidth="1"/>
    <col min="10" max="10" width="1.42578125" customWidth="1"/>
    <col min="11" max="11" width="33.7109375" bestFit="1" customWidth="1"/>
    <col min="12" max="12" width="1.42578125" customWidth="1"/>
    <col min="13" max="13" width="25.42578125" hidden="1" customWidth="1"/>
    <col min="14" max="14" width="13.140625" bestFit="1" customWidth="1"/>
  </cols>
  <sheetData>
    <row r="1" spans="1:14" ht="40.5" customHeight="1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4" ht="40.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4" ht="40.5" customHeight="1" x14ac:dyDescent="0.2">
      <c r="A3" s="116" t="s">
        <v>143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4" ht="40.5" customHeight="1" x14ac:dyDescent="0.2"/>
    <row r="5" spans="1:14" ht="40.5" customHeight="1" x14ac:dyDescent="0.2">
      <c r="A5" s="115" t="s">
        <v>147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14" ht="40.5" customHeight="1" x14ac:dyDescent="0.85">
      <c r="A6" s="2"/>
      <c r="B6" s="2"/>
      <c r="C6" s="119" t="s">
        <v>144</v>
      </c>
      <c r="D6" s="119"/>
      <c r="E6" s="119"/>
      <c r="F6" s="119"/>
      <c r="G6" s="119"/>
      <c r="H6" s="119"/>
      <c r="I6" s="119"/>
      <c r="J6" s="119"/>
      <c r="K6" s="119"/>
    </row>
    <row r="7" spans="1:14" ht="40.5" customHeight="1" thickBot="1" x14ac:dyDescent="0.7">
      <c r="C7" s="67" t="s">
        <v>3</v>
      </c>
      <c r="D7" s="30"/>
      <c r="E7" s="120" t="s">
        <v>4</v>
      </c>
      <c r="F7" s="120"/>
      <c r="G7" s="120"/>
      <c r="H7" s="30"/>
      <c r="I7" s="120" t="s">
        <v>5</v>
      </c>
      <c r="J7" s="120"/>
      <c r="K7" s="120"/>
    </row>
    <row r="8" spans="1:14" ht="40.5" customHeight="1" thickBot="1" x14ac:dyDescent="0.35">
      <c r="A8" s="20" t="s">
        <v>82</v>
      </c>
      <c r="B8" s="30"/>
      <c r="C8" s="20" t="s">
        <v>83</v>
      </c>
      <c r="D8" s="30"/>
      <c r="E8" s="20" t="s">
        <v>84</v>
      </c>
      <c r="F8" s="30"/>
      <c r="G8" s="20" t="s">
        <v>85</v>
      </c>
      <c r="H8" s="30"/>
      <c r="I8" s="20" t="s">
        <v>83</v>
      </c>
      <c r="J8" s="30"/>
      <c r="K8" s="20" t="s">
        <v>14</v>
      </c>
    </row>
    <row r="9" spans="1:14" ht="40.5" customHeight="1" x14ac:dyDescent="0.6">
      <c r="A9" s="13" t="s">
        <v>148</v>
      </c>
      <c r="C9" s="45">
        <v>60418251122</v>
      </c>
      <c r="D9" s="64"/>
      <c r="E9" s="45">
        <v>556363897822</v>
      </c>
      <c r="F9" s="64"/>
      <c r="G9" s="45">
        <v>-516579212099</v>
      </c>
      <c r="H9" s="64"/>
      <c r="I9" s="45">
        <v>100202936845</v>
      </c>
      <c r="J9" s="28"/>
      <c r="K9" s="23">
        <f>I9/M9</f>
        <v>1.8980115640042095E-3</v>
      </c>
      <c r="M9" s="59">
        <v>52793638745595</v>
      </c>
    </row>
    <row r="10" spans="1:14" ht="40.5" customHeight="1" x14ac:dyDescent="0.2">
      <c r="A10" s="13" t="s">
        <v>149</v>
      </c>
      <c r="C10" s="45">
        <v>438594403</v>
      </c>
      <c r="D10" s="64"/>
      <c r="E10" s="45">
        <v>648872353</v>
      </c>
      <c r="F10" s="64"/>
      <c r="G10" s="45">
        <v>0</v>
      </c>
      <c r="H10" s="64"/>
      <c r="I10" s="45">
        <v>1087466756</v>
      </c>
      <c r="J10" s="28"/>
      <c r="K10" s="23">
        <f>I10/M9</f>
        <v>2.0598442953332822E-5</v>
      </c>
    </row>
    <row r="11" spans="1:14" ht="40.5" customHeight="1" thickBot="1" x14ac:dyDescent="0.25">
      <c r="A11" s="13" t="s">
        <v>150</v>
      </c>
      <c r="C11" s="46">
        <v>2360678</v>
      </c>
      <c r="D11" s="64"/>
      <c r="E11" s="46">
        <v>0</v>
      </c>
      <c r="F11" s="64"/>
      <c r="G11" s="46">
        <v>0</v>
      </c>
      <c r="H11" s="64"/>
      <c r="I11" s="46">
        <v>2360678</v>
      </c>
      <c r="J11" s="28"/>
      <c r="K11" s="24">
        <f>I11/M9</f>
        <v>4.471519781721752E-8</v>
      </c>
      <c r="N11" s="62"/>
    </row>
    <row r="12" spans="1:14" ht="40.5" customHeight="1" thickBot="1" x14ac:dyDescent="0.25">
      <c r="A12" s="14" t="s">
        <v>33</v>
      </c>
      <c r="C12" s="48">
        <f>SUM(C9:C11)</f>
        <v>60859206203</v>
      </c>
      <c r="D12" s="65"/>
      <c r="E12" s="48">
        <f>SUM(E9:E11)</f>
        <v>557012770175</v>
      </c>
      <c r="F12" s="65"/>
      <c r="G12" s="48">
        <f>SUM(G9:G11)</f>
        <v>-516579212099</v>
      </c>
      <c r="H12" s="65"/>
      <c r="I12" s="48">
        <f>SUM(I9:I11)</f>
        <v>101292764279</v>
      </c>
      <c r="J12" s="66"/>
      <c r="K12" s="40">
        <f>SUM(K9:K11)</f>
        <v>1.9186547221553595E-3</v>
      </c>
    </row>
    <row r="13" spans="1:14" ht="13.5" thickTop="1" x14ac:dyDescent="0.2"/>
    <row r="14" spans="1:14" ht="18.75" customHeight="1" x14ac:dyDescent="0.2">
      <c r="C14" s="45">
        <v>60859206203</v>
      </c>
      <c r="D14" s="45"/>
      <c r="E14" s="45">
        <v>557012770175</v>
      </c>
      <c r="F14" s="45"/>
      <c r="G14" s="45">
        <v>-516579212099</v>
      </c>
      <c r="H14" s="45"/>
      <c r="I14" s="45">
        <v>101292764279</v>
      </c>
      <c r="K14" s="23">
        <v>1.9E-3</v>
      </c>
    </row>
    <row r="15" spans="1:14" ht="22.5" x14ac:dyDescent="0.2">
      <c r="C15" s="45">
        <f>C14-C12</f>
        <v>0</v>
      </c>
      <c r="D15" s="45"/>
      <c r="E15" s="45">
        <f>E14-E12</f>
        <v>0</v>
      </c>
      <c r="F15" s="45"/>
      <c r="G15" s="45">
        <f>G14-G12</f>
        <v>0</v>
      </c>
      <c r="H15" s="45"/>
      <c r="I15" s="45">
        <f>I14-I12</f>
        <v>0</v>
      </c>
      <c r="K15" s="23">
        <f>K14-K12</f>
        <v>-1.8654722155359493E-5</v>
      </c>
    </row>
    <row r="16" spans="1:14" ht="22.5" x14ac:dyDescent="0.2">
      <c r="C16" s="45"/>
      <c r="D16" s="45"/>
      <c r="E16" s="45"/>
      <c r="F16" s="45"/>
      <c r="G16" s="45"/>
      <c r="H16" s="45"/>
      <c r="I16" s="45"/>
      <c r="K16" s="23"/>
    </row>
  </sheetData>
  <autoFilter ref="A8:M12" xr:uid="{00000000-0001-0000-0600-000000000000}"/>
  <sortState xmlns:xlrd2="http://schemas.microsoft.com/office/spreadsheetml/2017/richdata2" ref="A9:K11">
    <sortCondition descending="1" ref="I9:I11"/>
  </sortState>
  <mergeCells count="7">
    <mergeCell ref="A5:K5"/>
    <mergeCell ref="E7:G7"/>
    <mergeCell ref="I7:K7"/>
    <mergeCell ref="A1:K1"/>
    <mergeCell ref="A2:K2"/>
    <mergeCell ref="A3:K3"/>
    <mergeCell ref="C6:K6"/>
  </mergeCells>
  <pageMargins left="0.39" right="0.39" top="0.39" bottom="0.39" header="0" footer="0"/>
  <pageSetup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6"/>
  <sheetViews>
    <sheetView rightToLeft="1" view="pageBreakPreview" topLeftCell="A2" zoomScale="96" zoomScaleNormal="100" zoomScaleSheetLayoutView="96" workbookViewId="0">
      <selection activeCell="P4" sqref="P4"/>
    </sheetView>
  </sheetViews>
  <sheetFormatPr defaultRowHeight="15.75" x14ac:dyDescent="0.4"/>
  <cols>
    <col min="1" max="1" width="61.5703125" style="5" bestFit="1" customWidth="1"/>
    <col min="2" max="2" width="1.42578125" style="5" customWidth="1"/>
    <col min="3" max="3" width="20.5703125" style="5" customWidth="1"/>
    <col min="4" max="4" width="1.42578125" style="5" customWidth="1"/>
    <col min="5" max="5" width="30.5703125" style="5" customWidth="1"/>
    <col min="6" max="6" width="1.42578125" style="5" customWidth="1"/>
    <col min="7" max="7" width="30.28515625" style="5" customWidth="1"/>
    <col min="8" max="8" width="1.42578125" style="5" customWidth="1"/>
    <col min="9" max="9" width="26.140625" style="5" customWidth="1"/>
    <col min="10" max="10" width="1.42578125" style="5" customWidth="1"/>
    <col min="11" max="11" width="25.42578125" style="5" hidden="1" customWidth="1"/>
    <col min="12" max="16384" width="9.140625" style="5"/>
  </cols>
  <sheetData>
    <row r="1" spans="1:11" ht="39.75" customHeight="1" x14ac:dyDescent="0.4">
      <c r="A1" s="129" t="s">
        <v>0</v>
      </c>
      <c r="B1" s="129"/>
      <c r="C1" s="129"/>
      <c r="D1" s="129"/>
      <c r="E1" s="129"/>
      <c r="F1" s="129"/>
      <c r="G1" s="129"/>
      <c r="H1" s="129"/>
      <c r="I1" s="129"/>
    </row>
    <row r="2" spans="1:11" ht="39.75" customHeight="1" x14ac:dyDescent="0.4">
      <c r="A2" s="129" t="s">
        <v>86</v>
      </c>
      <c r="B2" s="129"/>
      <c r="C2" s="129"/>
      <c r="D2" s="129"/>
      <c r="E2" s="129"/>
      <c r="F2" s="129"/>
      <c r="G2" s="129"/>
      <c r="H2" s="129"/>
      <c r="I2" s="129"/>
    </row>
    <row r="3" spans="1:11" ht="39.75" customHeight="1" x14ac:dyDescent="0.4">
      <c r="A3" s="129" t="s">
        <v>140</v>
      </c>
      <c r="B3" s="129"/>
      <c r="C3" s="129"/>
      <c r="D3" s="129"/>
      <c r="E3" s="129"/>
      <c r="F3" s="129"/>
      <c r="G3" s="129"/>
      <c r="H3" s="129"/>
      <c r="I3" s="129"/>
    </row>
    <row r="4" spans="1:11" ht="39.75" customHeight="1" x14ac:dyDescent="0.4"/>
    <row r="5" spans="1:11" ht="39.75" customHeight="1" x14ac:dyDescent="0.4">
      <c r="A5" s="115" t="s">
        <v>151</v>
      </c>
      <c r="B5" s="115"/>
      <c r="C5" s="115"/>
      <c r="D5" s="115"/>
      <c r="E5" s="115"/>
      <c r="F5" s="115"/>
      <c r="G5" s="115"/>
      <c r="H5" s="115"/>
      <c r="I5" s="115"/>
    </row>
    <row r="6" spans="1:11" ht="39.75" customHeight="1" x14ac:dyDescent="0.85">
      <c r="C6" s="130" t="s">
        <v>144</v>
      </c>
      <c r="D6" s="130"/>
      <c r="E6" s="130"/>
      <c r="F6" s="130"/>
      <c r="G6" s="130"/>
      <c r="H6" s="130"/>
      <c r="I6" s="130"/>
    </row>
    <row r="7" spans="1:11" ht="39.75" customHeight="1" thickBot="1" x14ac:dyDescent="0.65">
      <c r="A7" s="20" t="s">
        <v>87</v>
      </c>
      <c r="B7" s="18"/>
      <c r="C7" s="20" t="s">
        <v>88</v>
      </c>
      <c r="D7" s="18"/>
      <c r="E7" s="20" t="s">
        <v>83</v>
      </c>
      <c r="F7" s="18"/>
      <c r="G7" s="20" t="s">
        <v>89</v>
      </c>
      <c r="H7" s="18"/>
      <c r="I7" s="20" t="s">
        <v>90</v>
      </c>
    </row>
    <row r="8" spans="1:11" ht="39.75" customHeight="1" x14ac:dyDescent="0.6">
      <c r="A8" s="13" t="s">
        <v>91</v>
      </c>
      <c r="C8" s="68" t="s">
        <v>152</v>
      </c>
      <c r="D8" s="45"/>
      <c r="E8" s="45">
        <f>'درآمد سرمایه گذاری در سهام'!S40</f>
        <v>-11132719661093</v>
      </c>
      <c r="F8" s="15"/>
      <c r="G8" s="69">
        <f>E8/$E$13</f>
        <v>1.0611804906338365</v>
      </c>
      <c r="H8" s="69"/>
      <c r="I8" s="23">
        <f>E8/$K$8</f>
        <v>-0.21087236882344831</v>
      </c>
      <c r="K8" s="59">
        <v>52793638745595</v>
      </c>
    </row>
    <row r="9" spans="1:11" ht="39.75" customHeight="1" x14ac:dyDescent="0.4">
      <c r="A9" s="13" t="s">
        <v>92</v>
      </c>
      <c r="C9" s="68" t="s">
        <v>93</v>
      </c>
      <c r="D9" s="45"/>
      <c r="E9" s="45">
        <f>'درآمد سرمایه گذاری در صندوق'!S26</f>
        <v>558509129894</v>
      </c>
      <c r="F9" s="15"/>
      <c r="G9" s="69">
        <f>E9/$E$13</f>
        <v>-5.3237574512516136E-2</v>
      </c>
      <c r="H9" s="69"/>
      <c r="I9" s="23">
        <f>E9/$K$8</f>
        <v>1.0579098981704513E-2</v>
      </c>
    </row>
    <row r="10" spans="1:11" ht="39.75" customHeight="1" x14ac:dyDescent="0.4">
      <c r="A10" s="13" t="s">
        <v>94</v>
      </c>
      <c r="C10" s="68" t="s">
        <v>153</v>
      </c>
      <c r="D10" s="45"/>
      <c r="E10" s="45">
        <f>'درآمد سرمایه گذاری در اوراق به'!S14</f>
        <v>-6525775</v>
      </c>
      <c r="F10" s="15"/>
      <c r="G10" s="69">
        <f>E10/$E$13</f>
        <v>6.2204253112272581E-7</v>
      </c>
      <c r="H10" s="69"/>
      <c r="I10" s="23">
        <f>E10/$K$8</f>
        <v>-1.2360911570135898E-7</v>
      </c>
    </row>
    <row r="11" spans="1:11" ht="39.75" customHeight="1" x14ac:dyDescent="0.4">
      <c r="A11" s="13" t="s">
        <v>173</v>
      </c>
      <c r="C11" s="68" t="s">
        <v>154</v>
      </c>
      <c r="D11" s="45"/>
      <c r="E11" s="45">
        <f>'درآمد سپرده بانکی'!G12</f>
        <v>845957172</v>
      </c>
      <c r="F11" s="15"/>
      <c r="G11" s="69">
        <f>E11/$E$13</f>
        <v>-8.0637371115661064E-5</v>
      </c>
      <c r="H11" s="69"/>
      <c r="I11" s="23">
        <f>E11/$K$8</f>
        <v>1.6023846662219035E-5</v>
      </c>
    </row>
    <row r="12" spans="1:11" ht="39.75" customHeight="1" thickBot="1" x14ac:dyDescent="0.45">
      <c r="A12" s="13" t="s">
        <v>95</v>
      </c>
      <c r="C12" s="68" t="s">
        <v>155</v>
      </c>
      <c r="D12" s="45"/>
      <c r="E12" s="46">
        <f>'سایر درآمدها'!E8</f>
        <v>82488767011</v>
      </c>
      <c r="F12" s="15"/>
      <c r="G12" s="70">
        <f>E12/$E$13</f>
        <v>-7.8629007927357667E-3</v>
      </c>
      <c r="H12" s="69"/>
      <c r="I12" s="24">
        <f>E12/$K$8</f>
        <v>1.5624754983929328E-3</v>
      </c>
    </row>
    <row r="13" spans="1:11" ht="39.75" customHeight="1" thickBot="1" x14ac:dyDescent="0.45">
      <c r="A13" s="13" t="s">
        <v>33</v>
      </c>
      <c r="C13" s="45"/>
      <c r="D13" s="45"/>
      <c r="E13" s="63">
        <f>SUM(E8:E12)</f>
        <v>-10490882332791</v>
      </c>
      <c r="F13" s="15"/>
      <c r="G13" s="71">
        <f>SUM(G8:G12)</f>
        <v>0.99999999999999978</v>
      </c>
      <c r="H13" s="69"/>
      <c r="I13" s="25">
        <f>SUM(I8:I12)</f>
        <v>-0.19871489410580434</v>
      </c>
    </row>
    <row r="14" spans="1:11" ht="16.5" thickTop="1" x14ac:dyDescent="0.4"/>
    <row r="15" spans="1:11" ht="22.5" x14ac:dyDescent="0.4">
      <c r="E15" s="45"/>
    </row>
    <row r="16" spans="1:11" ht="22.5" x14ac:dyDescent="0.4">
      <c r="E16" s="45"/>
    </row>
  </sheetData>
  <mergeCells count="5">
    <mergeCell ref="A1:I1"/>
    <mergeCell ref="A2:I2"/>
    <mergeCell ref="A3:I3"/>
    <mergeCell ref="C6:I6"/>
    <mergeCell ref="A5:I5"/>
  </mergeCells>
  <pageMargins left="0.39" right="0.39" top="0.39" bottom="0.39" header="0" footer="0"/>
  <pageSetup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46"/>
  <sheetViews>
    <sheetView rightToLeft="1" topLeftCell="F32" zoomScale="98" zoomScaleNormal="98" zoomScaleSheetLayoutView="70" workbookViewId="0">
      <selection activeCell="U40" sqref="U40"/>
    </sheetView>
  </sheetViews>
  <sheetFormatPr defaultRowHeight="15.75" x14ac:dyDescent="0.4"/>
  <cols>
    <col min="1" max="1" width="60" style="5" customWidth="1"/>
    <col min="2" max="2" width="1.42578125" style="5" customWidth="1"/>
    <col min="3" max="3" width="30" style="5" customWidth="1"/>
    <col min="4" max="4" width="1.42578125" style="5" customWidth="1"/>
    <col min="5" max="5" width="38" style="5" customWidth="1"/>
    <col min="6" max="6" width="1.42578125" style="5" customWidth="1"/>
    <col min="7" max="7" width="32.140625" style="5" customWidth="1"/>
    <col min="8" max="8" width="1.42578125" style="5" customWidth="1"/>
    <col min="9" max="9" width="32.42578125" style="5" customWidth="1"/>
    <col min="10" max="10" width="1.42578125" style="5" customWidth="1"/>
    <col min="11" max="11" width="35.5703125" style="5" customWidth="1"/>
    <col min="12" max="12" width="1.42578125" style="5" customWidth="1"/>
    <col min="13" max="13" width="33.85546875" style="5" customWidth="1"/>
    <col min="14" max="14" width="1.42578125" style="5" customWidth="1"/>
    <col min="15" max="15" width="27.28515625" style="5" customWidth="1"/>
    <col min="16" max="16" width="1.42578125" style="5" customWidth="1"/>
    <col min="17" max="17" width="28.42578125" style="5" customWidth="1"/>
    <col min="18" max="18" width="1.42578125" style="5" customWidth="1"/>
    <col min="19" max="19" width="29.7109375" style="5" customWidth="1"/>
    <col min="20" max="20" width="1.42578125" style="5" customWidth="1"/>
    <col min="21" max="21" width="24.5703125" style="5" bestFit="1" customWidth="1"/>
    <col min="22" max="22" width="1.42578125" style="5" customWidth="1"/>
    <col min="23" max="16384" width="9.140625" style="5"/>
  </cols>
  <sheetData>
    <row r="1" spans="1:21" ht="40.5" customHeight="1" x14ac:dyDescent="0.4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40.5" customHeight="1" x14ac:dyDescent="0.4">
      <c r="A2" s="116" t="s">
        <v>86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1" ht="40.5" customHeight="1" x14ac:dyDescent="0.4">
      <c r="A3" s="116" t="s">
        <v>140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ht="40.5" customHeight="1" x14ac:dyDescent="0.4"/>
    <row r="5" spans="1:21" ht="40.5" customHeight="1" x14ac:dyDescent="0.4">
      <c r="A5" s="115" t="s">
        <v>199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1:21" ht="40.5" customHeight="1" x14ac:dyDescent="0.85">
      <c r="A6" s="60"/>
      <c r="B6" s="60"/>
      <c r="C6" s="119" t="s">
        <v>144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</row>
    <row r="7" spans="1:21" ht="40.5" customHeight="1" thickBot="1" x14ac:dyDescent="0.7">
      <c r="A7" s="18"/>
      <c r="B7" s="18"/>
      <c r="C7" s="120" t="s">
        <v>157</v>
      </c>
      <c r="D7" s="120"/>
      <c r="E7" s="120"/>
      <c r="F7" s="120"/>
      <c r="G7" s="120"/>
      <c r="H7" s="120"/>
      <c r="I7" s="120"/>
      <c r="J7" s="120"/>
      <c r="K7" s="120"/>
      <c r="L7" s="18"/>
      <c r="M7" s="120" t="s">
        <v>156</v>
      </c>
      <c r="N7" s="120"/>
      <c r="O7" s="120"/>
      <c r="P7" s="120"/>
      <c r="Q7" s="120"/>
      <c r="R7" s="120"/>
      <c r="S7" s="120"/>
      <c r="T7" s="120"/>
      <c r="U7" s="120"/>
    </row>
    <row r="8" spans="1:21" ht="40.5" customHeight="1" thickBot="1" x14ac:dyDescent="0.65">
      <c r="A8" s="117" t="s">
        <v>96</v>
      </c>
      <c r="B8" s="18"/>
      <c r="C8" s="73" t="s">
        <v>97</v>
      </c>
      <c r="D8" s="18"/>
      <c r="E8" s="73" t="s">
        <v>98</v>
      </c>
      <c r="F8" s="18"/>
      <c r="G8" s="73" t="s">
        <v>99</v>
      </c>
      <c r="H8" s="18"/>
      <c r="I8" s="118" t="s">
        <v>33</v>
      </c>
      <c r="J8" s="118"/>
      <c r="K8" s="118"/>
      <c r="L8" s="18"/>
      <c r="M8" s="73" t="s">
        <v>97</v>
      </c>
      <c r="N8" s="43"/>
      <c r="O8" s="73" t="s">
        <v>98</v>
      </c>
      <c r="P8" s="43"/>
      <c r="Q8" s="73" t="s">
        <v>99</v>
      </c>
      <c r="R8" s="18"/>
      <c r="S8" s="118" t="s">
        <v>33</v>
      </c>
      <c r="T8" s="118"/>
      <c r="U8" s="118"/>
    </row>
    <row r="9" spans="1:21" ht="40.5" customHeight="1" thickBot="1" x14ac:dyDescent="0.65">
      <c r="A9" s="118"/>
      <c r="B9" s="18"/>
      <c r="C9" s="20" t="s">
        <v>158</v>
      </c>
      <c r="D9" s="73"/>
      <c r="E9" s="20" t="s">
        <v>159</v>
      </c>
      <c r="F9" s="73"/>
      <c r="G9" s="20" t="s">
        <v>160</v>
      </c>
      <c r="H9" s="18"/>
      <c r="I9" s="20" t="s">
        <v>83</v>
      </c>
      <c r="J9" s="18"/>
      <c r="K9" s="20" t="s">
        <v>89</v>
      </c>
      <c r="L9" s="18"/>
      <c r="M9" s="20" t="s">
        <v>158</v>
      </c>
      <c r="N9" s="73"/>
      <c r="O9" s="20" t="s">
        <v>159</v>
      </c>
      <c r="P9" s="73"/>
      <c r="Q9" s="20" t="s">
        <v>160</v>
      </c>
      <c r="R9" s="18"/>
      <c r="S9" s="20" t="s">
        <v>83</v>
      </c>
      <c r="T9" s="18"/>
      <c r="U9" s="20" t="s">
        <v>89</v>
      </c>
    </row>
    <row r="10" spans="1:21" ht="40.5" customHeight="1" x14ac:dyDescent="0.4">
      <c r="A10" s="13" t="s">
        <v>32</v>
      </c>
      <c r="B10" s="8"/>
      <c r="C10" s="45">
        <v>0</v>
      </c>
      <c r="D10" s="45"/>
      <c r="E10" s="45">
        <v>-19461541600</v>
      </c>
      <c r="F10" s="45"/>
      <c r="G10" s="45">
        <v>1614126491</v>
      </c>
      <c r="H10" s="45"/>
      <c r="I10" s="45">
        <f t="shared" ref="I10:I39" si="0">C10+E10+G10</f>
        <v>-17847415109</v>
      </c>
      <c r="J10" s="15"/>
      <c r="K10" s="23">
        <f>I10/درآمد!$E$13</f>
        <v>1.7012310826530702E-3</v>
      </c>
      <c r="L10" s="15"/>
      <c r="M10" s="45">
        <v>50587500000</v>
      </c>
      <c r="N10" s="45"/>
      <c r="O10" s="45">
        <v>27720014109</v>
      </c>
      <c r="P10" s="45"/>
      <c r="Q10" s="45">
        <v>38159073629</v>
      </c>
      <c r="R10" s="45"/>
      <c r="S10" s="45">
        <f t="shared" ref="S10:S39" si="1">M10+O10+Q10</f>
        <v>116466587738</v>
      </c>
      <c r="T10" s="15"/>
      <c r="U10" s="23">
        <f>S10/درآمد!$E$13</f>
        <v>-1.1101696124639992E-2</v>
      </c>
    </row>
    <row r="11" spans="1:21" ht="40.5" customHeight="1" x14ac:dyDescent="0.4">
      <c r="A11" s="13" t="s">
        <v>18</v>
      </c>
      <c r="B11" s="8"/>
      <c r="C11" s="45">
        <v>0</v>
      </c>
      <c r="D11" s="45"/>
      <c r="E11" s="45">
        <v>-1493093627998</v>
      </c>
      <c r="F11" s="45"/>
      <c r="G11" s="45">
        <v>1789466461</v>
      </c>
      <c r="H11" s="45"/>
      <c r="I11" s="45">
        <f t="shared" si="0"/>
        <v>-1491304161537</v>
      </c>
      <c r="J11" s="15"/>
      <c r="K11" s="23">
        <f>I11/درآمد!$E$13</f>
        <v>0.14215240570144233</v>
      </c>
      <c r="L11" s="15"/>
      <c r="M11" s="45">
        <v>0</v>
      </c>
      <c r="N11" s="45"/>
      <c r="O11" s="45">
        <v>1459339685998</v>
      </c>
      <c r="P11" s="45"/>
      <c r="Q11" s="45">
        <v>37681212309</v>
      </c>
      <c r="R11" s="45"/>
      <c r="S11" s="45">
        <f t="shared" si="1"/>
        <v>1497020898307</v>
      </c>
      <c r="T11" s="15"/>
      <c r="U11" s="23">
        <f>S11/درآمد!$E$13</f>
        <v>-0.14269733000701113</v>
      </c>
    </row>
    <row r="12" spans="1:21" ht="40.5" customHeight="1" x14ac:dyDescent="0.4">
      <c r="A12" s="13" t="s">
        <v>25</v>
      </c>
      <c r="B12" s="8"/>
      <c r="C12" s="45">
        <v>0</v>
      </c>
      <c r="D12" s="45"/>
      <c r="E12" s="45">
        <v>-25854967902</v>
      </c>
      <c r="F12" s="45"/>
      <c r="G12" s="45">
        <v>-2564620128</v>
      </c>
      <c r="H12" s="45"/>
      <c r="I12" s="45">
        <f t="shared" si="0"/>
        <v>-28419588030</v>
      </c>
      <c r="J12" s="15"/>
      <c r="K12" s="23">
        <f>I12/درآمد!$E$13</f>
        <v>2.7089797720035278E-3</v>
      </c>
      <c r="L12" s="15"/>
      <c r="M12" s="45">
        <v>23264485500</v>
      </c>
      <c r="N12" s="45"/>
      <c r="O12" s="45">
        <v>-41798280378</v>
      </c>
      <c r="P12" s="45"/>
      <c r="Q12" s="45">
        <v>12176548583</v>
      </c>
      <c r="R12" s="45"/>
      <c r="S12" s="45">
        <f t="shared" si="1"/>
        <v>-6357246295</v>
      </c>
      <c r="T12" s="15"/>
      <c r="U12" s="23">
        <f>S12/درآمد!$E$13</f>
        <v>6.0597822884061602E-4</v>
      </c>
    </row>
    <row r="13" spans="1:21" ht="40.5" customHeight="1" x14ac:dyDescent="0.4">
      <c r="A13" s="13" t="s">
        <v>16</v>
      </c>
      <c r="B13" s="8"/>
      <c r="C13" s="45">
        <v>0</v>
      </c>
      <c r="D13" s="45"/>
      <c r="E13" s="45">
        <v>-114377004875</v>
      </c>
      <c r="F13" s="45"/>
      <c r="G13" s="45">
        <v>66639564</v>
      </c>
      <c r="H13" s="45"/>
      <c r="I13" s="45">
        <f t="shared" si="0"/>
        <v>-114310365311</v>
      </c>
      <c r="J13" s="15"/>
      <c r="K13" s="23">
        <f>I13/درآمد!$E$13</f>
        <v>1.0896163133362379E-2</v>
      </c>
      <c r="L13" s="15"/>
      <c r="M13" s="45">
        <v>105363890904</v>
      </c>
      <c r="N13" s="45"/>
      <c r="O13" s="45">
        <v>1023016091</v>
      </c>
      <c r="P13" s="45"/>
      <c r="Q13" s="45">
        <v>5421267148</v>
      </c>
      <c r="R13" s="45"/>
      <c r="S13" s="45">
        <f t="shared" si="1"/>
        <v>111808174143</v>
      </c>
      <c r="T13" s="15"/>
      <c r="U13" s="23">
        <f>S13/درآمد!$E$13</f>
        <v>-1.0657652101723125E-2</v>
      </c>
    </row>
    <row r="14" spans="1:21" ht="40.5" customHeight="1" x14ac:dyDescent="0.4">
      <c r="A14" s="13" t="s">
        <v>21</v>
      </c>
      <c r="B14" s="8"/>
      <c r="C14" s="45">
        <v>0</v>
      </c>
      <c r="D14" s="45"/>
      <c r="E14" s="45">
        <v>-22051366328</v>
      </c>
      <c r="F14" s="45"/>
      <c r="G14" s="45">
        <v>0</v>
      </c>
      <c r="H14" s="45"/>
      <c r="I14" s="45">
        <f t="shared" si="0"/>
        <v>-22051366328</v>
      </c>
      <c r="J14" s="15"/>
      <c r="K14" s="23">
        <f>I14/درآمد!$E$13</f>
        <v>2.1019553578515301E-3</v>
      </c>
      <c r="L14" s="15"/>
      <c r="M14" s="45">
        <v>0</v>
      </c>
      <c r="N14" s="45"/>
      <c r="O14" s="45">
        <v>-55545032443</v>
      </c>
      <c r="P14" s="45"/>
      <c r="Q14" s="45">
        <v>4712395712</v>
      </c>
      <c r="R14" s="45"/>
      <c r="S14" s="45">
        <f t="shared" si="1"/>
        <v>-50832636731</v>
      </c>
      <c r="T14" s="15"/>
      <c r="U14" s="23">
        <f>S14/درآمد!$E$13</f>
        <v>4.8454110072433214E-3</v>
      </c>
    </row>
    <row r="15" spans="1:21" ht="40.5" customHeight="1" x14ac:dyDescent="0.4">
      <c r="A15" s="13" t="s">
        <v>24</v>
      </c>
      <c r="B15" s="8"/>
      <c r="C15" s="45">
        <v>0</v>
      </c>
      <c r="D15" s="45"/>
      <c r="E15" s="45">
        <v>-1025484723731</v>
      </c>
      <c r="F15" s="45"/>
      <c r="G15" s="45">
        <v>0</v>
      </c>
      <c r="H15" s="45"/>
      <c r="I15" s="45">
        <f t="shared" si="0"/>
        <v>-1025484723731</v>
      </c>
      <c r="J15" s="15"/>
      <c r="K15" s="23">
        <f>I15/درآمد!$E$13</f>
        <v>9.7750093004634761E-2</v>
      </c>
      <c r="L15" s="15"/>
      <c r="M15" s="45">
        <v>0</v>
      </c>
      <c r="N15" s="45"/>
      <c r="O15" s="45">
        <v>-1275455331434</v>
      </c>
      <c r="P15" s="45"/>
      <c r="Q15" s="45">
        <v>4751915710</v>
      </c>
      <c r="R15" s="45"/>
      <c r="S15" s="45">
        <f t="shared" si="1"/>
        <v>-1270703415724</v>
      </c>
      <c r="T15" s="15"/>
      <c r="U15" s="23">
        <f>S15/درآمد!$E$13</f>
        <v>0.12112455134037724</v>
      </c>
    </row>
    <row r="16" spans="1:21" ht="40.5" customHeight="1" x14ac:dyDescent="0.4">
      <c r="A16" s="13" t="s">
        <v>23</v>
      </c>
      <c r="B16" s="8"/>
      <c r="C16" s="45">
        <v>0</v>
      </c>
      <c r="D16" s="45"/>
      <c r="E16" s="45">
        <v>-913216413</v>
      </c>
      <c r="F16" s="45"/>
      <c r="G16" s="45">
        <v>288084543</v>
      </c>
      <c r="H16" s="45"/>
      <c r="I16" s="45">
        <f t="shared" si="0"/>
        <v>-625131870</v>
      </c>
      <c r="J16" s="15"/>
      <c r="K16" s="23">
        <f>I16/درآمد!$E$13</f>
        <v>5.9588111864151425E-5</v>
      </c>
      <c r="L16" s="15"/>
      <c r="M16" s="45">
        <v>0</v>
      </c>
      <c r="N16" s="45"/>
      <c r="O16" s="45">
        <v>329340073</v>
      </c>
      <c r="P16" s="45"/>
      <c r="Q16" s="45">
        <v>955057128</v>
      </c>
      <c r="R16" s="45"/>
      <c r="S16" s="45">
        <f t="shared" si="1"/>
        <v>1284397201</v>
      </c>
      <c r="T16" s="15"/>
      <c r="U16" s="23">
        <f>S16/درآمد!$E$13</f>
        <v>-1.2242985482597613E-4</v>
      </c>
    </row>
    <row r="17" spans="1:21" ht="40.5" customHeight="1" x14ac:dyDescent="0.4">
      <c r="A17" s="13" t="s">
        <v>19</v>
      </c>
      <c r="B17" s="8"/>
      <c r="C17" s="45">
        <v>0</v>
      </c>
      <c r="D17" s="45"/>
      <c r="E17" s="45">
        <v>-23353641733</v>
      </c>
      <c r="F17" s="45"/>
      <c r="G17" s="45">
        <v>0</v>
      </c>
      <c r="H17" s="45"/>
      <c r="I17" s="45">
        <f t="shared" si="0"/>
        <v>-23353641733</v>
      </c>
      <c r="J17" s="15"/>
      <c r="K17" s="23">
        <f>I17/درآمد!$E$13</f>
        <v>2.2260893785839447E-3</v>
      </c>
      <c r="L17" s="15"/>
      <c r="M17" s="45">
        <v>0</v>
      </c>
      <c r="N17" s="45"/>
      <c r="O17" s="45">
        <v>-68321668575</v>
      </c>
      <c r="P17" s="45"/>
      <c r="Q17" s="45">
        <v>373811114</v>
      </c>
      <c r="R17" s="45"/>
      <c r="S17" s="45">
        <f t="shared" si="1"/>
        <v>-67947857461</v>
      </c>
      <c r="T17" s="15"/>
      <c r="U17" s="23">
        <f>S17/درآمد!$E$13</f>
        <v>6.4768486868466398E-3</v>
      </c>
    </row>
    <row r="18" spans="1:21" ht="40.5" customHeight="1" x14ac:dyDescent="0.4">
      <c r="A18" s="13" t="s">
        <v>190</v>
      </c>
      <c r="B18" s="8"/>
      <c r="C18" s="45">
        <v>0</v>
      </c>
      <c r="D18" s="45"/>
      <c r="E18" s="45">
        <v>1556529835</v>
      </c>
      <c r="F18" s="45"/>
      <c r="G18" s="45">
        <v>303609742</v>
      </c>
      <c r="H18" s="45"/>
      <c r="I18" s="45">
        <f t="shared" si="0"/>
        <v>1860139577</v>
      </c>
      <c r="J18" s="15"/>
      <c r="K18" s="23">
        <f>I18/درآمد!$E$13</f>
        <v>-1.773101172992689E-4</v>
      </c>
      <c r="L18" s="15"/>
      <c r="M18" s="45">
        <v>0</v>
      </c>
      <c r="N18" s="45"/>
      <c r="O18" s="45">
        <v>1752174825</v>
      </c>
      <c r="P18" s="45"/>
      <c r="Q18" s="45">
        <v>-688223267</v>
      </c>
      <c r="R18" s="45"/>
      <c r="S18" s="45">
        <f t="shared" si="1"/>
        <v>1063951558</v>
      </c>
      <c r="T18" s="15"/>
      <c r="U18" s="23">
        <f>S18/درآمد!$E$13</f>
        <v>-1.0141678499952689E-4</v>
      </c>
    </row>
    <row r="19" spans="1:21" ht="40.5" customHeight="1" x14ac:dyDescent="0.4">
      <c r="A19" s="13" t="s">
        <v>22</v>
      </c>
      <c r="B19" s="8"/>
      <c r="C19" s="45">
        <v>0</v>
      </c>
      <c r="D19" s="45"/>
      <c r="E19" s="45">
        <v>-4911195213</v>
      </c>
      <c r="F19" s="45"/>
      <c r="G19" s="45">
        <v>0</v>
      </c>
      <c r="H19" s="45"/>
      <c r="I19" s="45">
        <f t="shared" si="0"/>
        <v>-4911195213</v>
      </c>
      <c r="J19" s="15"/>
      <c r="K19" s="23">
        <f>I19/درآمد!$E$13</f>
        <v>4.6813938591697303E-4</v>
      </c>
      <c r="L19" s="15"/>
      <c r="M19" s="45">
        <v>10751410600</v>
      </c>
      <c r="N19" s="45"/>
      <c r="O19" s="45">
        <v>1034036093</v>
      </c>
      <c r="P19" s="45"/>
      <c r="Q19" s="45">
        <v>0</v>
      </c>
      <c r="R19" s="45"/>
      <c r="S19" s="45">
        <f t="shared" si="1"/>
        <v>11785446693</v>
      </c>
      <c r="T19" s="15"/>
      <c r="U19" s="23">
        <f>S19/درآمد!$E$13</f>
        <v>-1.1233989972571348E-3</v>
      </c>
    </row>
    <row r="20" spans="1:21" ht="40.5" customHeight="1" x14ac:dyDescent="0.4">
      <c r="A20" s="13" t="s">
        <v>191</v>
      </c>
      <c r="B20" s="8"/>
      <c r="C20" s="45">
        <v>0</v>
      </c>
      <c r="D20" s="45"/>
      <c r="E20" s="45">
        <v>928234977</v>
      </c>
      <c r="F20" s="45"/>
      <c r="G20" s="45">
        <v>0</v>
      </c>
      <c r="H20" s="45"/>
      <c r="I20" s="45">
        <f t="shared" si="0"/>
        <v>928234977</v>
      </c>
      <c r="J20" s="15"/>
      <c r="K20" s="23">
        <f>I20/درآمد!$E$13</f>
        <v>-8.848016282659534E-5</v>
      </c>
      <c r="L20" s="15"/>
      <c r="M20" s="45">
        <v>0</v>
      </c>
      <c r="N20" s="45"/>
      <c r="O20" s="45">
        <v>932711121</v>
      </c>
      <c r="P20" s="45"/>
      <c r="Q20" s="45">
        <v>0</v>
      </c>
      <c r="R20" s="45"/>
      <c r="S20" s="45">
        <f t="shared" si="1"/>
        <v>932711121</v>
      </c>
      <c r="T20" s="15"/>
      <c r="U20" s="23">
        <f>S20/درآمد!$E$13</f>
        <v>-8.8906832753681366E-5</v>
      </c>
    </row>
    <row r="21" spans="1:21" ht="40.5" customHeight="1" x14ac:dyDescent="0.4">
      <c r="A21" s="13" t="s">
        <v>192</v>
      </c>
      <c r="B21" s="8"/>
      <c r="C21" s="45">
        <v>0</v>
      </c>
      <c r="D21" s="45"/>
      <c r="E21" s="45">
        <v>404343202</v>
      </c>
      <c r="F21" s="45"/>
      <c r="G21" s="45">
        <v>216720701</v>
      </c>
      <c r="H21" s="45"/>
      <c r="I21" s="45">
        <f t="shared" si="0"/>
        <v>621063903</v>
      </c>
      <c r="J21" s="15"/>
      <c r="K21" s="23">
        <f>I21/درآمد!$E$13</f>
        <v>-5.9200349722612112E-5</v>
      </c>
      <c r="L21" s="15"/>
      <c r="M21" s="45">
        <v>0</v>
      </c>
      <c r="N21" s="45"/>
      <c r="O21" s="45">
        <v>335585893</v>
      </c>
      <c r="P21" s="45"/>
      <c r="Q21" s="45">
        <v>-234669812</v>
      </c>
      <c r="R21" s="45"/>
      <c r="S21" s="45">
        <f t="shared" si="1"/>
        <v>100916081</v>
      </c>
      <c r="T21" s="15"/>
      <c r="U21" s="23">
        <f>S21/درآمد!$E$13</f>
        <v>-9.6194083394272744E-6</v>
      </c>
    </row>
    <row r="22" spans="1:21" ht="40.5" customHeight="1" x14ac:dyDescent="0.4">
      <c r="A22" s="13" t="s">
        <v>193</v>
      </c>
      <c r="B22" s="8"/>
      <c r="C22" s="45">
        <v>0</v>
      </c>
      <c r="D22" s="45"/>
      <c r="E22" s="45">
        <v>140584807</v>
      </c>
      <c r="F22" s="45"/>
      <c r="G22" s="45">
        <v>-31567502</v>
      </c>
      <c r="H22" s="45"/>
      <c r="I22" s="45">
        <f t="shared" si="0"/>
        <v>109017305</v>
      </c>
      <c r="J22" s="15"/>
      <c r="K22" s="23">
        <f>I22/درآمد!$E$13</f>
        <v>-1.0391624035210866E-5</v>
      </c>
      <c r="L22" s="15"/>
      <c r="M22" s="45">
        <v>0</v>
      </c>
      <c r="N22" s="45"/>
      <c r="O22" s="45">
        <v>140612225</v>
      </c>
      <c r="P22" s="45"/>
      <c r="Q22" s="45">
        <v>-31567502</v>
      </c>
      <c r="R22" s="45"/>
      <c r="S22" s="45">
        <f t="shared" si="1"/>
        <v>109044723</v>
      </c>
      <c r="T22" s="15"/>
      <c r="U22" s="23">
        <f>S22/درآمد!$E$13</f>
        <v>-1.0394237542743431E-5</v>
      </c>
    </row>
    <row r="23" spans="1:21" ht="40.5" customHeight="1" x14ac:dyDescent="0.4">
      <c r="A23" s="13" t="s">
        <v>194</v>
      </c>
      <c r="B23" s="8"/>
      <c r="C23" s="45">
        <v>0</v>
      </c>
      <c r="D23" s="45"/>
      <c r="E23" s="45">
        <v>118954193</v>
      </c>
      <c r="F23" s="45"/>
      <c r="G23" s="45">
        <v>0</v>
      </c>
      <c r="H23" s="45"/>
      <c r="I23" s="45">
        <f t="shared" si="0"/>
        <v>118954193</v>
      </c>
      <c r="J23" s="15"/>
      <c r="K23" s="23">
        <f>I23/درآمد!$E$13</f>
        <v>-1.1338816815072728E-5</v>
      </c>
      <c r="L23" s="15"/>
      <c r="M23" s="45">
        <v>0</v>
      </c>
      <c r="N23" s="45"/>
      <c r="O23" s="45">
        <v>121099699</v>
      </c>
      <c r="P23" s="45"/>
      <c r="Q23" s="45">
        <v>0</v>
      </c>
      <c r="R23" s="45"/>
      <c r="S23" s="45">
        <f t="shared" si="1"/>
        <v>121099699</v>
      </c>
      <c r="T23" s="15"/>
      <c r="U23" s="23">
        <f>S23/درآمد!$E$13</f>
        <v>-1.1543328307237107E-5</v>
      </c>
    </row>
    <row r="24" spans="1:21" ht="40.5" customHeight="1" x14ac:dyDescent="0.4">
      <c r="A24" s="13" t="s">
        <v>195</v>
      </c>
      <c r="B24" s="8"/>
      <c r="C24" s="45">
        <v>0</v>
      </c>
      <c r="D24" s="45"/>
      <c r="E24" s="45">
        <v>21577751</v>
      </c>
      <c r="F24" s="45"/>
      <c r="G24" s="45">
        <v>0</v>
      </c>
      <c r="H24" s="45"/>
      <c r="I24" s="45">
        <f t="shared" si="0"/>
        <v>21577751</v>
      </c>
      <c r="J24" s="15"/>
      <c r="K24" s="23">
        <f>I24/درآمد!$E$13</f>
        <v>-2.0568099341420641E-6</v>
      </c>
      <c r="L24" s="15"/>
      <c r="M24" s="45">
        <v>0</v>
      </c>
      <c r="N24" s="45"/>
      <c r="O24" s="45">
        <v>13551390</v>
      </c>
      <c r="P24" s="45"/>
      <c r="Q24" s="45">
        <v>0</v>
      </c>
      <c r="R24" s="45"/>
      <c r="S24" s="45">
        <f t="shared" si="1"/>
        <v>13551390</v>
      </c>
      <c r="T24" s="15"/>
      <c r="U24" s="23">
        <f>S24/درآمد!$E$13</f>
        <v>-1.2917302444278565E-6</v>
      </c>
    </row>
    <row r="25" spans="1:21" ht="40.5" customHeight="1" x14ac:dyDescent="0.4">
      <c r="A25" s="13" t="s">
        <v>196</v>
      </c>
      <c r="B25" s="8"/>
      <c r="C25" s="45">
        <v>0</v>
      </c>
      <c r="D25" s="45"/>
      <c r="E25" s="45">
        <v>204654</v>
      </c>
      <c r="F25" s="45"/>
      <c r="G25" s="45">
        <v>0</v>
      </c>
      <c r="H25" s="45"/>
      <c r="I25" s="45">
        <f t="shared" si="0"/>
        <v>204654</v>
      </c>
      <c r="J25" s="15"/>
      <c r="K25" s="23">
        <f>I25/درآمد!$E$13</f>
        <v>-1.9507796723667353E-8</v>
      </c>
      <c r="L25" s="15"/>
      <c r="M25" s="45">
        <v>0</v>
      </c>
      <c r="N25" s="45"/>
      <c r="O25" s="45">
        <v>204654</v>
      </c>
      <c r="P25" s="45"/>
      <c r="Q25" s="45">
        <v>0</v>
      </c>
      <c r="R25" s="45"/>
      <c r="S25" s="45">
        <f t="shared" si="1"/>
        <v>204654</v>
      </c>
      <c r="T25" s="15"/>
      <c r="U25" s="23">
        <f>S25/درآمد!$E$13</f>
        <v>-1.9507796723667353E-8</v>
      </c>
    </row>
    <row r="26" spans="1:21" ht="40.5" customHeight="1" x14ac:dyDescent="0.4">
      <c r="A26" s="13" t="s">
        <v>197</v>
      </c>
      <c r="B26" s="8"/>
      <c r="C26" s="45">
        <v>0</v>
      </c>
      <c r="D26" s="45"/>
      <c r="E26" s="45">
        <v>1390</v>
      </c>
      <c r="F26" s="45"/>
      <c r="G26" s="45">
        <v>0</v>
      </c>
      <c r="H26" s="45"/>
      <c r="I26" s="45">
        <f t="shared" si="0"/>
        <v>1390</v>
      </c>
      <c r="J26" s="15"/>
      <c r="K26" s="23">
        <f>I26/درآمد!$E$13</f>
        <v>-1.3249600518874599E-10</v>
      </c>
      <c r="L26" s="15"/>
      <c r="M26" s="45">
        <v>0</v>
      </c>
      <c r="N26" s="45"/>
      <c r="O26" s="45">
        <v>1390</v>
      </c>
      <c r="P26" s="45"/>
      <c r="Q26" s="45">
        <v>0</v>
      </c>
      <c r="R26" s="45"/>
      <c r="S26" s="45">
        <f t="shared" si="1"/>
        <v>1390</v>
      </c>
      <c r="T26" s="15"/>
      <c r="U26" s="23">
        <f>S26/درآمد!$E$13</f>
        <v>-1.3249600518874599E-10</v>
      </c>
    </row>
    <row r="27" spans="1:21" ht="40.5" customHeight="1" x14ac:dyDescent="0.4">
      <c r="A27" s="97" t="s">
        <v>203</v>
      </c>
      <c r="B27" s="8"/>
      <c r="C27" s="45">
        <v>0</v>
      </c>
      <c r="D27" s="45"/>
      <c r="E27" s="45">
        <v>-8240</v>
      </c>
      <c r="F27" s="45"/>
      <c r="G27" s="45">
        <v>8000000</v>
      </c>
      <c r="H27" s="45"/>
      <c r="I27" s="45">
        <f t="shared" si="0"/>
        <v>7991760</v>
      </c>
      <c r="J27" s="15"/>
      <c r="K27" s="23">
        <f>I27/درآمد!$E$13</f>
        <v>-7.617814923936782E-7</v>
      </c>
      <c r="L27" s="15"/>
      <c r="M27" s="45">
        <v>0</v>
      </c>
      <c r="N27" s="45"/>
      <c r="O27" s="45">
        <v>0</v>
      </c>
      <c r="P27" s="45"/>
      <c r="Q27" s="45">
        <v>8000000</v>
      </c>
      <c r="R27" s="45"/>
      <c r="S27" s="45">
        <f t="shared" si="1"/>
        <v>8000000</v>
      </c>
      <c r="T27" s="15"/>
      <c r="U27" s="23">
        <f>S27/درآمد!$E$13</f>
        <v>-7.6256693633810647E-7</v>
      </c>
    </row>
    <row r="28" spans="1:21" ht="40.5" customHeight="1" x14ac:dyDescent="0.4">
      <c r="A28" s="97" t="s">
        <v>204</v>
      </c>
      <c r="B28" s="8"/>
      <c r="C28" s="45">
        <v>0</v>
      </c>
      <c r="D28" s="45"/>
      <c r="E28" s="45">
        <v>-447157</v>
      </c>
      <c r="F28" s="45"/>
      <c r="G28" s="45">
        <v>600000</v>
      </c>
      <c r="H28" s="45"/>
      <c r="I28" s="45">
        <f t="shared" si="0"/>
        <v>152843</v>
      </c>
      <c r="J28" s="15"/>
      <c r="K28" s="23">
        <f>I28/درآمد!$E$13</f>
        <v>-1.456912728134065E-8</v>
      </c>
      <c r="L28" s="15"/>
      <c r="M28" s="45">
        <v>0</v>
      </c>
      <c r="N28" s="45"/>
      <c r="O28" s="45">
        <v>0</v>
      </c>
      <c r="P28" s="45"/>
      <c r="Q28" s="45">
        <v>600000</v>
      </c>
      <c r="R28" s="45"/>
      <c r="S28" s="45">
        <f t="shared" si="1"/>
        <v>600000</v>
      </c>
      <c r="T28" s="15"/>
      <c r="U28" s="23">
        <f>S28/درآمد!$E$13</f>
        <v>-5.719252022535798E-8</v>
      </c>
    </row>
    <row r="29" spans="1:21" ht="40.5" customHeight="1" x14ac:dyDescent="0.4">
      <c r="A29" s="97" t="s">
        <v>208</v>
      </c>
      <c r="B29" s="8"/>
      <c r="C29" s="45">
        <v>0</v>
      </c>
      <c r="D29" s="45"/>
      <c r="E29" s="45">
        <v>-112008832</v>
      </c>
      <c r="F29" s="45"/>
      <c r="G29" s="45">
        <v>-235867919</v>
      </c>
      <c r="H29" s="45"/>
      <c r="I29" s="45">
        <f t="shared" si="0"/>
        <v>-347876751</v>
      </c>
      <c r="J29" s="15"/>
      <c r="K29" s="23">
        <f>I29/درآمد!$E$13</f>
        <v>3.3159913529165541E-5</v>
      </c>
      <c r="L29" s="15"/>
      <c r="M29" s="45">
        <v>0</v>
      </c>
      <c r="N29" s="45"/>
      <c r="O29" s="45">
        <v>0</v>
      </c>
      <c r="P29" s="45"/>
      <c r="Q29" s="45">
        <v>-688673287</v>
      </c>
      <c r="R29" s="45"/>
      <c r="S29" s="45">
        <f t="shared" si="1"/>
        <v>-688673287</v>
      </c>
      <c r="T29" s="15"/>
      <c r="U29" s="23">
        <f>S29/درآمد!$E$13</f>
        <v>6.5644934825685432E-5</v>
      </c>
    </row>
    <row r="30" spans="1:21" ht="40.5" customHeight="1" x14ac:dyDescent="0.4">
      <c r="A30" s="97" t="s">
        <v>200</v>
      </c>
      <c r="B30" s="8"/>
      <c r="C30" s="45">
        <v>0</v>
      </c>
      <c r="D30" s="45"/>
      <c r="E30" s="45">
        <v>0</v>
      </c>
      <c r="F30" s="45"/>
      <c r="G30" s="45">
        <v>-138</v>
      </c>
      <c r="H30" s="45"/>
      <c r="I30" s="45">
        <f t="shared" si="0"/>
        <v>-138</v>
      </c>
      <c r="J30" s="15"/>
      <c r="K30" s="23">
        <f>I30/درآمد!$E$13</f>
        <v>1.3154279651832336E-11</v>
      </c>
      <c r="L30" s="15"/>
      <c r="M30" s="45"/>
      <c r="N30" s="45"/>
      <c r="O30" s="45">
        <v>0</v>
      </c>
      <c r="P30" s="45"/>
      <c r="Q30" s="45">
        <v>-138</v>
      </c>
      <c r="R30" s="45"/>
      <c r="S30" s="45">
        <f t="shared" si="1"/>
        <v>-138</v>
      </c>
      <c r="T30" s="15"/>
      <c r="U30" s="23">
        <f>S30/درآمد!$E$13</f>
        <v>1.3154279651832336E-11</v>
      </c>
    </row>
    <row r="31" spans="1:21" ht="40.5" customHeight="1" x14ac:dyDescent="0.4">
      <c r="A31" s="13" t="s">
        <v>30</v>
      </c>
      <c r="B31" s="8"/>
      <c r="C31" s="45">
        <v>0</v>
      </c>
      <c r="D31" s="45"/>
      <c r="E31" s="45">
        <v>-98392317</v>
      </c>
      <c r="F31" s="45"/>
      <c r="G31" s="45">
        <v>0</v>
      </c>
      <c r="H31" s="45"/>
      <c r="I31" s="45">
        <f t="shared" si="0"/>
        <v>-98392317</v>
      </c>
      <c r="J31" s="15"/>
      <c r="K31" s="23">
        <f>I31/درآمد!$E$13</f>
        <v>9.3788409667372241E-6</v>
      </c>
      <c r="L31" s="15"/>
      <c r="M31" s="45">
        <v>0</v>
      </c>
      <c r="N31" s="45"/>
      <c r="O31" s="45">
        <v>-365387473</v>
      </c>
      <c r="P31" s="45"/>
      <c r="Q31" s="45">
        <v>0</v>
      </c>
      <c r="R31" s="45"/>
      <c r="S31" s="45">
        <f t="shared" si="1"/>
        <v>-365387473</v>
      </c>
      <c r="T31" s="15"/>
      <c r="U31" s="23">
        <f>S31/درآمد!$E$13</f>
        <v>3.482905073274157E-5</v>
      </c>
    </row>
    <row r="32" spans="1:21" ht="40.5" customHeight="1" x14ac:dyDescent="0.4">
      <c r="A32" s="13" t="s">
        <v>28</v>
      </c>
      <c r="B32" s="8"/>
      <c r="C32" s="45">
        <v>25128788</v>
      </c>
      <c r="D32" s="45"/>
      <c r="E32" s="45">
        <v>-742373447</v>
      </c>
      <c r="F32" s="45"/>
      <c r="G32" s="45">
        <v>0</v>
      </c>
      <c r="H32" s="45"/>
      <c r="I32" s="45">
        <f t="shared" si="0"/>
        <v>-717244659</v>
      </c>
      <c r="J32" s="15"/>
      <c r="K32" s="23">
        <f>I32/درآمد!$E$13</f>
        <v>6.8368382777312485E-5</v>
      </c>
      <c r="L32" s="15"/>
      <c r="M32" s="45">
        <v>25128788</v>
      </c>
      <c r="N32" s="45"/>
      <c r="O32" s="45">
        <v>-4901848202</v>
      </c>
      <c r="P32" s="45"/>
      <c r="Q32" s="45">
        <v>0</v>
      </c>
      <c r="R32" s="45"/>
      <c r="S32" s="45">
        <f t="shared" si="1"/>
        <v>-4876719414</v>
      </c>
      <c r="T32" s="15"/>
      <c r="U32" s="23">
        <f>S32/درآمد!$E$13</f>
        <v>4.6485312286431821E-4</v>
      </c>
    </row>
    <row r="33" spans="1:21" ht="40.5" customHeight="1" x14ac:dyDescent="0.4">
      <c r="A33" s="13" t="s">
        <v>26</v>
      </c>
      <c r="B33" s="8"/>
      <c r="C33" s="45">
        <v>0</v>
      </c>
      <c r="D33" s="45"/>
      <c r="E33" s="45">
        <v>-50072152643</v>
      </c>
      <c r="F33" s="45"/>
      <c r="G33" s="45">
        <v>0</v>
      </c>
      <c r="H33" s="45"/>
      <c r="I33" s="45">
        <f t="shared" si="0"/>
        <v>-50072152643</v>
      </c>
      <c r="J33" s="15"/>
      <c r="K33" s="23">
        <f>I33/درآمد!$E$13</f>
        <v>4.7729210046033163E-3</v>
      </c>
      <c r="L33" s="15"/>
      <c r="M33" s="45">
        <v>37217151720</v>
      </c>
      <c r="N33" s="45"/>
      <c r="O33" s="45">
        <v>-133401780588</v>
      </c>
      <c r="P33" s="45"/>
      <c r="Q33" s="45">
        <v>0</v>
      </c>
      <c r="R33" s="45"/>
      <c r="S33" s="45">
        <f t="shared" si="1"/>
        <v>-96184628868</v>
      </c>
      <c r="T33" s="15"/>
      <c r="U33" s="23">
        <f>S33/درآمد!$E$13</f>
        <v>9.1684022198360686E-3</v>
      </c>
    </row>
    <row r="34" spans="1:21" ht="40.5" customHeight="1" x14ac:dyDescent="0.4">
      <c r="A34" s="13" t="s">
        <v>15</v>
      </c>
      <c r="B34" s="8"/>
      <c r="C34" s="45">
        <v>0</v>
      </c>
      <c r="D34" s="45"/>
      <c r="E34" s="45">
        <v>-87485153120</v>
      </c>
      <c r="F34" s="45"/>
      <c r="G34" s="45">
        <v>0</v>
      </c>
      <c r="H34" s="45"/>
      <c r="I34" s="45">
        <f t="shared" si="0"/>
        <v>-87485153120</v>
      </c>
      <c r="J34" s="15"/>
      <c r="K34" s="23">
        <f>I34/درآمد!$E$13</f>
        <v>8.3391606487235662E-3</v>
      </c>
      <c r="L34" s="15"/>
      <c r="M34" s="45">
        <v>0</v>
      </c>
      <c r="N34" s="45"/>
      <c r="O34" s="45">
        <v>-274819937623</v>
      </c>
      <c r="P34" s="45"/>
      <c r="Q34" s="45">
        <v>0</v>
      </c>
      <c r="R34" s="45"/>
      <c r="S34" s="45">
        <f t="shared" si="1"/>
        <v>-274819937623</v>
      </c>
      <c r="T34" s="15"/>
      <c r="U34" s="23">
        <f>S34/درآمد!$E$13</f>
        <v>2.6196074734725079E-2</v>
      </c>
    </row>
    <row r="35" spans="1:21" ht="40.5" customHeight="1" x14ac:dyDescent="0.4">
      <c r="A35" s="13" t="s">
        <v>31</v>
      </c>
      <c r="B35" s="8"/>
      <c r="C35" s="45">
        <v>0</v>
      </c>
      <c r="D35" s="45"/>
      <c r="E35" s="45">
        <v>-553001272576</v>
      </c>
      <c r="F35" s="45"/>
      <c r="G35" s="45">
        <v>0</v>
      </c>
      <c r="H35" s="45"/>
      <c r="I35" s="45">
        <f t="shared" si="0"/>
        <v>-553001272576</v>
      </c>
      <c r="J35" s="15"/>
      <c r="K35" s="23">
        <f>I35/درآمد!$E$13</f>
        <v>5.2712560777419301E-2</v>
      </c>
      <c r="L35" s="15"/>
      <c r="M35" s="45">
        <v>234280231650</v>
      </c>
      <c r="N35" s="45"/>
      <c r="O35" s="45">
        <v>-1913912951925</v>
      </c>
      <c r="P35" s="45"/>
      <c r="Q35" s="45">
        <v>0</v>
      </c>
      <c r="R35" s="45"/>
      <c r="S35" s="45">
        <f t="shared" si="1"/>
        <v>-1679632720275</v>
      </c>
      <c r="T35" s="15"/>
      <c r="U35" s="23">
        <f>S35/درآمد!$E$13</f>
        <v>0.16010404720916829</v>
      </c>
    </row>
    <row r="36" spans="1:21" ht="40.5" customHeight="1" x14ac:dyDescent="0.4">
      <c r="A36" s="13" t="s">
        <v>17</v>
      </c>
      <c r="B36" s="8"/>
      <c r="C36" s="45">
        <v>0</v>
      </c>
      <c r="D36" s="45"/>
      <c r="E36" s="45">
        <v>-15347787256</v>
      </c>
      <c r="F36" s="45"/>
      <c r="G36" s="45">
        <v>0</v>
      </c>
      <c r="H36" s="45"/>
      <c r="I36" s="45">
        <f t="shared" si="0"/>
        <v>-15347787256</v>
      </c>
      <c r="J36" s="15"/>
      <c r="K36" s="23">
        <f>I36/درآمد!$E$13</f>
        <v>1.4629643884221191E-3</v>
      </c>
      <c r="L36" s="15"/>
      <c r="M36" s="45">
        <v>0</v>
      </c>
      <c r="N36" s="45"/>
      <c r="O36" s="45">
        <v>-64566268507</v>
      </c>
      <c r="P36" s="45"/>
      <c r="Q36" s="45">
        <v>-78900121</v>
      </c>
      <c r="R36" s="45"/>
      <c r="S36" s="45">
        <f t="shared" si="1"/>
        <v>-64645168628</v>
      </c>
      <c r="T36" s="15"/>
      <c r="U36" s="23">
        <f>S36/درآمد!$E$13</f>
        <v>6.1620335237142793E-3</v>
      </c>
    </row>
    <row r="37" spans="1:21" ht="40.5" customHeight="1" x14ac:dyDescent="0.4">
      <c r="A37" s="13" t="s">
        <v>27</v>
      </c>
      <c r="B37" s="8"/>
      <c r="C37" s="45">
        <v>0</v>
      </c>
      <c r="D37" s="45"/>
      <c r="E37" s="45">
        <v>-560062396061</v>
      </c>
      <c r="F37" s="45"/>
      <c r="G37" s="45">
        <v>0</v>
      </c>
      <c r="H37" s="45"/>
      <c r="I37" s="45">
        <f t="shared" si="0"/>
        <v>-560062396061</v>
      </c>
      <c r="J37" s="15"/>
      <c r="K37" s="23">
        <f>I37/درآمد!$E$13</f>
        <v>5.3385633190301991E-2</v>
      </c>
      <c r="L37" s="15"/>
      <c r="M37" s="45">
        <v>666554783440</v>
      </c>
      <c r="N37" s="45"/>
      <c r="O37" s="45">
        <v>-2643455406347</v>
      </c>
      <c r="P37" s="45"/>
      <c r="Q37" s="45">
        <v>-1459667143</v>
      </c>
      <c r="R37" s="45"/>
      <c r="S37" s="45">
        <f t="shared" si="1"/>
        <v>-1978360290050</v>
      </c>
      <c r="T37" s="15"/>
      <c r="U37" s="23">
        <f>S37/درآمد!$E$13</f>
        <v>0.18857901816954953</v>
      </c>
    </row>
    <row r="38" spans="1:21" ht="40.5" customHeight="1" x14ac:dyDescent="0.4">
      <c r="A38" s="13" t="s">
        <v>29</v>
      </c>
      <c r="B38" s="8"/>
      <c r="C38" s="45">
        <v>0</v>
      </c>
      <c r="D38" s="45"/>
      <c r="E38" s="45">
        <v>-218634756591</v>
      </c>
      <c r="F38" s="45"/>
      <c r="G38" s="45">
        <v>0</v>
      </c>
      <c r="H38" s="45"/>
      <c r="I38" s="45">
        <f t="shared" si="0"/>
        <v>-218634756591</v>
      </c>
      <c r="J38" s="15"/>
      <c r="K38" s="23">
        <f>I38/درآمد!$E$13</f>
        <v>2.0840454563828312E-2</v>
      </c>
      <c r="L38" s="15"/>
      <c r="M38" s="45">
        <v>60451632540</v>
      </c>
      <c r="N38" s="45"/>
      <c r="O38" s="45">
        <v>-274026596876</v>
      </c>
      <c r="P38" s="45"/>
      <c r="Q38" s="45">
        <v>-6327756702</v>
      </c>
      <c r="R38" s="45"/>
      <c r="S38" s="45">
        <f t="shared" si="1"/>
        <v>-219902721038</v>
      </c>
      <c r="T38" s="15"/>
      <c r="U38" s="23">
        <f>S38/درآمد!$E$13</f>
        <v>2.0961318034295115E-2</v>
      </c>
    </row>
    <row r="39" spans="1:21" ht="40.5" customHeight="1" thickBot="1" x14ac:dyDescent="0.45">
      <c r="A39" s="13" t="s">
        <v>20</v>
      </c>
      <c r="B39" s="8"/>
      <c r="C39" s="46">
        <v>0</v>
      </c>
      <c r="D39" s="45"/>
      <c r="E39" s="46">
        <v>-3331817056611</v>
      </c>
      <c r="F39" s="45"/>
      <c r="G39" s="46">
        <v>0</v>
      </c>
      <c r="H39" s="45"/>
      <c r="I39" s="46">
        <f t="shared" si="0"/>
        <v>-3331817056611</v>
      </c>
      <c r="J39" s="15"/>
      <c r="K39" s="23">
        <f>I39/درآمد!$E$13</f>
        <v>0.3175916906623622</v>
      </c>
      <c r="L39" s="15"/>
      <c r="M39" s="46">
        <v>1732386651960</v>
      </c>
      <c r="N39" s="45"/>
      <c r="O39" s="46">
        <v>-8863060516060</v>
      </c>
      <c r="P39" s="45"/>
      <c r="Q39" s="46">
        <v>-27443978686</v>
      </c>
      <c r="R39" s="45"/>
      <c r="S39" s="46">
        <f t="shared" si="1"/>
        <v>-7158117842786</v>
      </c>
      <c r="T39" s="15"/>
      <c r="U39" s="23">
        <f>S39/درآمد!$E$13</f>
        <v>0.68231799916505698</v>
      </c>
    </row>
    <row r="40" spans="1:21" ht="40.5" customHeight="1" thickBot="1" x14ac:dyDescent="0.45">
      <c r="A40" s="13" t="s">
        <v>33</v>
      </c>
      <c r="B40" s="8"/>
      <c r="C40" s="63">
        <f>SUM(C10:C39)</f>
        <v>25128788</v>
      </c>
      <c r="D40" s="45"/>
      <c r="E40" s="63">
        <f>SUM(E10:E39)</f>
        <v>-7543704659835</v>
      </c>
      <c r="F40" s="45"/>
      <c r="G40" s="63">
        <f>SUM(G10:G39)</f>
        <v>1455191815</v>
      </c>
      <c r="H40" s="45"/>
      <c r="I40" s="63">
        <f>SUM(I10:I39)</f>
        <v>-7542224339232</v>
      </c>
      <c r="J40" s="15"/>
      <c r="K40" s="145">
        <f>SUM(K10:K39)</f>
        <v>0.71893136344285558</v>
      </c>
      <c r="L40" s="15"/>
      <c r="M40" s="63">
        <f>SUM(M10:M39)</f>
        <v>2920882867102</v>
      </c>
      <c r="N40" s="45"/>
      <c r="O40" s="111">
        <f>SUM(O10:O39)</f>
        <v>-14120888972870</v>
      </c>
      <c r="P40" s="45"/>
      <c r="Q40" s="63">
        <f>SUM(Q10:Q39)</f>
        <v>67286444675</v>
      </c>
      <c r="R40" s="45"/>
      <c r="S40" s="63">
        <f>SUM(S10:S39)</f>
        <v>-11132719661093</v>
      </c>
      <c r="T40" s="15"/>
      <c r="U40" s="144">
        <f>SUM(U10:U39)</f>
        <v>1.0611804906338365</v>
      </c>
    </row>
    <row r="41" spans="1:21" ht="16.5" thickTop="1" x14ac:dyDescent="0.4"/>
    <row r="42" spans="1:21" ht="22.5" x14ac:dyDescent="0.4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</row>
    <row r="43" spans="1:21" ht="22.5" x14ac:dyDescent="0.4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</row>
    <row r="44" spans="1:21" ht="22.5" x14ac:dyDescent="0.4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</row>
    <row r="45" spans="1:21" ht="22.5" x14ac:dyDescent="0.4"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1:21" ht="22.5" x14ac:dyDescent="0.4"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</row>
  </sheetData>
  <sortState xmlns:xlrd2="http://schemas.microsoft.com/office/spreadsheetml/2017/richdata2" ref="A10:U39">
    <sortCondition descending="1" ref="Q10:Q39"/>
  </sortState>
  <mergeCells count="10">
    <mergeCell ref="A1:U1"/>
    <mergeCell ref="A2:U2"/>
    <mergeCell ref="A3:U3"/>
    <mergeCell ref="A8:A9"/>
    <mergeCell ref="C6:U6"/>
    <mergeCell ref="I8:K8"/>
    <mergeCell ref="S8:U8"/>
    <mergeCell ref="A5:U5"/>
    <mergeCell ref="C7:K7"/>
    <mergeCell ref="M7:U7"/>
  </mergeCells>
  <pageMargins left="0.39" right="0.39" top="0.39" bottom="0.39" header="0" footer="0"/>
  <pageSetup scale="3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1"/>
  <sheetViews>
    <sheetView rightToLeft="1" view="pageBreakPreview" topLeftCell="B15" zoomScale="91" zoomScaleNormal="100" zoomScaleSheetLayoutView="91" workbookViewId="0">
      <selection activeCell="U26" sqref="U26"/>
    </sheetView>
  </sheetViews>
  <sheetFormatPr defaultRowHeight="15.75" x14ac:dyDescent="0.4"/>
  <cols>
    <col min="1" max="1" width="36.85546875" style="5" bestFit="1" customWidth="1"/>
    <col min="2" max="2" width="1.42578125" style="5" customWidth="1"/>
    <col min="3" max="3" width="22.7109375" style="5" customWidth="1"/>
    <col min="4" max="4" width="1.42578125" style="5" customWidth="1"/>
    <col min="5" max="5" width="23.85546875" style="5" customWidth="1"/>
    <col min="6" max="6" width="1.42578125" style="5" customWidth="1"/>
    <col min="7" max="7" width="23.42578125" style="5" customWidth="1"/>
    <col min="8" max="8" width="1.42578125" style="5" customWidth="1"/>
    <col min="9" max="9" width="24.28515625" style="5" customWidth="1"/>
    <col min="10" max="10" width="1.42578125" style="5" customWidth="1"/>
    <col min="11" max="11" width="23.85546875" style="5" customWidth="1"/>
    <col min="12" max="12" width="1.42578125" style="5" customWidth="1"/>
    <col min="13" max="13" width="26.42578125" style="5" customWidth="1"/>
    <col min="14" max="14" width="1.42578125" style="5" customWidth="1"/>
    <col min="15" max="15" width="23.42578125" style="5" customWidth="1"/>
    <col min="16" max="16" width="1.42578125" style="5" customWidth="1"/>
    <col min="17" max="17" width="23.5703125" style="5" customWidth="1"/>
    <col min="18" max="18" width="1.42578125" style="5" customWidth="1"/>
    <col min="19" max="19" width="24.140625" style="5" customWidth="1"/>
    <col min="20" max="20" width="1.42578125" style="5" customWidth="1"/>
    <col min="21" max="21" width="23.85546875" style="5" customWidth="1"/>
    <col min="22" max="22" width="1.42578125" style="5" customWidth="1"/>
    <col min="23" max="16384" width="9.140625" style="5"/>
  </cols>
  <sheetData>
    <row r="1" spans="1:21" ht="39.75" customHeight="1" x14ac:dyDescent="0.4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39.75" customHeight="1" x14ac:dyDescent="0.4">
      <c r="A2" s="116" t="s">
        <v>86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1" ht="39.75" customHeight="1" x14ac:dyDescent="0.4">
      <c r="A3" s="116" t="s">
        <v>140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ht="39.75" customHeight="1" x14ac:dyDescent="0.4"/>
    <row r="5" spans="1:21" ht="39.75" customHeight="1" x14ac:dyDescent="0.4">
      <c r="A5" s="115" t="s">
        <v>161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1:21" ht="39.75" customHeight="1" x14ac:dyDescent="0.85">
      <c r="A6" s="60"/>
      <c r="B6" s="60"/>
      <c r="C6" s="119" t="s">
        <v>144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</row>
    <row r="7" spans="1:21" ht="39.75" customHeight="1" thickBot="1" x14ac:dyDescent="0.7">
      <c r="C7" s="120" t="s">
        <v>157</v>
      </c>
      <c r="D7" s="120"/>
      <c r="E7" s="120"/>
      <c r="F7" s="120"/>
      <c r="G7" s="120"/>
      <c r="H7" s="120"/>
      <c r="I7" s="120"/>
      <c r="J7" s="120"/>
      <c r="K7" s="120"/>
      <c r="L7" s="10"/>
      <c r="M7" s="120" t="s">
        <v>156</v>
      </c>
      <c r="N7" s="120"/>
      <c r="O7" s="120"/>
      <c r="P7" s="120"/>
      <c r="Q7" s="120"/>
      <c r="R7" s="120"/>
      <c r="S7" s="120"/>
      <c r="T7" s="120"/>
      <c r="U7" s="120"/>
    </row>
    <row r="8" spans="1:21" ht="39.75" customHeight="1" thickBot="1" x14ac:dyDescent="0.6">
      <c r="A8" s="128" t="s">
        <v>60</v>
      </c>
      <c r="B8" s="10"/>
      <c r="C8" s="12" t="s">
        <v>100</v>
      </c>
      <c r="D8" s="10"/>
      <c r="E8" s="12" t="s">
        <v>98</v>
      </c>
      <c r="F8" s="10"/>
      <c r="G8" s="12" t="s">
        <v>99</v>
      </c>
      <c r="H8" s="10"/>
      <c r="I8" s="127" t="s">
        <v>33</v>
      </c>
      <c r="J8" s="127"/>
      <c r="K8" s="127"/>
      <c r="L8" s="10"/>
      <c r="M8" s="12" t="s">
        <v>100</v>
      </c>
      <c r="N8" s="10"/>
      <c r="O8" s="12" t="s">
        <v>98</v>
      </c>
      <c r="P8" s="10"/>
      <c r="Q8" s="12" t="s">
        <v>99</v>
      </c>
      <c r="R8" s="10"/>
      <c r="S8" s="127" t="s">
        <v>33</v>
      </c>
      <c r="T8" s="127"/>
      <c r="U8" s="127"/>
    </row>
    <row r="9" spans="1:21" ht="39.75" customHeight="1" thickBot="1" x14ac:dyDescent="0.6">
      <c r="A9" s="127"/>
      <c r="B9" s="10"/>
      <c r="C9" s="20" t="s">
        <v>162</v>
      </c>
      <c r="D9" s="10"/>
      <c r="E9" s="20" t="s">
        <v>163</v>
      </c>
      <c r="F9" s="10"/>
      <c r="G9" s="20" t="s">
        <v>164</v>
      </c>
      <c r="H9" s="10"/>
      <c r="I9" s="11" t="s">
        <v>83</v>
      </c>
      <c r="J9" s="10"/>
      <c r="K9" s="11" t="s">
        <v>89</v>
      </c>
      <c r="L9" s="10"/>
      <c r="M9" s="20" t="s">
        <v>162</v>
      </c>
      <c r="N9" s="10"/>
      <c r="O9" s="20" t="s">
        <v>163</v>
      </c>
      <c r="P9" s="10"/>
      <c r="Q9" s="20" t="s">
        <v>164</v>
      </c>
      <c r="R9" s="10"/>
      <c r="S9" s="11" t="s">
        <v>83</v>
      </c>
      <c r="T9" s="10"/>
      <c r="U9" s="11" t="s">
        <v>89</v>
      </c>
    </row>
    <row r="10" spans="1:21" ht="40.5" customHeight="1" x14ac:dyDescent="0.4">
      <c r="A10" s="13" t="s">
        <v>65</v>
      </c>
      <c r="C10" s="45">
        <v>0</v>
      </c>
      <c r="D10" s="45"/>
      <c r="E10" s="45">
        <v>7532087467</v>
      </c>
      <c r="F10" s="45"/>
      <c r="G10" s="45">
        <v>0</v>
      </c>
      <c r="H10" s="45"/>
      <c r="I10" s="45">
        <f t="shared" ref="I10:I25" si="0">C10+E10+G10</f>
        <v>7532087467</v>
      </c>
      <c r="J10" s="15"/>
      <c r="K10" s="23">
        <f>I10/درآمد!$E$13</f>
        <v>-7.1796510799260476E-4</v>
      </c>
      <c r="L10" s="15"/>
      <c r="M10" s="45">
        <v>0</v>
      </c>
      <c r="N10" s="45"/>
      <c r="O10" s="45">
        <v>42040615904</v>
      </c>
      <c r="P10" s="45"/>
      <c r="Q10" s="45">
        <v>103367713025</v>
      </c>
      <c r="R10" s="45"/>
      <c r="S10" s="45">
        <f t="shared" ref="S10:S25" si="1">M10+O10+Q10</f>
        <v>145408328929</v>
      </c>
      <c r="T10" s="15"/>
      <c r="U10" s="23">
        <f>S10/درآمد!$E$13</f>
        <v>-1.3860447988678897E-2</v>
      </c>
    </row>
    <row r="11" spans="1:21" ht="40.5" customHeight="1" x14ac:dyDescent="0.4">
      <c r="A11" s="13" t="s">
        <v>63</v>
      </c>
      <c r="C11" s="45">
        <v>0</v>
      </c>
      <c r="D11" s="45"/>
      <c r="E11" s="45">
        <v>17389319892</v>
      </c>
      <c r="F11" s="45"/>
      <c r="G11" s="45">
        <v>3527710308</v>
      </c>
      <c r="H11" s="45"/>
      <c r="I11" s="45">
        <f t="shared" si="0"/>
        <v>20917030200</v>
      </c>
      <c r="J11" s="15"/>
      <c r="K11" s="23">
        <f>I11/درآمد!$E$13</f>
        <v>-1.9938294546132064E-3</v>
      </c>
      <c r="L11" s="15"/>
      <c r="M11" s="45">
        <v>0</v>
      </c>
      <c r="N11" s="45"/>
      <c r="O11" s="45">
        <v>100647472963</v>
      </c>
      <c r="P11" s="45"/>
      <c r="Q11" s="45">
        <v>37506040070</v>
      </c>
      <c r="R11" s="45"/>
      <c r="S11" s="45">
        <f t="shared" si="1"/>
        <v>138153513033</v>
      </c>
      <c r="T11" s="15"/>
      <c r="U11" s="23">
        <f>S11/درآمد!$E$13</f>
        <v>-1.3168912647240183E-2</v>
      </c>
    </row>
    <row r="12" spans="1:21" ht="40.5" customHeight="1" x14ac:dyDescent="0.4">
      <c r="A12" s="13" t="s">
        <v>67</v>
      </c>
      <c r="C12" s="45">
        <v>0</v>
      </c>
      <c r="D12" s="45"/>
      <c r="E12" s="45">
        <v>-7929008906</v>
      </c>
      <c r="F12" s="45"/>
      <c r="G12" s="45">
        <v>28635084513</v>
      </c>
      <c r="H12" s="45"/>
      <c r="I12" s="45">
        <f t="shared" si="0"/>
        <v>20706075607</v>
      </c>
      <c r="J12" s="15"/>
      <c r="K12" s="23">
        <f>I12/درآمد!$E$13</f>
        <v>-1.9737210799018984E-3</v>
      </c>
      <c r="L12" s="15"/>
      <c r="M12" s="45">
        <v>0</v>
      </c>
      <c r="N12" s="45"/>
      <c r="O12" s="45">
        <v>39181307805</v>
      </c>
      <c r="P12" s="45"/>
      <c r="Q12" s="45">
        <v>61680526576</v>
      </c>
      <c r="R12" s="45"/>
      <c r="S12" s="45">
        <f t="shared" si="1"/>
        <v>100861834381</v>
      </c>
      <c r="T12" s="15"/>
      <c r="U12" s="23">
        <f>S12/درآمد!$E$13</f>
        <v>-9.6142375046700829E-3</v>
      </c>
    </row>
    <row r="13" spans="1:21" ht="40.5" customHeight="1" x14ac:dyDescent="0.4">
      <c r="A13" s="13" t="s">
        <v>64</v>
      </c>
      <c r="C13" s="45">
        <v>0</v>
      </c>
      <c r="D13" s="45"/>
      <c r="E13" s="45">
        <v>3503848344</v>
      </c>
      <c r="F13" s="45"/>
      <c r="G13" s="45">
        <v>12924387205</v>
      </c>
      <c r="H13" s="45"/>
      <c r="I13" s="45">
        <f t="shared" si="0"/>
        <v>16428235549</v>
      </c>
      <c r="J13" s="15"/>
      <c r="K13" s="23">
        <f>I13/درآمد!$E$13</f>
        <v>-1.5659536565052125E-3</v>
      </c>
      <c r="L13" s="15"/>
      <c r="M13" s="45">
        <v>0</v>
      </c>
      <c r="N13" s="45"/>
      <c r="O13" s="45">
        <v>30806224322</v>
      </c>
      <c r="P13" s="45"/>
      <c r="Q13" s="45">
        <v>46922477725</v>
      </c>
      <c r="R13" s="45"/>
      <c r="S13" s="45">
        <f t="shared" si="1"/>
        <v>77728702047</v>
      </c>
      <c r="T13" s="15"/>
      <c r="U13" s="23">
        <f>S13/درآمد!$E$13</f>
        <v>-7.4091672731897863E-3</v>
      </c>
    </row>
    <row r="14" spans="1:21" ht="40.5" customHeight="1" x14ac:dyDescent="0.4">
      <c r="A14" s="13" t="s">
        <v>102</v>
      </c>
      <c r="C14" s="45">
        <v>0</v>
      </c>
      <c r="D14" s="45"/>
      <c r="E14" s="45">
        <v>0</v>
      </c>
      <c r="F14" s="45"/>
      <c r="G14" s="45">
        <v>0</v>
      </c>
      <c r="H14" s="45"/>
      <c r="I14" s="45">
        <f t="shared" si="0"/>
        <v>0</v>
      </c>
      <c r="J14" s="15"/>
      <c r="K14" s="23">
        <f>I14/درآمد!$E$13</f>
        <v>0</v>
      </c>
      <c r="L14" s="15"/>
      <c r="M14" s="45">
        <v>0</v>
      </c>
      <c r="N14" s="45"/>
      <c r="O14" s="45">
        <v>0</v>
      </c>
      <c r="P14" s="45"/>
      <c r="Q14" s="45">
        <v>39514756308</v>
      </c>
      <c r="R14" s="45"/>
      <c r="S14" s="45">
        <f t="shared" si="1"/>
        <v>39514756308</v>
      </c>
      <c r="T14" s="15"/>
      <c r="U14" s="23">
        <f>S14/درآمد!$E$13</f>
        <v>-3.7665808322423031E-3</v>
      </c>
    </row>
    <row r="15" spans="1:21" ht="40.5" customHeight="1" x14ac:dyDescent="0.4">
      <c r="A15" s="13" t="s">
        <v>68</v>
      </c>
      <c r="C15" s="45">
        <v>225000000</v>
      </c>
      <c r="D15" s="45"/>
      <c r="E15" s="45">
        <v>1999625</v>
      </c>
      <c r="F15" s="45"/>
      <c r="G15" s="45">
        <v>0</v>
      </c>
      <c r="H15" s="45"/>
      <c r="I15" s="45">
        <f t="shared" si="0"/>
        <v>226999625</v>
      </c>
      <c r="J15" s="15"/>
      <c r="K15" s="23">
        <f>I15/درآمد!$E$13</f>
        <v>-2.1637801073268629E-5</v>
      </c>
      <c r="L15" s="15"/>
      <c r="M15" s="45">
        <v>20963478084</v>
      </c>
      <c r="N15" s="45"/>
      <c r="O15" s="45">
        <v>13997375</v>
      </c>
      <c r="P15" s="45"/>
      <c r="Q15" s="45">
        <v>3748988971</v>
      </c>
      <c r="R15" s="45"/>
      <c r="S15" s="45">
        <f t="shared" si="1"/>
        <v>24726464430</v>
      </c>
      <c r="T15" s="15"/>
      <c r="U15" s="23">
        <f>S15/درآمد!$E$13</f>
        <v>-2.3569480283572829E-3</v>
      </c>
    </row>
    <row r="16" spans="1:21" ht="40.5" customHeight="1" x14ac:dyDescent="0.4">
      <c r="A16" s="13" t="s">
        <v>108</v>
      </c>
      <c r="C16" s="45">
        <v>0</v>
      </c>
      <c r="D16" s="45"/>
      <c r="E16" s="45">
        <v>0</v>
      </c>
      <c r="F16" s="45"/>
      <c r="G16" s="45">
        <v>0</v>
      </c>
      <c r="H16" s="45"/>
      <c r="I16" s="45">
        <f t="shared" si="0"/>
        <v>0</v>
      </c>
      <c r="J16" s="15"/>
      <c r="K16" s="23">
        <f>I16/درآمد!$E$13</f>
        <v>0</v>
      </c>
      <c r="L16" s="15"/>
      <c r="M16" s="45">
        <v>0</v>
      </c>
      <c r="N16" s="45"/>
      <c r="O16" s="45">
        <v>0</v>
      </c>
      <c r="P16" s="45"/>
      <c r="Q16" s="45">
        <v>14971626172</v>
      </c>
      <c r="R16" s="45"/>
      <c r="S16" s="45">
        <f t="shared" si="1"/>
        <v>14971626172</v>
      </c>
      <c r="T16" s="15"/>
      <c r="U16" s="23">
        <f>S16/درآمد!$E$13</f>
        <v>-1.4271083877476815E-3</v>
      </c>
    </row>
    <row r="17" spans="1:21" ht="40.5" customHeight="1" x14ac:dyDescent="0.4">
      <c r="A17" s="13" t="s">
        <v>66</v>
      </c>
      <c r="C17" s="45">
        <v>0</v>
      </c>
      <c r="D17" s="45"/>
      <c r="E17" s="45">
        <v>2130048184</v>
      </c>
      <c r="F17" s="45"/>
      <c r="G17" s="45">
        <v>439771469</v>
      </c>
      <c r="H17" s="45"/>
      <c r="I17" s="45">
        <f t="shared" si="0"/>
        <v>2569819653</v>
      </c>
      <c r="J17" s="15"/>
      <c r="K17" s="23">
        <f>I17/درآمد!$E$13</f>
        <v>-2.4495743746620824E-4</v>
      </c>
      <c r="L17" s="15"/>
      <c r="M17" s="45">
        <v>0</v>
      </c>
      <c r="N17" s="45"/>
      <c r="O17" s="45">
        <v>5506222006</v>
      </c>
      <c r="P17" s="45"/>
      <c r="Q17" s="45">
        <v>7016915529</v>
      </c>
      <c r="R17" s="45"/>
      <c r="S17" s="45">
        <f t="shared" si="1"/>
        <v>12523137535</v>
      </c>
      <c r="T17" s="15"/>
      <c r="U17" s="23">
        <f>S17/درآمد!$E$13</f>
        <v>-1.193716327925712E-3</v>
      </c>
    </row>
    <row r="18" spans="1:21" ht="40.5" customHeight="1" x14ac:dyDescent="0.4">
      <c r="A18" s="13" t="s">
        <v>107</v>
      </c>
      <c r="C18" s="45">
        <v>0</v>
      </c>
      <c r="D18" s="45"/>
      <c r="E18" s="45">
        <v>0</v>
      </c>
      <c r="F18" s="45"/>
      <c r="G18" s="45">
        <v>0</v>
      </c>
      <c r="H18" s="45"/>
      <c r="I18" s="45">
        <f t="shared" si="0"/>
        <v>0</v>
      </c>
      <c r="J18" s="15"/>
      <c r="K18" s="23">
        <f>I18/درآمد!$E$13</f>
        <v>0</v>
      </c>
      <c r="L18" s="15"/>
      <c r="M18" s="45">
        <v>0</v>
      </c>
      <c r="N18" s="45"/>
      <c r="O18" s="45">
        <v>0</v>
      </c>
      <c r="P18" s="45"/>
      <c r="Q18" s="45">
        <v>3155013122</v>
      </c>
      <c r="R18" s="45"/>
      <c r="S18" s="45">
        <f t="shared" si="1"/>
        <v>3155013122</v>
      </c>
      <c r="T18" s="15"/>
      <c r="U18" s="23">
        <f>S18/درآمد!$E$13</f>
        <v>-3.0073858631875808E-4</v>
      </c>
    </row>
    <row r="19" spans="1:21" ht="40.5" customHeight="1" x14ac:dyDescent="0.4">
      <c r="A19" s="13" t="s">
        <v>103</v>
      </c>
      <c r="C19" s="45">
        <v>0</v>
      </c>
      <c r="D19" s="45"/>
      <c r="E19" s="45">
        <v>0</v>
      </c>
      <c r="F19" s="45"/>
      <c r="G19" s="45">
        <v>0</v>
      </c>
      <c r="H19" s="45"/>
      <c r="I19" s="45">
        <f t="shared" si="0"/>
        <v>0</v>
      </c>
      <c r="J19" s="15"/>
      <c r="K19" s="23">
        <f>I19/درآمد!$E$13</f>
        <v>0</v>
      </c>
      <c r="L19" s="15"/>
      <c r="M19" s="45">
        <v>0</v>
      </c>
      <c r="N19" s="45"/>
      <c r="O19" s="45">
        <v>0</v>
      </c>
      <c r="P19" s="45"/>
      <c r="Q19" s="45">
        <v>492584938</v>
      </c>
      <c r="R19" s="45"/>
      <c r="S19" s="45">
        <f t="shared" si="1"/>
        <v>492584938</v>
      </c>
      <c r="T19" s="15"/>
      <c r="U19" s="23">
        <f>S19/درآمد!$E$13</f>
        <v>-4.6953623382119514E-5</v>
      </c>
    </row>
    <row r="20" spans="1:21" ht="40.5" customHeight="1" x14ac:dyDescent="0.4">
      <c r="A20" s="13" t="s">
        <v>110</v>
      </c>
      <c r="C20" s="45">
        <v>0</v>
      </c>
      <c r="D20" s="45"/>
      <c r="E20" s="45">
        <v>0</v>
      </c>
      <c r="F20" s="45"/>
      <c r="G20" s="45">
        <v>0</v>
      </c>
      <c r="H20" s="45"/>
      <c r="I20" s="45">
        <f t="shared" si="0"/>
        <v>0</v>
      </c>
      <c r="J20" s="15"/>
      <c r="K20" s="23">
        <f>I20/درآمد!$E$13</f>
        <v>0</v>
      </c>
      <c r="L20" s="15"/>
      <c r="M20" s="45">
        <v>0</v>
      </c>
      <c r="N20" s="45"/>
      <c r="O20" s="45">
        <v>0</v>
      </c>
      <c r="P20" s="45"/>
      <c r="Q20" s="45">
        <v>364940263</v>
      </c>
      <c r="R20" s="45"/>
      <c r="S20" s="45">
        <f t="shared" si="1"/>
        <v>364940263</v>
      </c>
      <c r="T20" s="15"/>
      <c r="U20" s="23">
        <f>S20/درآمد!$E$13</f>
        <v>-3.4786422287791604E-5</v>
      </c>
    </row>
    <row r="21" spans="1:21" ht="40.5" customHeight="1" x14ac:dyDescent="0.4">
      <c r="A21" s="13" t="s">
        <v>106</v>
      </c>
      <c r="C21" s="45">
        <v>0</v>
      </c>
      <c r="D21" s="45"/>
      <c r="E21" s="45">
        <v>0</v>
      </c>
      <c r="F21" s="45"/>
      <c r="G21" s="45">
        <v>0</v>
      </c>
      <c r="H21" s="45"/>
      <c r="I21" s="45">
        <f t="shared" si="0"/>
        <v>0</v>
      </c>
      <c r="J21" s="15"/>
      <c r="K21" s="23">
        <f>I21/درآمد!$E$13</f>
        <v>0</v>
      </c>
      <c r="L21" s="15"/>
      <c r="M21" s="45">
        <f>'درآمد سود صندوق'!K10</f>
        <v>2871000000</v>
      </c>
      <c r="N21" s="45"/>
      <c r="O21" s="45">
        <v>0</v>
      </c>
      <c r="P21" s="45"/>
      <c r="Q21" s="45">
        <v>-2587402686</v>
      </c>
      <c r="R21" s="45"/>
      <c r="S21" s="45">
        <f t="shared" si="1"/>
        <v>283597314</v>
      </c>
      <c r="T21" s="15"/>
      <c r="U21" s="23">
        <f>S21/درآمد!$E$13</f>
        <v>-2.7032741861336998E-5</v>
      </c>
    </row>
    <row r="22" spans="1:21" ht="40.5" customHeight="1" x14ac:dyDescent="0.4">
      <c r="A22" s="13" t="s">
        <v>109</v>
      </c>
      <c r="C22" s="45">
        <v>0</v>
      </c>
      <c r="D22" s="45"/>
      <c r="E22" s="45">
        <v>0</v>
      </c>
      <c r="F22" s="45"/>
      <c r="G22" s="45">
        <v>0</v>
      </c>
      <c r="H22" s="45"/>
      <c r="I22" s="45">
        <f t="shared" si="0"/>
        <v>0</v>
      </c>
      <c r="J22" s="15"/>
      <c r="K22" s="23">
        <f>I22/درآمد!$E$13</f>
        <v>0</v>
      </c>
      <c r="L22" s="15"/>
      <c r="M22" s="45">
        <v>0</v>
      </c>
      <c r="N22" s="45"/>
      <c r="O22" s="45">
        <v>0</v>
      </c>
      <c r="P22" s="45"/>
      <c r="Q22" s="45">
        <v>127699532</v>
      </c>
      <c r="R22" s="45"/>
      <c r="S22" s="45">
        <f t="shared" si="1"/>
        <v>127699532</v>
      </c>
      <c r="T22" s="15"/>
      <c r="U22" s="23">
        <f>S22/درآمد!$E$13</f>
        <v>-1.2172430111131249E-5</v>
      </c>
    </row>
    <row r="23" spans="1:21" ht="40.5" customHeight="1" x14ac:dyDescent="0.4">
      <c r="A23" s="13" t="s">
        <v>104</v>
      </c>
      <c r="C23" s="45">
        <v>0</v>
      </c>
      <c r="D23" s="45"/>
      <c r="E23" s="45">
        <v>0</v>
      </c>
      <c r="F23" s="45"/>
      <c r="G23" s="45">
        <v>0</v>
      </c>
      <c r="H23" s="45"/>
      <c r="I23" s="45">
        <f t="shared" si="0"/>
        <v>0</v>
      </c>
      <c r="J23" s="15"/>
      <c r="K23" s="23">
        <f>I23/درآمد!$E$13</f>
        <v>0</v>
      </c>
      <c r="L23" s="15"/>
      <c r="M23" s="45">
        <v>0</v>
      </c>
      <c r="N23" s="45"/>
      <c r="O23" s="45">
        <v>0</v>
      </c>
      <c r="P23" s="45"/>
      <c r="Q23" s="45">
        <v>80911426</v>
      </c>
      <c r="R23" s="45"/>
      <c r="S23" s="45">
        <f t="shared" si="1"/>
        <v>80911426</v>
      </c>
      <c r="T23" s="15"/>
      <c r="U23" s="23">
        <f>S23/درآمد!$E$13</f>
        <v>-7.7125472799459269E-6</v>
      </c>
    </row>
    <row r="24" spans="1:21" ht="40.5" customHeight="1" x14ac:dyDescent="0.4">
      <c r="A24" s="13" t="s">
        <v>105</v>
      </c>
      <c r="C24" s="45">
        <v>0</v>
      </c>
      <c r="D24" s="45"/>
      <c r="E24" s="45">
        <v>0</v>
      </c>
      <c r="F24" s="45"/>
      <c r="G24" s="45">
        <v>0</v>
      </c>
      <c r="H24" s="45"/>
      <c r="I24" s="45">
        <f t="shared" si="0"/>
        <v>0</v>
      </c>
      <c r="J24" s="15"/>
      <c r="K24" s="23">
        <f>I24/درآمد!$E$13</f>
        <v>0</v>
      </c>
      <c r="L24" s="15"/>
      <c r="M24" s="45">
        <v>0</v>
      </c>
      <c r="N24" s="45"/>
      <c r="O24" s="45">
        <v>0</v>
      </c>
      <c r="P24" s="45"/>
      <c r="Q24" s="45">
        <v>66338750</v>
      </c>
      <c r="R24" s="45"/>
      <c r="S24" s="45">
        <f t="shared" si="1"/>
        <v>66338750</v>
      </c>
      <c r="T24" s="15"/>
      <c r="U24" s="23">
        <f>S24/درآمد!$E$13</f>
        <v>-6.3234671684999451E-6</v>
      </c>
    </row>
    <row r="25" spans="1:21" ht="40.5" customHeight="1" thickBot="1" x14ac:dyDescent="0.45">
      <c r="A25" s="13" t="s">
        <v>101</v>
      </c>
      <c r="C25" s="46">
        <v>0</v>
      </c>
      <c r="D25" s="45"/>
      <c r="E25" s="46">
        <v>0</v>
      </c>
      <c r="F25" s="45"/>
      <c r="G25" s="46">
        <v>0</v>
      </c>
      <c r="H25" s="45"/>
      <c r="I25" s="45">
        <f t="shared" si="0"/>
        <v>0</v>
      </c>
      <c r="J25" s="15"/>
      <c r="K25" s="23">
        <f>I25/درآمد!$E$13</f>
        <v>0</v>
      </c>
      <c r="L25" s="15"/>
      <c r="M25" s="46">
        <v>0</v>
      </c>
      <c r="N25" s="45"/>
      <c r="O25" s="46">
        <v>0</v>
      </c>
      <c r="P25" s="45"/>
      <c r="Q25" s="46">
        <v>49681714</v>
      </c>
      <c r="R25" s="45"/>
      <c r="S25" s="45">
        <f t="shared" si="1"/>
        <v>49681714</v>
      </c>
      <c r="T25" s="15"/>
      <c r="U25" s="23">
        <f>S25/درآمد!$E$13</f>
        <v>-4.7357040546257514E-6</v>
      </c>
    </row>
    <row r="26" spans="1:21" ht="40.5" customHeight="1" thickBot="1" x14ac:dyDescent="0.45">
      <c r="A26" s="12" t="s">
        <v>33</v>
      </c>
      <c r="B26" s="12"/>
      <c r="C26" s="50">
        <f>SUM(C10:C25)</f>
        <v>225000000</v>
      </c>
      <c r="D26" s="47"/>
      <c r="E26" s="50">
        <f>SUM(E10:E25)</f>
        <v>22628294606</v>
      </c>
      <c r="F26" s="47"/>
      <c r="G26" s="50">
        <f>SUM(G10:G25)</f>
        <v>45526953495</v>
      </c>
      <c r="H26" s="47"/>
      <c r="I26" s="50">
        <f>SUM(I10:I25)</f>
        <v>68380248101</v>
      </c>
      <c r="J26" s="12"/>
      <c r="K26" s="146">
        <f>SUM(K10:K25)</f>
        <v>-6.5180645375523989E-3</v>
      </c>
      <c r="L26" s="12"/>
      <c r="M26" s="50">
        <f>SUM(M10:M25)</f>
        <v>23834478084</v>
      </c>
      <c r="N26" s="47"/>
      <c r="O26" s="50">
        <f>SUM(O10:O25)</f>
        <v>218195840375</v>
      </c>
      <c r="P26" s="47"/>
      <c r="Q26" s="50">
        <f>SUM(Q10:Q25)</f>
        <v>316478811435</v>
      </c>
      <c r="R26" s="47"/>
      <c r="S26" s="50">
        <f>SUM(S10:S25)</f>
        <v>558509129894</v>
      </c>
      <c r="T26" s="12"/>
      <c r="U26" s="146">
        <f>SUM(U10:U25)</f>
        <v>-5.3237574512516136E-2</v>
      </c>
    </row>
    <row r="27" spans="1:21" ht="16.5" thickTop="1" x14ac:dyDescent="0.4"/>
    <row r="28" spans="1:21" ht="22.5" x14ac:dyDescent="0.4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</row>
    <row r="29" spans="1:21" ht="22.5" x14ac:dyDescent="0.4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</row>
    <row r="30" spans="1:21" ht="22.5" x14ac:dyDescent="0.4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</row>
    <row r="31" spans="1:21" ht="22.5" x14ac:dyDescent="0.4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</row>
  </sheetData>
  <sortState xmlns:xlrd2="http://schemas.microsoft.com/office/spreadsheetml/2017/richdata2" ref="A10:U25">
    <sortCondition descending="1" ref="S10:S25"/>
  </sortState>
  <mergeCells count="10">
    <mergeCell ref="A8:A9"/>
    <mergeCell ref="A5:U5"/>
    <mergeCell ref="C6:U6"/>
    <mergeCell ref="A1:U1"/>
    <mergeCell ref="A2:U2"/>
    <mergeCell ref="A3:U3"/>
    <mergeCell ref="C7:K7"/>
    <mergeCell ref="M7:U7"/>
    <mergeCell ref="I8:K8"/>
    <mergeCell ref="S8:U8"/>
  </mergeCells>
  <pageMargins left="0.39" right="0.39" top="0.39" bottom="0.39" header="0" footer="0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22</vt:i4>
      </vt:variant>
    </vt:vector>
  </HeadingPairs>
  <TitlesOfParts>
    <vt:vector size="45" baseType="lpstr">
      <vt:lpstr>کاور</vt:lpstr>
      <vt:lpstr>سهام</vt:lpstr>
      <vt:lpstr>اوراق مشتقه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تغییر قیمت سهام</vt:lpstr>
      <vt:lpstr>درآمد ناشی از تغییر قیمت صندوق</vt:lpstr>
      <vt:lpstr>درآمد ناشی ار تغییر قیمت اوراق</vt:lpstr>
      <vt:lpstr>درآمد ناشی از فروش سهام</vt:lpstr>
      <vt:lpstr>درآمد اعمال اختیار</vt:lpstr>
      <vt:lpstr>درآمد ناشی از فروش صندوق</vt:lpstr>
      <vt:lpstr>درآمد ناشی از فروش اوراق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ار تغییر قیمت اوراق'!Print_Area</vt:lpstr>
      <vt:lpstr>'درآمد ناشی از تغییر قیمت سهام'!Print_Area</vt:lpstr>
      <vt:lpstr>'درآمد ناشی از تغییر قیمت صندوق'!Print_Area</vt:lpstr>
      <vt:lpstr>'درآمد ناشی از فروش اوراق'!Print_Area</vt:lpstr>
      <vt:lpstr>'درآمد ناشی از فروش سهام'!Print_Area</vt:lpstr>
      <vt:lpstr>'درآمد ناشی از فروش صندوق'!Print_Area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Hamid Reza MusaZadeh</dc:creator>
  <dc:description/>
  <cp:lastModifiedBy>Mohammad Nikomaram</cp:lastModifiedBy>
  <cp:lastPrinted>2025-08-30T13:10:02Z</cp:lastPrinted>
  <dcterms:created xsi:type="dcterms:W3CDTF">2025-08-23T09:42:30Z</dcterms:created>
  <dcterms:modified xsi:type="dcterms:W3CDTF">2025-08-31T09:07:16Z</dcterms:modified>
</cp:coreProperties>
</file>