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4\14040231\"/>
    </mc:Choice>
  </mc:AlternateContent>
  <xr:revisionPtr revIDLastSave="0" documentId="13_ncr:1_{E954A4F9-941E-4ED7-A206-6FAC0DCF6A87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کاور" sheetId="22" r:id="rId1"/>
    <sheet name="سهام" sheetId="2" r:id="rId2"/>
    <sheet name="واحدهای صندوق" sheetId="4" r:id="rId3"/>
    <sheet name="سپرده" sheetId="7" r:id="rId4"/>
    <sheet name="درآمد" sheetId="8" r:id="rId5"/>
    <sheet name="2-1" sheetId="9" r:id="rId6"/>
    <sheet name="2-2" sheetId="10" r:id="rId7"/>
    <sheet name="2-3" sheetId="25" r:id="rId8"/>
    <sheet name="2-4" sheetId="13" r:id="rId9"/>
    <sheet name="2-4-1" sheetId="18" r:id="rId10"/>
    <sheet name="2-5" sheetId="14" r:id="rId11"/>
    <sheet name="درآمد سود سهام و صندوق و اوراق" sheetId="15" r:id="rId12"/>
    <sheet name="درآمد ناشی از تغییر قیمت سهام" sheetId="21" r:id="rId13"/>
    <sheet name="درآمد ناشی از تغییر قیمت صندوق" sheetId="23" r:id="rId14"/>
    <sheet name="درآمد ناشی از فروش سهام" sheetId="19" r:id="rId15"/>
    <sheet name="درآمد ناشی از فروش صندوق" sheetId="24" r:id="rId16"/>
    <sheet name="درآمد ناشی از فروش اوراق" sheetId="26" r:id="rId17"/>
  </sheets>
  <definedNames>
    <definedName name="_xlnm.Print_Area" localSheetId="5">'2-1'!$A$1:$V$31</definedName>
    <definedName name="_xlnm.Print_Area" localSheetId="6">'2-2'!$A$1:$V$27</definedName>
    <definedName name="_xlnm.Print_Area" localSheetId="7">'2-3'!$A$1:$U$11</definedName>
    <definedName name="_xlnm.Print_Area" localSheetId="8">'2-4'!$A$1:$J$13</definedName>
    <definedName name="_xlnm.Print_Area" localSheetId="9">'2-4-1'!$A$1:$N$12</definedName>
    <definedName name="_xlnm.Print_Area" localSheetId="10">'2-5'!$A$1:$F$8</definedName>
    <definedName name="_xlnm.Print_Area" localSheetId="4">درآمد!$A$1:$J$14</definedName>
    <definedName name="_xlnm.Print_Area" localSheetId="11">'درآمد سود سهام و صندوق و اوراق'!$A$1:$N$27</definedName>
    <definedName name="_xlnm.Print_Area" localSheetId="12">'درآمد ناشی از تغییر قیمت سهام'!$A$1:$S$29</definedName>
    <definedName name="_xlnm.Print_Area" localSheetId="13">'درآمد ناشی از تغییر قیمت صندوق'!$A$1:$R$17</definedName>
    <definedName name="_xlnm.Print_Area" localSheetId="16">'درآمد ناشی از فروش اوراق'!$A$1:$R$10</definedName>
    <definedName name="_xlnm.Print_Area" localSheetId="14">'درآمد ناشی از فروش سهام'!$A$1:$R$21</definedName>
    <definedName name="_xlnm.Print_Area" localSheetId="15">'درآمد ناشی از فروش صندوق'!$A$1:$R$26</definedName>
    <definedName name="_xlnm.Print_Area" localSheetId="3">سپرده!$A$1:$L$15</definedName>
    <definedName name="_xlnm.Print_Area" localSheetId="1">سهام!$A$1:$Z$31</definedName>
    <definedName name="_xlnm.Print_Area" localSheetId="0">کاور!$A$1:$I$22</definedName>
    <definedName name="_xlnm.Print_Area" localSheetId="2">'واحدهای صندوق'!$A$1:$Z$18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7" l="1"/>
  <c r="K11" i="7"/>
  <c r="K12" i="7"/>
  <c r="K16" i="23"/>
  <c r="M16" i="23"/>
  <c r="O16" i="23"/>
  <c r="I20" i="19"/>
  <c r="Q20" i="19"/>
  <c r="O20" i="19"/>
  <c r="M20" i="19"/>
  <c r="I25" i="24"/>
  <c r="Q25" i="24"/>
  <c r="M21" i="15"/>
  <c r="K21" i="15"/>
  <c r="I13" i="15"/>
  <c r="I10" i="9"/>
  <c r="S10" i="9"/>
  <c r="Q29" i="9"/>
  <c r="G29" i="9"/>
  <c r="O26" i="10"/>
  <c r="E29" i="9"/>
  <c r="E26" i="10"/>
  <c r="G26" i="10" l="1"/>
  <c r="M29" i="9" l="1"/>
  <c r="E30" i="2" l="1"/>
  <c r="C30" i="2"/>
  <c r="E12" i="8" l="1"/>
  <c r="I15" i="10"/>
  <c r="C26" i="10"/>
  <c r="Q15" i="21"/>
  <c r="S25" i="10"/>
  <c r="S15" i="10"/>
  <c r="S28" i="9"/>
  <c r="E11" i="8"/>
  <c r="S10" i="25"/>
  <c r="U10" i="25" s="1"/>
  <c r="I17" i="10"/>
  <c r="S12" i="10"/>
  <c r="I12" i="10"/>
  <c r="S11" i="10"/>
  <c r="Q26" i="10"/>
  <c r="S13" i="10"/>
  <c r="S14" i="10"/>
  <c r="S16" i="10"/>
  <c r="S17" i="10"/>
  <c r="S18" i="10"/>
  <c r="S19" i="10"/>
  <c r="S20" i="10"/>
  <c r="S21" i="10"/>
  <c r="S22" i="10"/>
  <c r="S23" i="10"/>
  <c r="S24" i="10"/>
  <c r="I11" i="10"/>
  <c r="I13" i="10"/>
  <c r="I14" i="10"/>
  <c r="I10" i="10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O29" i="9"/>
  <c r="I13" i="23"/>
  <c r="Q14" i="23"/>
  <c r="Q11" i="23"/>
  <c r="Q12" i="23"/>
  <c r="Q9" i="23"/>
  <c r="Q10" i="23"/>
  <c r="Q13" i="23"/>
  <c r="M28" i="21"/>
  <c r="O28" i="21"/>
  <c r="A3" i="26"/>
  <c r="A2" i="26"/>
  <c r="A1" i="26"/>
  <c r="M10" i="25"/>
  <c r="A3" i="25"/>
  <c r="A2" i="25"/>
  <c r="A1" i="25"/>
  <c r="K13" i="15"/>
  <c r="M10" i="15"/>
  <c r="A3" i="14"/>
  <c r="A2" i="14"/>
  <c r="A1" i="14"/>
  <c r="A3" i="18"/>
  <c r="A2" i="18"/>
  <c r="A1" i="18"/>
  <c r="I11" i="18"/>
  <c r="C11" i="18"/>
  <c r="G10" i="18"/>
  <c r="G9" i="18"/>
  <c r="G11" i="18" s="1"/>
  <c r="M10" i="18"/>
  <c r="M9" i="18"/>
  <c r="M11" i="18" s="1"/>
  <c r="I11" i="13"/>
  <c r="I10" i="13"/>
  <c r="I12" i="13" s="1"/>
  <c r="E11" i="13"/>
  <c r="E10" i="13"/>
  <c r="E12" i="13" s="1"/>
  <c r="A3" i="13"/>
  <c r="A2" i="13"/>
  <c r="A1" i="13"/>
  <c r="O25" i="24"/>
  <c r="M25" i="24"/>
  <c r="K25" i="24"/>
  <c r="G25" i="24"/>
  <c r="E25" i="24"/>
  <c r="C25" i="24"/>
  <c r="K20" i="19"/>
  <c r="G20" i="19"/>
  <c r="E20" i="19"/>
  <c r="C20" i="19"/>
  <c r="A3" i="19"/>
  <c r="A2" i="19"/>
  <c r="A1" i="19"/>
  <c r="I10" i="21"/>
  <c r="I11" i="21"/>
  <c r="I12" i="21"/>
  <c r="I13" i="21"/>
  <c r="I14" i="21"/>
  <c r="I16" i="21"/>
  <c r="I17" i="21"/>
  <c r="I18" i="21"/>
  <c r="I19" i="21"/>
  <c r="I20" i="21"/>
  <c r="I21" i="21"/>
  <c r="I22" i="21"/>
  <c r="I15" i="21"/>
  <c r="I23" i="21"/>
  <c r="I24" i="21"/>
  <c r="I25" i="21"/>
  <c r="I26" i="21"/>
  <c r="I27" i="21"/>
  <c r="I9" i="21"/>
  <c r="Q10" i="21"/>
  <c r="Q11" i="21"/>
  <c r="Q12" i="21"/>
  <c r="Q13" i="21"/>
  <c r="Q14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9" i="21"/>
  <c r="Q28" i="21" s="1"/>
  <c r="C16" i="23"/>
  <c r="E16" i="23"/>
  <c r="G16" i="23"/>
  <c r="I10" i="23"/>
  <c r="I9" i="23"/>
  <c r="I12" i="23"/>
  <c r="I11" i="23"/>
  <c r="I14" i="23"/>
  <c r="A3" i="21"/>
  <c r="A2" i="21"/>
  <c r="A1" i="21"/>
  <c r="C28" i="21"/>
  <c r="E28" i="21"/>
  <c r="G28" i="21"/>
  <c r="K28" i="21"/>
  <c r="M26" i="15"/>
  <c r="S29" i="9" l="1"/>
  <c r="U20" i="9" s="1"/>
  <c r="I16" i="23"/>
  <c r="I29" i="9"/>
  <c r="Q16" i="23"/>
  <c r="E10" i="8"/>
  <c r="I10" i="8" s="1"/>
  <c r="I26" i="10"/>
  <c r="M26" i="10"/>
  <c r="S10" i="10"/>
  <c r="S26" i="10" s="1"/>
  <c r="I28" i="21"/>
  <c r="M12" i="15"/>
  <c r="M11" i="15"/>
  <c r="M9" i="15"/>
  <c r="K17" i="10"/>
  <c r="K12" i="10"/>
  <c r="K14" i="10"/>
  <c r="A3" i="10"/>
  <c r="A2" i="10"/>
  <c r="A1" i="10"/>
  <c r="A3" i="9"/>
  <c r="A2" i="9"/>
  <c r="A1" i="9"/>
  <c r="I11" i="8"/>
  <c r="I12" i="8"/>
  <c r="A3" i="7"/>
  <c r="A2" i="7"/>
  <c r="A1" i="7"/>
  <c r="A3" i="4"/>
  <c r="A2" i="4"/>
  <c r="A1" i="4"/>
  <c r="I12" i="7"/>
  <c r="I11" i="7"/>
  <c r="I10" i="7"/>
  <c r="G13" i="7"/>
  <c r="E13" i="7"/>
  <c r="C13" i="7"/>
  <c r="K17" i="4"/>
  <c r="W17" i="4"/>
  <c r="U17" i="4"/>
  <c r="Q17" i="4"/>
  <c r="O17" i="4"/>
  <c r="M17" i="4"/>
  <c r="I17" i="4"/>
  <c r="G17" i="4"/>
  <c r="E17" i="4"/>
  <c r="C17" i="4"/>
  <c r="W30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11" i="2"/>
  <c r="U30" i="2"/>
  <c r="G30" i="2"/>
  <c r="K30" i="2"/>
  <c r="Q30" i="2"/>
  <c r="I30" i="2"/>
  <c r="M30" i="2"/>
  <c r="O30" i="2"/>
  <c r="E8" i="8" l="1"/>
  <c r="I8" i="8" s="1"/>
  <c r="I13" i="7"/>
  <c r="K13" i="7"/>
  <c r="M13" i="15"/>
  <c r="K18" i="9"/>
  <c r="K13" i="10"/>
  <c r="K11" i="10"/>
  <c r="K10" i="10"/>
  <c r="K15" i="10"/>
  <c r="U10" i="10"/>
  <c r="E9" i="8"/>
  <c r="U24" i="10"/>
  <c r="U25" i="10"/>
  <c r="U12" i="10"/>
  <c r="U11" i="10"/>
  <c r="U23" i="10"/>
  <c r="U22" i="10"/>
  <c r="U21" i="10"/>
  <c r="U20" i="10"/>
  <c r="U19" i="10"/>
  <c r="U15" i="10"/>
  <c r="U14" i="10"/>
  <c r="U18" i="10"/>
  <c r="U17" i="10"/>
  <c r="U16" i="10"/>
  <c r="U13" i="10"/>
  <c r="U27" i="9"/>
  <c r="U22" i="9"/>
  <c r="U24" i="9"/>
  <c r="U19" i="9"/>
  <c r="U18" i="9"/>
  <c r="U17" i="9"/>
  <c r="U16" i="9"/>
  <c r="U26" i="9"/>
  <c r="U25" i="9"/>
  <c r="U23" i="9"/>
  <c r="U15" i="9"/>
  <c r="U10" i="9"/>
  <c r="U28" i="9"/>
  <c r="U11" i="9"/>
  <c r="K28" i="9"/>
  <c r="K26" i="9"/>
  <c r="K14" i="9"/>
  <c r="K25" i="9"/>
  <c r="K10" i="9"/>
  <c r="K17" i="9"/>
  <c r="K16" i="9"/>
  <c r="K27" i="9"/>
  <c r="K15" i="9"/>
  <c r="K24" i="9"/>
  <c r="K12" i="9"/>
  <c r="K23" i="9"/>
  <c r="K11" i="9"/>
  <c r="K22" i="9"/>
  <c r="K21" i="9"/>
  <c r="K20" i="9"/>
  <c r="K13" i="9"/>
  <c r="K19" i="9"/>
  <c r="U14" i="9"/>
  <c r="U13" i="9"/>
  <c r="U12" i="9"/>
  <c r="U21" i="9"/>
  <c r="Y17" i="4"/>
  <c r="Y30" i="2"/>
  <c r="K26" i="10" l="1"/>
  <c r="U26" i="10"/>
  <c r="I9" i="8"/>
  <c r="I13" i="8" s="1"/>
  <c r="E13" i="8"/>
  <c r="U29" i="9"/>
  <c r="K29" i="9"/>
  <c r="G9" i="8" l="1"/>
  <c r="G12" i="8"/>
  <c r="G10" i="8"/>
  <c r="G8" i="8"/>
  <c r="G11" i="8"/>
  <c r="G13" i="8" l="1"/>
</calcChain>
</file>

<file path=xl/sharedStrings.xml><?xml version="1.0" encoding="utf-8"?>
<sst xmlns="http://schemas.openxmlformats.org/spreadsheetml/2006/main" count="675" uniqueCount="155">
  <si>
    <t>صندوق سرمایه‌گذاری اختصاصی بازارگردانی لاجورد دماوند</t>
  </si>
  <si>
    <t>صورت وضعیت پرتفوی</t>
  </si>
  <si>
    <t>برای ماه منتهی به 1404/02/31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</si>
  <si>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</si>
  <si>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</si>
  <si>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</si>
  <si>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</si>
  <si>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</si>
  <si>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</si>
  <si>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</si>
  <si>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</si>
  <si>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</si>
  <si>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</si>
  <si>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</si>
  <si>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</si>
  <si>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</si>
  <si>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</si>
  <si>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</si>
  <si>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</si>
  <si>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</si>
  <si>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</si>
  <si>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</si>
  <si>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</si>
  <si>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</si>
  <si>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حفاری شمال</t>
  </si>
  <si>
    <t>فولاد خراسان</t>
  </si>
  <si>
    <t>صبا فولاد خلیج فارس</t>
  </si>
  <si>
    <t>داروسازی‌ کوثر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</si>
  <si>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</si>
  <si>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</si>
  <si>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</si>
  <si>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</si>
  <si>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</si>
  <si>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</si>
  <si>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</si>
  <si>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</si>
  <si>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</si>
  <si>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</si>
  <si>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سرمایه گذاری آرامش-ثابت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</si>
  <si>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</si>
  <si>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</si>
  <si>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</si>
  <si>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</si>
  <si>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</si>
  <si>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</si>
  <si>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</si>
  <si>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</si>
  <si>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</si>
  <si>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</si>
  <si>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</si>
  <si>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</si>
  <si>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سایر درآمدها</t>
  </si>
  <si>
    <t>سهام</t>
  </si>
  <si>
    <t>درآمد سود سهام</t>
  </si>
  <si>
    <t>درآمد تغییر ارزش</t>
  </si>
  <si>
    <t>درآمد فروش</t>
  </si>
  <si>
    <t>درآمد سود صندوق</t>
  </si>
  <si>
    <t>صندوق تداوم اطمینان تمدن-ثابت</t>
  </si>
  <si>
    <t>مشارکت ش تبریز52-3ماهه18%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</si>
  <si>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</si>
  <si>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</si>
  <si>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</si>
  <si>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</si>
  <si>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</si>
  <si>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</si>
  <si>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</si>
  <si>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</si>
  <si>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</si>
  <si>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</si>
  <si>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</si>
  <si>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1404/02/16</t>
  </si>
  <si>
    <t>درآمد سود</t>
  </si>
  <si>
    <t>خالص درآمد</t>
  </si>
  <si>
    <t>خالص بهای فروش</t>
  </si>
  <si>
    <t>ارزش دفتری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</si>
  <si>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</si>
  <si>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</si>
  <si>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</si>
  <si>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.</t>
  </si>
  <si>
    <t xml:space="preserve">  منتهی به 31اردیبهشت ماه 1404</t>
  </si>
  <si>
    <t>سرمایه‌گذاری‌غدیر(هلدینگ‌)</t>
  </si>
  <si>
    <t>حق تقدم تامین سرمایه دماوند</t>
  </si>
  <si>
    <t>بین المللی توسعه صنایع و معادن غدیر</t>
  </si>
  <si>
    <t>1-سرمایه گذاری ها</t>
  </si>
  <si>
    <t>1-1- سرمایه گذاری در سهام و حق تقدم سهام</t>
  </si>
  <si>
    <t>-</t>
  </si>
  <si>
    <t>(مبالغ به ریال)</t>
  </si>
  <si>
    <t>1-2- سرمایه‌گذاری در واحدهای صندوق های سرمایه گذاری</t>
  </si>
  <si>
    <t>صندوق سرمایه گذاری سپید دماوند</t>
  </si>
  <si>
    <t>صندوق سرمایه گذاری سپر سرمایه بیدار- ثابت</t>
  </si>
  <si>
    <t xml:space="preserve">صندوق اندیشه ورزان صباتامین </t>
  </si>
  <si>
    <t>صندوق سرمایه گذاری نوع دوم نیلی دماوند</t>
  </si>
  <si>
    <t>صندوق سرمایه گذاری اعتماد داریک</t>
  </si>
  <si>
    <t xml:space="preserve">صندوق سرمایه گذاری اندیشه ورزان صباتامین </t>
  </si>
  <si>
    <t>صندوق سرمایه گذاری درآمدثابت شمیم تابان</t>
  </si>
  <si>
    <t>بانک سینا</t>
  </si>
  <si>
    <t>بانک قرض الحسنه رسالت</t>
  </si>
  <si>
    <t>بانک تجارت</t>
  </si>
  <si>
    <t>1-3- سرمایه‌گذاری در  سپرده‌ بانکی</t>
  </si>
  <si>
    <t>به تاریخ 31 اردیبهشت 1404</t>
  </si>
  <si>
    <t>یک ماهه منتهی به 31 اردیبهشت 1404</t>
  </si>
  <si>
    <t>2- درآمد حاصل از سرمایه گذاری ها</t>
  </si>
  <si>
    <t>2-1</t>
  </si>
  <si>
    <t>2-3</t>
  </si>
  <si>
    <t>2-4</t>
  </si>
  <si>
    <t>2-1- درآمد حاصل از سرمایه گذاری در سهام و حق تقدم سهام</t>
  </si>
  <si>
    <t>یادداشت 1-1-2</t>
  </si>
  <si>
    <t>طی اردیبهشت ماه</t>
  </si>
  <si>
    <t>از ابتدای سال مالی تا پایان اردیبهشت ماه</t>
  </si>
  <si>
    <t>یادداشت 2-1-2</t>
  </si>
  <si>
    <t>یادداشت 3-1-2</t>
  </si>
  <si>
    <t>سرمایه‌گذاری‌غدیر(هلدینگ)‌</t>
  </si>
  <si>
    <t>2-2- درآمد حاصل از سرمایه گذاری در واحدهای صندوق</t>
  </si>
  <si>
    <t>یادداشت 1-2-2</t>
  </si>
  <si>
    <t>یادداشت 2-2-2</t>
  </si>
  <si>
    <t>یادداشت 3-2-2</t>
  </si>
  <si>
    <t>صندوق سرمایه گذاری سپید دماوند-ثابت</t>
  </si>
  <si>
    <t>صندوق سرمایه گذاری یاقوت آگاه-ثابت</t>
  </si>
  <si>
    <t>صندوق سرمایه گذاری.ثروت افزون فاخر</t>
  </si>
  <si>
    <t>صندوق سرمایه گذاری اعتماد هامرز-ثابت</t>
  </si>
  <si>
    <t>صندوق سرمایه گذاری آریا</t>
  </si>
  <si>
    <t>صندوق سرمایه گذاری مشترک گنجینه مهر</t>
  </si>
  <si>
    <t>صندوق سرمایه گذاری درآمد ثابت اطمینان هیوا</t>
  </si>
  <si>
    <t>صندوق سرمایه گذاری درآمد ثابت کیهان</t>
  </si>
  <si>
    <t>صندوق سرمایه گذاری درآمد ثابت پاسارگاد</t>
  </si>
  <si>
    <t>2-1-1- درآمد سود سهام</t>
  </si>
  <si>
    <t>صندوق سرمایه‌گذاری نوع دوم نیلی دماوند</t>
  </si>
  <si>
    <t>2-2-1- درآمد سود صندوق</t>
  </si>
  <si>
    <t>2-3-1- سود اوراق بهادار با درآمد ثابت</t>
  </si>
  <si>
    <t>2-1-2- درآمد ناشی از تغییر قیمت سهام و حق تقدم سهام</t>
  </si>
  <si>
    <t>2-2-2- درآمد ناشی از تغییر قیمت صندوق</t>
  </si>
  <si>
    <t>صندوق سرمایه گذاری اندیشه ورزان صباتامین -ثابت</t>
  </si>
  <si>
    <t>صندوق سرمایه گذاری درآمدثابت شمیم تابان-ثابت</t>
  </si>
  <si>
    <t>صندوق سرمایه گذاری نوع دوم نیلی دماوند-ثابت</t>
  </si>
  <si>
    <t>2-2-3- سود(زیان) حاصل از فروش صندوق</t>
  </si>
  <si>
    <t>صندوق سرمایه گذاری اعتماد داریک-ثابت</t>
  </si>
  <si>
    <t>سود (زیان) ناشی از فروش</t>
  </si>
  <si>
    <t>2-1-3- سود(زیان) حاصل از فروش سهام و حق تقدم سهام</t>
  </si>
  <si>
    <t>سود(زیان) ناشی از تغییر قیمت</t>
  </si>
  <si>
    <t>یادداشت 1-3-2</t>
  </si>
  <si>
    <t>درآمد حاصل از سرمایه گذاری در سپرده بانکی</t>
  </si>
  <si>
    <t>صندوق سرمایه گذاری گنجینه مهر آسان</t>
  </si>
  <si>
    <t>اوراق</t>
  </si>
  <si>
    <t>درآمد سود اوراق</t>
  </si>
  <si>
    <t>درآمد حاصل از سرمایه گذاری در اوراق بهادار با درآمد ثابت</t>
  </si>
  <si>
    <t>2-5</t>
  </si>
  <si>
    <t>یادداشت 2-3-2</t>
  </si>
  <si>
    <t>یادداشت 3-3-2</t>
  </si>
  <si>
    <t>2-3-3- سود(زیان) حاصل از فروش اوراق بهادار با درآمد ثابت</t>
  </si>
  <si>
    <t>درآمد حاصل از تنزیل سود سهام دریافتنی</t>
  </si>
  <si>
    <t>2-3- درآمد حاصل از سرمایه گذاری در اوراق بهادار با درآمد ثابت</t>
  </si>
  <si>
    <t>2-5- سایر درآمدها</t>
  </si>
  <si>
    <t>2-4- درآمد حاصل از سرمایه گذاری در سپرده بانکی</t>
  </si>
  <si>
    <t>یادداشت 1-4-2</t>
  </si>
  <si>
    <t>2-4-1- 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</si>
</sst>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_);\(0.00\)"/>
    <numFmt numFmtId="166" formatCode="_(* #,##0_);_(* \(#,##0\);_(* &quot;-&quot;??_);_(@_)"/>
  </numFmts>
  <fonts count="2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4"/>
      <name val="B Nazanin"/>
      <charset val="178"/>
    </font>
    <font>
      <sz val="14"/>
      <color indexed="8"/>
      <name val="B Nazanin"/>
      <charset val="178"/>
    </font>
    <font>
      <sz val="12"/>
      <color theme="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8"/>
      <color theme="1"/>
      <name val="B Nazanin"/>
      <charset val="178"/>
    </font>
    <font>
      <sz val="16"/>
      <color rgb="FF000000"/>
      <name val="Arial"/>
      <family val="2"/>
    </font>
    <font>
      <sz val="18"/>
      <color rgb="FF000000"/>
      <name val="B Nazanin"/>
      <charset val="178"/>
    </font>
    <font>
      <sz val="18"/>
      <color rgb="FF000000"/>
      <name val="Arial"/>
      <family val="2"/>
    </font>
    <font>
      <b/>
      <u/>
      <sz val="20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4"/>
      <color rgb="FF000000"/>
      <name val="B Nazanin"/>
      <charset val="178"/>
    </font>
    <font>
      <b/>
      <sz val="16"/>
      <color theme="1"/>
      <name val="B Nazanin"/>
      <charset val="178"/>
    </font>
    <font>
      <sz val="10"/>
      <color rgb="FF000000"/>
      <name val="Arial"/>
      <family val="2"/>
    </font>
    <font>
      <sz val="20"/>
      <color rgb="FF000000"/>
      <name val="B Nazanin"/>
      <charset val="178"/>
    </font>
    <font>
      <sz val="2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164" fontId="26" fillId="0" borderId="0" applyFont="0" applyFill="0" applyBorder="0" applyAlignment="0" applyProtection="0"/>
  </cellStyleXfs>
  <cellXfs count="150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6" fillId="0" borderId="0" xfId="1" applyFont="1"/>
    <xf numFmtId="0" fontId="4" fillId="0" borderId="0" xfId="1" applyFont="1"/>
    <xf numFmtId="0" fontId="9" fillId="2" borderId="0" xfId="1" applyFont="1" applyFill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Fill="1" applyAlignment="1">
      <alignment vertical="top"/>
    </xf>
    <xf numFmtId="3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readingOrder="2"/>
    </xf>
    <xf numFmtId="3" fontId="11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0" fontId="14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37" fontId="12" fillId="0" borderId="0" xfId="0" applyNumberFormat="1" applyFont="1" applyFill="1" applyAlignment="1">
      <alignment horizontal="center" vertical="center"/>
    </xf>
    <xf numFmtId="37" fontId="12" fillId="0" borderId="0" xfId="0" applyNumberFormat="1" applyFont="1" applyAlignment="1">
      <alignment horizontal="left"/>
    </xf>
    <xf numFmtId="3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0" fontId="12" fillId="0" borderId="0" xfId="0" applyNumberFormat="1" applyFont="1" applyFill="1" applyAlignment="1">
      <alignment horizontal="center" vertical="center"/>
    </xf>
    <xf numFmtId="37" fontId="12" fillId="0" borderId="0" xfId="0" applyNumberFormat="1" applyFont="1" applyFill="1" applyBorder="1" applyAlignment="1">
      <alignment horizontal="center" vertical="center"/>
    </xf>
    <xf numFmtId="37" fontId="12" fillId="0" borderId="3" xfId="0" applyNumberFormat="1" applyFont="1" applyFill="1" applyBorder="1" applyAlignment="1">
      <alignment horizontal="center" vertical="center"/>
    </xf>
    <xf numFmtId="10" fontId="12" fillId="0" borderId="3" xfId="0" applyNumberFormat="1" applyFont="1" applyFill="1" applyBorder="1" applyAlignment="1">
      <alignment horizontal="center" vertical="center"/>
    </xf>
    <xf numFmtId="37" fontId="12" fillId="0" borderId="5" xfId="0" applyNumberFormat="1" applyFont="1" applyFill="1" applyBorder="1" applyAlignment="1">
      <alignment horizontal="center" vertical="center"/>
    </xf>
    <xf numFmtId="37" fontId="12" fillId="0" borderId="4" xfId="0" applyNumberFormat="1" applyFont="1" applyFill="1" applyBorder="1" applyAlignment="1">
      <alignment horizontal="center" vertical="center"/>
    </xf>
    <xf numFmtId="10" fontId="12" fillId="0" borderId="4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Border="1" applyAlignment="1">
      <alignment horizontal="center" vertical="top"/>
    </xf>
    <xf numFmtId="37" fontId="12" fillId="0" borderId="0" xfId="0" applyNumberFormat="1" applyFont="1" applyFill="1" applyAlignment="1">
      <alignment horizontal="center" vertical="top"/>
    </xf>
    <xf numFmtId="37" fontId="12" fillId="0" borderId="3" xfId="0" applyNumberFormat="1" applyFont="1" applyFill="1" applyBorder="1" applyAlignment="1">
      <alignment horizontal="center" vertical="top"/>
    </xf>
    <xf numFmtId="10" fontId="1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3" fillId="0" borderId="3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4" fillId="0" borderId="3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Border="1" applyAlignment="1">
      <alignment horizontal="left"/>
    </xf>
    <xf numFmtId="37" fontId="0" fillId="0" borderId="0" xfId="0" applyNumberFormat="1" applyAlignment="1">
      <alignment horizontal="left"/>
    </xf>
    <xf numFmtId="37" fontId="10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37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37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12" fillId="0" borderId="0" xfId="0" quotePrefix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9" fontId="12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7" fontId="12" fillId="0" borderId="0" xfId="0" applyNumberFormat="1" applyFont="1" applyBorder="1" applyAlignment="1">
      <alignment horizontal="center" vertical="center"/>
    </xf>
    <xf numFmtId="37" fontId="12" fillId="0" borderId="0" xfId="0" quotePrefix="1" applyNumberFormat="1" applyFont="1" applyFill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left"/>
    </xf>
    <xf numFmtId="9" fontId="12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37" fontId="2" fillId="0" borderId="0" xfId="0" applyNumberFormat="1" applyFont="1" applyFill="1" applyAlignment="1">
      <alignment horizontal="right" vertical="center"/>
    </xf>
    <xf numFmtId="37" fontId="12" fillId="0" borderId="0" xfId="0" applyNumberFormat="1" applyFont="1" applyFill="1" applyBorder="1" applyAlignment="1">
      <alignment horizontal="right" vertical="center"/>
    </xf>
    <xf numFmtId="37" fontId="12" fillId="0" borderId="0" xfId="0" applyNumberFormat="1" applyFont="1" applyFill="1" applyAlignment="1">
      <alignment horizontal="right" vertical="center"/>
    </xf>
    <xf numFmtId="37" fontId="12" fillId="0" borderId="0" xfId="0" applyNumberFormat="1" applyFont="1" applyBorder="1" applyAlignment="1">
      <alignment horizontal="left"/>
    </xf>
    <xf numFmtId="37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top"/>
    </xf>
    <xf numFmtId="3" fontId="12" fillId="0" borderId="5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37" fontId="1" fillId="0" borderId="0" xfId="0" applyNumberFormat="1" applyFont="1" applyFill="1" applyAlignment="1">
      <alignment vertical="center"/>
    </xf>
    <xf numFmtId="37" fontId="2" fillId="0" borderId="0" xfId="0" applyNumberFormat="1" applyFont="1" applyFill="1" applyAlignment="1">
      <alignment vertical="center"/>
    </xf>
    <xf numFmtId="37" fontId="16" fillId="0" borderId="0" xfId="0" applyNumberFormat="1" applyFont="1" applyFill="1" applyAlignment="1">
      <alignment horizontal="right" vertical="center"/>
    </xf>
    <xf numFmtId="37" fontId="3" fillId="0" borderId="0" xfId="0" applyNumberFormat="1" applyFont="1" applyFill="1" applyBorder="1" applyAlignment="1">
      <alignment vertical="center"/>
    </xf>
    <xf numFmtId="37" fontId="0" fillId="0" borderId="0" xfId="0" applyNumberFormat="1" applyBorder="1" applyAlignment="1">
      <alignment horizontal="left"/>
    </xf>
    <xf numFmtId="37" fontId="4" fillId="0" borderId="0" xfId="0" applyNumberFormat="1" applyFont="1" applyFill="1" applyBorder="1" applyAlignment="1">
      <alignment vertical="top"/>
    </xf>
    <xf numFmtId="37" fontId="4" fillId="0" borderId="0" xfId="0" applyNumberFormat="1" applyFont="1" applyFill="1" applyAlignment="1">
      <alignment vertical="top"/>
    </xf>
    <xf numFmtId="37" fontId="23" fillId="0" borderId="0" xfId="0" applyNumberFormat="1" applyFont="1" applyAlignment="1">
      <alignment horizontal="left"/>
    </xf>
    <xf numFmtId="37" fontId="18" fillId="0" borderId="0" xfId="0" applyNumberFormat="1" applyFont="1" applyAlignment="1">
      <alignment horizontal="left"/>
    </xf>
    <xf numFmtId="37" fontId="13" fillId="0" borderId="3" xfId="0" applyNumberFormat="1" applyFont="1" applyFill="1" applyBorder="1" applyAlignment="1">
      <alignment horizontal="center" vertical="center" wrapText="1"/>
    </xf>
    <xf numFmtId="37" fontId="18" fillId="0" borderId="0" xfId="0" applyNumberFormat="1" applyFont="1" applyBorder="1" applyAlignment="1">
      <alignment horizontal="left"/>
    </xf>
    <xf numFmtId="37" fontId="22" fillId="0" borderId="0" xfId="0" applyNumberFormat="1" applyFont="1" applyFill="1" applyBorder="1" applyAlignment="1">
      <alignment horizontal="right" vertical="center"/>
    </xf>
    <xf numFmtId="37" fontId="24" fillId="0" borderId="0" xfId="0" applyNumberFormat="1" applyFont="1" applyFill="1" applyBorder="1" applyAlignment="1">
      <alignment horizontal="center" vertical="center"/>
    </xf>
    <xf numFmtId="37" fontId="23" fillId="0" borderId="0" xfId="0" applyNumberFormat="1" applyFont="1" applyAlignment="1">
      <alignment horizontal="center" vertical="center"/>
    </xf>
    <xf numFmtId="37" fontId="24" fillId="0" borderId="7" xfId="0" applyNumberFormat="1" applyFont="1" applyFill="1" applyBorder="1" applyAlignment="1">
      <alignment horizontal="center" vertical="center"/>
    </xf>
    <xf numFmtId="37" fontId="13" fillId="0" borderId="0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horizontal="left"/>
    </xf>
    <xf numFmtId="0" fontId="18" fillId="0" borderId="0" xfId="0" applyFont="1" applyBorder="1" applyAlignment="1">
      <alignment horizontal="center" vertical="center"/>
    </xf>
    <xf numFmtId="37" fontId="13" fillId="0" borderId="3" xfId="0" applyNumberFormat="1" applyFont="1" applyBorder="1" applyAlignment="1">
      <alignment horizontal="center" vertical="center"/>
    </xf>
    <xf numFmtId="37" fontId="11" fillId="0" borderId="0" xfId="0" applyNumberFormat="1" applyFont="1" applyBorder="1" applyAlignment="1">
      <alignment horizontal="left"/>
    </xf>
    <xf numFmtId="37" fontId="19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7" fontId="18" fillId="0" borderId="0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7" fontId="12" fillId="0" borderId="5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/>
    </xf>
    <xf numFmtId="37" fontId="19" fillId="0" borderId="5" xfId="0" applyNumberFormat="1" applyFont="1" applyFill="1" applyBorder="1" applyAlignment="1">
      <alignment horizontal="center" vertical="center"/>
    </xf>
    <xf numFmtId="166" fontId="28" fillId="0" borderId="0" xfId="2" applyNumberFormat="1" applyFont="1" applyAlignment="1">
      <alignment horizontal="left"/>
    </xf>
    <xf numFmtId="166" fontId="27" fillId="0" borderId="0" xfId="0" applyNumberFormat="1" applyFont="1" applyAlignment="1">
      <alignment horizontal="left"/>
    </xf>
    <xf numFmtId="3" fontId="27" fillId="0" borderId="0" xfId="0" applyNumberFormat="1" applyFont="1" applyAlignment="1">
      <alignment horizontal="left"/>
    </xf>
    <xf numFmtId="37" fontId="12" fillId="0" borderId="4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37" fontId="7" fillId="0" borderId="0" xfId="1" applyNumberFormat="1" applyFont="1" applyAlignment="1">
      <alignment horizontal="center" vertical="center"/>
    </xf>
    <xf numFmtId="0" fontId="8" fillId="0" borderId="0" xfId="1" applyFont="1"/>
    <xf numFmtId="0" fontId="16" fillId="0" borderId="0" xfId="0" applyFont="1" applyFill="1" applyAlignment="1">
      <alignment horizontal="right" vertical="center" readingOrder="2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readingOrder="2"/>
    </xf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3" fillId="0" borderId="0" xfId="0" applyFont="1" applyAlignment="1">
      <alignment horizontal="left"/>
    </xf>
    <xf numFmtId="0" fontId="17" fillId="0" borderId="0" xfId="0" applyFont="1" applyFill="1" applyAlignment="1">
      <alignment horizontal="left" readingOrder="2"/>
    </xf>
    <xf numFmtId="0" fontId="13" fillId="0" borderId="3" xfId="0" applyFont="1" applyFill="1" applyBorder="1" applyAlignment="1">
      <alignment horizontal="center"/>
    </xf>
    <xf numFmtId="0" fontId="25" fillId="0" borderId="0" xfId="0" applyFont="1" applyFill="1" applyAlignment="1">
      <alignment horizontal="left" readingOrder="2"/>
    </xf>
    <xf numFmtId="0" fontId="13" fillId="0" borderId="2" xfId="0" applyFont="1" applyFill="1" applyBorder="1" applyAlignment="1">
      <alignment horizontal="center" vertical="center"/>
    </xf>
    <xf numFmtId="37" fontId="16" fillId="0" borderId="0" xfId="0" applyNumberFormat="1" applyFont="1" applyFill="1" applyAlignment="1">
      <alignment horizontal="right" vertical="center" readingOrder="2"/>
    </xf>
    <xf numFmtId="37" fontId="15" fillId="0" borderId="0" xfId="0" applyNumberFormat="1" applyFont="1" applyFill="1" applyAlignment="1">
      <alignment horizontal="center" vertical="center"/>
    </xf>
    <xf numFmtId="37" fontId="12" fillId="0" borderId="0" xfId="0" applyNumberFormat="1" applyFont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37" fontId="13" fillId="0" borderId="2" xfId="0" applyNumberFormat="1" applyFont="1" applyFill="1" applyBorder="1" applyAlignment="1">
      <alignment horizontal="center" vertical="center"/>
    </xf>
    <xf numFmtId="37" fontId="13" fillId="0" borderId="3" xfId="0" applyNumberFormat="1" applyFont="1" applyFill="1" applyBorder="1" applyAlignment="1">
      <alignment horizontal="center" vertical="center"/>
    </xf>
    <xf numFmtId="37" fontId="13" fillId="0" borderId="3" xfId="0" applyNumberFormat="1" applyFont="1" applyFill="1" applyBorder="1" applyAlignment="1">
      <alignment horizontal="center"/>
    </xf>
    <xf numFmtId="37" fontId="17" fillId="0" borderId="0" xfId="0" applyNumberFormat="1" applyFont="1" applyFill="1" applyAlignment="1">
      <alignment horizontal="left"/>
    </xf>
    <xf numFmtId="37" fontId="13" fillId="0" borderId="0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Alignment="1">
      <alignment horizontal="left"/>
    </xf>
    <xf numFmtId="37" fontId="25" fillId="0" borderId="0" xfId="0" applyNumberFormat="1" applyFont="1" applyFill="1" applyAlignment="1">
      <alignment horizontal="left"/>
    </xf>
  </cellXfs>
  <cellStyles count="3">
    <cellStyle name="Comma" xfId="2" builtinId="3"/>
    <cellStyle name="Normal" xfId="0" builtinId="0"/>
    <cellStyle name="Normal 2 2" xfId="1" xr:uid="{66141111-61B5-4D64-8D1F-B873E243D0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6" name="Picture 5" descr="Picture">
          <a:extLst>
            <a:ext uri="{FF2B5EF4-FFF2-40B4-BE49-F238E27FC236}">
              <a16:creationId xmlns:a16="http://schemas.microsoft.com/office/drawing/2014/main" id="{C55149C8-0064-478D-A352-7B4CC90D4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657450" y="1190625"/>
          <a:ext cx="1200150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396875</xdr:colOff>
      <xdr:row>0</xdr:row>
      <xdr:rowOff>190499</xdr:rowOff>
    </xdr:from>
    <xdr:to>
      <xdr:col>7</xdr:col>
      <xdr:colOff>301625</xdr:colOff>
      <xdr:row>14</xdr:row>
      <xdr:rowOff>599152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5037CDF-EFB2-40BF-A567-B7EBA6257DD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829887" y="190499"/>
          <a:ext cx="3545758" cy="3742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5306-BA75-4DB9-BA62-23E1AE877539}">
  <sheetPr>
    <pageSetUpPr fitToPage="1"/>
  </sheetPr>
  <dimension ref="A14:Q35"/>
  <sheetViews>
    <sheetView rightToLeft="1" tabSelected="1" view="pageBreakPreview" topLeftCell="A7" zoomScale="124" zoomScaleNormal="100" zoomScaleSheetLayoutView="124" workbookViewId="0">
      <selection activeCell="R11" sqref="R11"/>
    </sheetView>
  </sheetViews>
  <sheetFormatPr defaultRowHeight="18.75" x14ac:dyDescent="0.45"/>
  <cols>
    <col min="1" max="16384" width="9.140625" style="4"/>
  </cols>
  <sheetData>
    <row r="14" spans="1:17" x14ac:dyDescent="0.45">
      <c r="Q14" s="5"/>
    </row>
    <row r="15" spans="1:17" ht="115.5" customHeight="1" x14ac:dyDescent="0.45"/>
    <row r="16" spans="1:17" ht="35.25" customHeight="1" x14ac:dyDescent="0.55000000000000004">
      <c r="A16" s="116" t="s">
        <v>75</v>
      </c>
      <c r="B16" s="117"/>
      <c r="C16" s="117"/>
      <c r="D16" s="117"/>
      <c r="E16" s="117"/>
      <c r="F16" s="117"/>
      <c r="G16" s="117"/>
      <c r="H16" s="117"/>
      <c r="I16" s="117"/>
    </row>
    <row r="17" spans="1:9" ht="35.25" customHeight="1" x14ac:dyDescent="0.55000000000000004">
      <c r="A17" s="116" t="s">
        <v>76</v>
      </c>
      <c r="B17" s="117"/>
      <c r="C17" s="117"/>
      <c r="D17" s="117"/>
      <c r="E17" s="117"/>
      <c r="F17" s="117"/>
      <c r="G17" s="117"/>
      <c r="H17" s="117"/>
      <c r="I17" s="117"/>
    </row>
    <row r="18" spans="1:9" ht="35.25" customHeight="1" x14ac:dyDescent="0.55000000000000004">
      <c r="A18" s="116" t="s">
        <v>77</v>
      </c>
      <c r="B18" s="117"/>
      <c r="C18" s="117"/>
      <c r="D18" s="117"/>
      <c r="E18" s="117"/>
      <c r="F18" s="117"/>
      <c r="G18" s="117"/>
      <c r="H18" s="117"/>
      <c r="I18" s="117"/>
    </row>
    <row r="19" spans="1:9" ht="35.25" customHeight="1" x14ac:dyDescent="0.55000000000000004">
      <c r="A19" s="116" t="s">
        <v>79</v>
      </c>
      <c r="B19" s="117"/>
      <c r="C19" s="117"/>
      <c r="D19" s="117"/>
      <c r="E19" s="117"/>
      <c r="F19" s="117"/>
      <c r="G19" s="117"/>
      <c r="H19" s="117"/>
      <c r="I19" s="117"/>
    </row>
    <row r="35" spans="5:5" x14ac:dyDescent="0.45">
      <c r="E35" s="6" t="s">
        <v>78</v>
      </c>
    </row>
  </sheetData>
  <mergeCells count="4">
    <mergeCell ref="A16:I16"/>
    <mergeCell ref="A17:I17"/>
    <mergeCell ref="A18:I18"/>
    <mergeCell ref="A19:I19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2"/>
  <sheetViews>
    <sheetView rightToLeft="1" view="pageBreakPreview" zoomScale="60" zoomScaleNormal="100" workbookViewId="0">
      <selection activeCell="A6" sqref="A6"/>
    </sheetView>
  </sheetViews>
  <sheetFormatPr defaultRowHeight="12.75" x14ac:dyDescent="0.2"/>
  <cols>
    <col min="1" max="1" width="28.42578125" customWidth="1"/>
    <col min="2" max="2" width="1.42578125" customWidth="1"/>
    <col min="3" max="3" width="19.7109375" customWidth="1"/>
    <col min="4" max="4" width="1.42578125" customWidth="1"/>
    <col min="5" max="5" width="18.7109375" customWidth="1"/>
    <col min="6" max="6" width="1.42578125" customWidth="1"/>
    <col min="7" max="7" width="22.42578125" customWidth="1"/>
    <col min="8" max="8" width="1.42578125" customWidth="1"/>
    <col min="9" max="9" width="20.140625" customWidth="1"/>
    <col min="10" max="10" width="1.42578125" customWidth="1"/>
    <col min="11" max="11" width="22.7109375" customWidth="1"/>
    <col min="12" max="12" width="1.42578125" customWidth="1"/>
    <col min="13" max="13" width="21.85546875" customWidth="1"/>
    <col min="14" max="14" width="1.42578125" customWidth="1"/>
    <col min="15" max="15" width="11.140625" bestFit="1" customWidth="1"/>
  </cols>
  <sheetData>
    <row r="1" spans="1:15" ht="39" customHeight="1" x14ac:dyDescent="0.2">
      <c r="A1" s="119" t="str">
        <f>درآمد!A1</f>
        <v>صندوق سرمایه‌گذاری اختصاصی بازارگردانی لاجورد دماوند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5" ht="39" customHeight="1" x14ac:dyDescent="0.2">
      <c r="A2" s="119" t="str">
        <f>درآمد!A2</f>
        <v>صورت وضعیت درآمدها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5" ht="39" customHeight="1" x14ac:dyDescent="0.2">
      <c r="A3" s="119" t="str">
        <f>درآمد!A3</f>
        <v>یک ماهه منتهی به 31 اردیبهشت 1404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5" ht="39" customHeight="1" x14ac:dyDescent="0.2"/>
    <row r="5" spans="1:15" ht="39" customHeight="1" x14ac:dyDescent="0.2">
      <c r="A5" s="118" t="s">
        <v>154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5" ht="39" customHeight="1" x14ac:dyDescent="0.65">
      <c r="A6" s="16"/>
      <c r="B6" s="16"/>
      <c r="C6" s="136" t="s">
        <v>86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5" ht="39" customHeight="1" thickBot="1" x14ac:dyDescent="0.7">
      <c r="A7" s="137" t="s">
        <v>44</v>
      </c>
      <c r="C7" s="135" t="s">
        <v>107</v>
      </c>
      <c r="D7" s="135"/>
      <c r="E7" s="135"/>
      <c r="F7" s="135"/>
      <c r="G7" s="135"/>
      <c r="H7" s="47"/>
      <c r="I7" s="135" t="s">
        <v>108</v>
      </c>
      <c r="J7" s="135"/>
      <c r="K7" s="135"/>
      <c r="L7" s="135"/>
      <c r="M7" s="135"/>
    </row>
    <row r="8" spans="1:15" ht="39" customHeight="1" thickBot="1" x14ac:dyDescent="0.35">
      <c r="A8" s="129"/>
      <c r="C8" s="76" t="s">
        <v>71</v>
      </c>
      <c r="D8" s="50"/>
      <c r="E8" s="76" t="s">
        <v>63</v>
      </c>
      <c r="F8" s="50"/>
      <c r="G8" s="76" t="s">
        <v>72</v>
      </c>
      <c r="H8" s="47"/>
      <c r="I8" s="76" t="s">
        <v>71</v>
      </c>
      <c r="J8" s="50"/>
      <c r="K8" s="76" t="s">
        <v>63</v>
      </c>
      <c r="L8" s="50"/>
      <c r="M8" s="76" t="s">
        <v>72</v>
      </c>
    </row>
    <row r="9" spans="1:15" ht="39.75" customHeight="1" x14ac:dyDescent="0.2">
      <c r="A9" s="24" t="s">
        <v>95</v>
      </c>
      <c r="B9" s="53"/>
      <c r="C9" s="77">
        <v>229059040</v>
      </c>
      <c r="D9" s="55"/>
      <c r="E9" s="77" t="s">
        <v>85</v>
      </c>
      <c r="F9" s="55"/>
      <c r="G9" s="77">
        <f>C9</f>
        <v>229059040</v>
      </c>
      <c r="H9" s="55"/>
      <c r="I9" s="77">
        <v>769796793</v>
      </c>
      <c r="J9" s="55"/>
      <c r="K9" s="77" t="s">
        <v>85</v>
      </c>
      <c r="L9" s="55"/>
      <c r="M9" s="77">
        <f>I9</f>
        <v>769796793</v>
      </c>
      <c r="O9" s="99"/>
    </row>
    <row r="10" spans="1:15" ht="39.75" customHeight="1" thickBot="1" x14ac:dyDescent="0.25">
      <c r="A10" s="24" t="s">
        <v>97</v>
      </c>
      <c r="C10" s="39">
        <v>5000000</v>
      </c>
      <c r="D10" s="57"/>
      <c r="E10" s="39" t="s">
        <v>85</v>
      </c>
      <c r="F10" s="57"/>
      <c r="G10" s="39">
        <f>C10</f>
        <v>5000000</v>
      </c>
      <c r="H10" s="57"/>
      <c r="I10" s="39">
        <v>5000000</v>
      </c>
      <c r="J10" s="57"/>
      <c r="K10" s="39" t="s">
        <v>85</v>
      </c>
      <c r="L10" s="57"/>
      <c r="M10" s="39">
        <f>I10</f>
        <v>5000000</v>
      </c>
    </row>
    <row r="11" spans="1:15" ht="39.75" customHeight="1" thickBot="1" x14ac:dyDescent="0.25">
      <c r="A11" s="24" t="s">
        <v>31</v>
      </c>
      <c r="C11" s="40">
        <f>SUM(C9:C10)</f>
        <v>234059040</v>
      </c>
      <c r="D11" s="57"/>
      <c r="E11" s="40" t="s">
        <v>85</v>
      </c>
      <c r="F11" s="57"/>
      <c r="G11" s="40">
        <f>SUM(G9:G10)</f>
        <v>234059040</v>
      </c>
      <c r="H11" s="57"/>
      <c r="I11" s="40">
        <f>SUM(I9:I10)</f>
        <v>774796793</v>
      </c>
      <c r="J11" s="57"/>
      <c r="K11" s="40" t="s">
        <v>85</v>
      </c>
      <c r="L11" s="57"/>
      <c r="M11" s="40">
        <f>SUM(M9:M10)</f>
        <v>774796793</v>
      </c>
    </row>
    <row r="12" spans="1:15" ht="13.5" thickTop="1" x14ac:dyDescent="0.2"/>
  </sheetData>
  <sortState xmlns:xlrd2="http://schemas.microsoft.com/office/spreadsheetml/2017/richdata2" ref="A9:M10">
    <sortCondition descending="1" ref="M9:M1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8"/>
  <sheetViews>
    <sheetView rightToLeft="1" view="pageBreakPreview" zoomScale="60" zoomScaleNormal="100" workbookViewId="0">
      <selection activeCell="AI32" sqref="AI32"/>
    </sheetView>
  </sheetViews>
  <sheetFormatPr defaultRowHeight="15.75" x14ac:dyDescent="0.4"/>
  <cols>
    <col min="1" max="1" width="43.7109375" style="10" customWidth="1"/>
    <col min="2" max="2" width="1.42578125" style="10" customWidth="1"/>
    <col min="3" max="3" width="32" style="10" customWidth="1"/>
    <col min="4" max="4" width="1.42578125" style="10" customWidth="1"/>
    <col min="5" max="5" width="45" style="10" bestFit="1" customWidth="1"/>
    <col min="6" max="6" width="1.42578125" style="10" customWidth="1"/>
    <col min="7" max="16384" width="9.140625" style="10"/>
  </cols>
  <sheetData>
    <row r="1" spans="1:5" ht="39.75" customHeight="1" x14ac:dyDescent="0.4">
      <c r="A1" s="139" t="str">
        <f>درآمد!A1</f>
        <v>صندوق سرمایه‌گذاری اختصاصی بازارگردانی لاجورد دماوند</v>
      </c>
      <c r="B1" s="139"/>
      <c r="C1" s="139"/>
      <c r="D1" s="139"/>
      <c r="E1" s="139"/>
    </row>
    <row r="2" spans="1:5" ht="39.75" customHeight="1" x14ac:dyDescent="0.4">
      <c r="A2" s="139" t="str">
        <f>درآمد!A2</f>
        <v>صورت وضعیت درآمدها</v>
      </c>
      <c r="B2" s="139"/>
      <c r="C2" s="139"/>
      <c r="D2" s="139"/>
      <c r="E2" s="139"/>
    </row>
    <row r="3" spans="1:5" ht="39.75" customHeight="1" x14ac:dyDescent="0.4">
      <c r="A3" s="139" t="str">
        <f>درآمد!A3</f>
        <v>یک ماهه منتهی به 31 اردیبهشت 1404</v>
      </c>
      <c r="B3" s="139"/>
      <c r="C3" s="139"/>
      <c r="D3" s="139"/>
      <c r="E3" s="139"/>
    </row>
    <row r="4" spans="1:5" ht="39" customHeight="1" x14ac:dyDescent="0.4"/>
    <row r="5" spans="1:5" ht="39" customHeight="1" x14ac:dyDescent="0.4">
      <c r="A5" s="138" t="s">
        <v>151</v>
      </c>
      <c r="B5" s="138"/>
      <c r="C5" s="138"/>
      <c r="D5" s="138"/>
      <c r="E5" s="138"/>
    </row>
    <row r="6" spans="1:5" ht="39" customHeight="1" thickBot="1" x14ac:dyDescent="0.65">
      <c r="A6" s="101" t="s">
        <v>51</v>
      </c>
      <c r="B6" s="26"/>
      <c r="C6" s="75" t="s">
        <v>107</v>
      </c>
      <c r="D6" s="26"/>
      <c r="E6" s="75" t="s">
        <v>108</v>
      </c>
    </row>
    <row r="7" spans="1:5" ht="39" customHeight="1" thickBot="1" x14ac:dyDescent="0.45">
      <c r="A7" s="72" t="s">
        <v>149</v>
      </c>
      <c r="B7" s="102"/>
      <c r="C7" s="110">
        <v>12632508564</v>
      </c>
      <c r="D7" s="103"/>
      <c r="E7" s="110">
        <v>82488767011</v>
      </c>
    </row>
    <row r="8" spans="1:5" ht="16.5" thickTop="1" x14ac:dyDescent="0.4"/>
  </sheetData>
  <mergeCells count="4">
    <mergeCell ref="A5:E5"/>
    <mergeCell ref="A1:E1"/>
    <mergeCell ref="A2:E2"/>
    <mergeCell ref="A3:E3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28"/>
  <sheetViews>
    <sheetView rightToLeft="1" view="pageBreakPreview" topLeftCell="A7" zoomScale="60" zoomScaleNormal="100" workbookViewId="0">
      <selection activeCell="O21" sqref="O21"/>
    </sheetView>
  </sheetViews>
  <sheetFormatPr defaultRowHeight="15.75" x14ac:dyDescent="0.4"/>
  <cols>
    <col min="1" max="1" width="42" style="10" customWidth="1"/>
    <col min="2" max="2" width="1.42578125" style="10" customWidth="1"/>
    <col min="3" max="3" width="26.28515625" style="10" customWidth="1"/>
    <col min="4" max="4" width="1.42578125" style="10" customWidth="1"/>
    <col min="5" max="5" width="23" style="10" customWidth="1"/>
    <col min="6" max="6" width="1.42578125" style="10" customWidth="1"/>
    <col min="7" max="7" width="26.28515625" style="10" bestFit="1" customWidth="1"/>
    <col min="8" max="8" width="1.42578125" style="10" customWidth="1"/>
    <col min="9" max="9" width="26.28515625" style="10" customWidth="1"/>
    <col min="10" max="10" width="1.42578125" style="10" customWidth="1"/>
    <col min="11" max="11" width="35.5703125" style="10" customWidth="1"/>
    <col min="12" max="12" width="1.42578125" style="10" customWidth="1"/>
    <col min="13" max="13" width="48.28515625" style="10" bestFit="1" customWidth="1"/>
    <col min="14" max="14" width="1.42578125" style="10" customWidth="1"/>
    <col min="15" max="15" width="48" style="10" customWidth="1"/>
    <col min="16" max="16" width="9.140625" style="10"/>
    <col min="17" max="17" width="15.42578125" style="10" bestFit="1" customWidth="1"/>
    <col min="18" max="18" width="13.42578125" style="10" bestFit="1" customWidth="1"/>
    <col min="19" max="19" width="14.140625" style="10" bestFit="1" customWidth="1"/>
    <col min="20" max="16384" width="9.140625" style="10"/>
  </cols>
  <sheetData>
    <row r="1" spans="1:13" ht="38.25" customHeight="1" x14ac:dyDescent="0.4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38.25" customHeight="1" x14ac:dyDescent="0.4">
      <c r="A2" s="139" t="s">
        <v>43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38.25" customHeight="1" x14ac:dyDescent="0.4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ht="38.25" customHeight="1" x14ac:dyDescent="0.4"/>
    <row r="5" spans="1:13" ht="38.25" customHeight="1" x14ac:dyDescent="0.4">
      <c r="A5" s="138" t="s">
        <v>125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6" spans="1:13" ht="39.75" customHeight="1" x14ac:dyDescent="0.75">
      <c r="A6" s="71"/>
      <c r="B6" s="71"/>
      <c r="C6" s="146" t="s">
        <v>86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</row>
    <row r="7" spans="1:13" ht="39.75" customHeight="1" thickBot="1" x14ac:dyDescent="0.7">
      <c r="A7" s="143" t="s">
        <v>32</v>
      </c>
      <c r="C7" s="145" t="s">
        <v>107</v>
      </c>
      <c r="D7" s="145"/>
      <c r="E7" s="145"/>
      <c r="F7" s="145"/>
      <c r="G7" s="145"/>
      <c r="H7" s="26"/>
      <c r="I7" s="145" t="s">
        <v>108</v>
      </c>
      <c r="J7" s="145"/>
      <c r="K7" s="145"/>
      <c r="L7" s="145"/>
      <c r="M7" s="145"/>
    </row>
    <row r="8" spans="1:13" ht="39.75" customHeight="1" thickBot="1" x14ac:dyDescent="0.65">
      <c r="A8" s="144"/>
      <c r="C8" s="75" t="s">
        <v>62</v>
      </c>
      <c r="D8" s="74"/>
      <c r="E8" s="75" t="s">
        <v>63</v>
      </c>
      <c r="F8" s="74"/>
      <c r="G8" s="75" t="s">
        <v>64</v>
      </c>
      <c r="H8" s="26"/>
      <c r="I8" s="75" t="s">
        <v>62</v>
      </c>
      <c r="J8" s="74"/>
      <c r="K8" s="75" t="s">
        <v>63</v>
      </c>
      <c r="L8" s="74"/>
      <c r="M8" s="75" t="s">
        <v>64</v>
      </c>
    </row>
    <row r="9" spans="1:13" ht="39" customHeight="1" x14ac:dyDescent="0.6">
      <c r="A9" s="72" t="s">
        <v>26</v>
      </c>
      <c r="B9" s="26"/>
      <c r="C9" s="30" t="s">
        <v>85</v>
      </c>
      <c r="D9" s="27"/>
      <c r="E9" s="30" t="s">
        <v>85</v>
      </c>
      <c r="F9" s="27"/>
      <c r="G9" s="30" t="s">
        <v>85</v>
      </c>
      <c r="H9" s="26"/>
      <c r="I9" s="30">
        <v>666554783440</v>
      </c>
      <c r="J9" s="27"/>
      <c r="K9" s="30" t="s">
        <v>85</v>
      </c>
      <c r="L9" s="27"/>
      <c r="M9" s="30">
        <f>I9</f>
        <v>666554783440</v>
      </c>
    </row>
    <row r="10" spans="1:13" ht="39" customHeight="1" x14ac:dyDescent="0.6">
      <c r="A10" s="72" t="s">
        <v>29</v>
      </c>
      <c r="B10" s="26"/>
      <c r="C10" s="30" t="s">
        <v>85</v>
      </c>
      <c r="D10" s="27"/>
      <c r="E10" s="30" t="s">
        <v>85</v>
      </c>
      <c r="F10" s="27"/>
      <c r="G10" s="30" t="s">
        <v>85</v>
      </c>
      <c r="H10" s="26"/>
      <c r="I10" s="30">
        <v>234280231650</v>
      </c>
      <c r="J10" s="27"/>
      <c r="K10" s="30">
        <v>-13318256063</v>
      </c>
      <c r="L10" s="27"/>
      <c r="M10" s="30">
        <f>I10+K10</f>
        <v>220961975587</v>
      </c>
    </row>
    <row r="11" spans="1:13" ht="39" customHeight="1" x14ac:dyDescent="0.6">
      <c r="A11" s="73" t="s">
        <v>16</v>
      </c>
      <c r="B11" s="26"/>
      <c r="C11" s="25" t="s">
        <v>85</v>
      </c>
      <c r="D11" s="27"/>
      <c r="E11" s="25" t="s">
        <v>85</v>
      </c>
      <c r="F11" s="27"/>
      <c r="G11" s="25" t="s">
        <v>85</v>
      </c>
      <c r="H11" s="26"/>
      <c r="I11" s="30">
        <v>105363890904</v>
      </c>
      <c r="J11" s="27"/>
      <c r="K11" s="25">
        <v>-4292090168</v>
      </c>
      <c r="L11" s="27"/>
      <c r="M11" s="25">
        <f>I11+K11</f>
        <v>101071800736</v>
      </c>
    </row>
    <row r="12" spans="1:13" ht="39" customHeight="1" thickBot="1" x14ac:dyDescent="0.65">
      <c r="A12" s="72" t="s">
        <v>80</v>
      </c>
      <c r="B12" s="26"/>
      <c r="C12" s="31" t="s">
        <v>85</v>
      </c>
      <c r="D12" s="27"/>
      <c r="E12" s="31" t="s">
        <v>85</v>
      </c>
      <c r="F12" s="27"/>
      <c r="G12" s="31" t="s">
        <v>85</v>
      </c>
      <c r="H12" s="26"/>
      <c r="I12" s="31">
        <v>60451632540</v>
      </c>
      <c r="J12" s="27"/>
      <c r="K12" s="31" t="s">
        <v>85</v>
      </c>
      <c r="L12" s="27"/>
      <c r="M12" s="31">
        <f>I12</f>
        <v>60451632540</v>
      </c>
    </row>
    <row r="13" spans="1:13" ht="39" customHeight="1" thickBot="1" x14ac:dyDescent="0.65">
      <c r="A13" s="72" t="s">
        <v>31</v>
      </c>
      <c r="B13" s="26"/>
      <c r="C13" s="34" t="s">
        <v>85</v>
      </c>
      <c r="D13" s="27"/>
      <c r="E13" s="34" t="s">
        <v>85</v>
      </c>
      <c r="F13" s="27"/>
      <c r="G13" s="34" t="s">
        <v>85</v>
      </c>
      <c r="H13" s="26"/>
      <c r="I13" s="34">
        <f>SUM(I9:I12)</f>
        <v>1066650538534</v>
      </c>
      <c r="J13" s="27"/>
      <c r="K13" s="34">
        <f>SUM(K9:K12)</f>
        <v>-17610346231</v>
      </c>
      <c r="L13" s="27"/>
      <c r="M13" s="34">
        <f>SUM(M9:M12)</f>
        <v>1049040192303</v>
      </c>
    </row>
    <row r="14" spans="1:13" ht="16.5" thickTop="1" x14ac:dyDescent="0.4"/>
    <row r="15" spans="1:13" ht="33.75" x14ac:dyDescent="0.4">
      <c r="A15" s="118" t="s">
        <v>127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</row>
    <row r="16" spans="1:13" ht="33.75" x14ac:dyDescent="0.4">
      <c r="A16" s="45"/>
      <c r="B16" s="45"/>
      <c r="C16" s="142" t="s">
        <v>86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 ht="39" customHeight="1" thickBot="1" x14ac:dyDescent="0.7">
      <c r="A17"/>
      <c r="B17"/>
      <c r="C17"/>
      <c r="D17"/>
      <c r="E17"/>
      <c r="F17"/>
      <c r="G17"/>
      <c r="H17"/>
      <c r="J17"/>
      <c r="K17" s="46" t="s">
        <v>107</v>
      </c>
      <c r="M17" s="46" t="s">
        <v>108</v>
      </c>
    </row>
    <row r="18" spans="1:13" ht="39" customHeight="1" thickBot="1" x14ac:dyDescent="0.45">
      <c r="A18" s="14" t="s">
        <v>65</v>
      </c>
      <c r="B18" s="47"/>
      <c r="C18" s="76" t="s">
        <v>66</v>
      </c>
      <c r="D18" s="47"/>
      <c r="E18" s="131" t="s">
        <v>67</v>
      </c>
      <c r="F18" s="131"/>
      <c r="G18" s="131"/>
      <c r="H18" s="47"/>
      <c r="I18" s="76" t="s">
        <v>68</v>
      </c>
      <c r="J18"/>
      <c r="K18" s="14" t="s">
        <v>69</v>
      </c>
      <c r="M18" s="14" t="s">
        <v>69</v>
      </c>
    </row>
    <row r="19" spans="1:13" ht="39" customHeight="1" x14ac:dyDescent="0.6">
      <c r="A19" s="24" t="s">
        <v>126</v>
      </c>
      <c r="B19"/>
      <c r="C19" s="58" t="s">
        <v>70</v>
      </c>
      <c r="D19" s="57"/>
      <c r="E19" s="141">
        <v>1000000</v>
      </c>
      <c r="F19" s="141"/>
      <c r="G19" s="141"/>
      <c r="H19" s="47"/>
      <c r="I19" s="37">
        <v>220</v>
      </c>
      <c r="J19" s="57"/>
      <c r="K19" s="77">
        <v>220000000</v>
      </c>
      <c r="L19" s="74"/>
      <c r="M19" s="77">
        <v>20298478084</v>
      </c>
    </row>
    <row r="20" spans="1:13" ht="39" customHeight="1" thickBot="1" x14ac:dyDescent="0.45">
      <c r="A20" s="24" t="s">
        <v>141</v>
      </c>
      <c r="C20" s="27" t="s">
        <v>85</v>
      </c>
      <c r="D20" s="27"/>
      <c r="E20" s="140" t="s">
        <v>85</v>
      </c>
      <c r="F20" s="140"/>
      <c r="G20" s="140"/>
      <c r="H20" s="27"/>
      <c r="I20" s="27" t="s">
        <v>85</v>
      </c>
      <c r="K20" s="31" t="s">
        <v>85</v>
      </c>
      <c r="L20" s="30"/>
      <c r="M20" s="31">
        <v>2871000000</v>
      </c>
    </row>
    <row r="21" spans="1:13" ht="39" customHeight="1" thickBot="1" x14ac:dyDescent="0.65">
      <c r="A21" s="72" t="s">
        <v>31</v>
      </c>
      <c r="B21"/>
      <c r="C21" s="78"/>
      <c r="D21" s="50"/>
      <c r="E21" s="78"/>
      <c r="F21" s="50"/>
      <c r="G21" s="78"/>
      <c r="H21" s="47"/>
      <c r="I21" s="26"/>
      <c r="J21" s="57"/>
      <c r="K21" s="79">
        <f>SUM(K19:K20)</f>
        <v>220000000</v>
      </c>
      <c r="L21" s="26"/>
      <c r="M21" s="79">
        <f>SUM(M19:M20)</f>
        <v>23169478084</v>
      </c>
    </row>
    <row r="22" spans="1:13" ht="34.5" thickTop="1" x14ac:dyDescent="0.4">
      <c r="A22" s="118" t="s">
        <v>128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</row>
    <row r="23" spans="1:13" ht="33.75" x14ac:dyDescent="0.85">
      <c r="A23" s="16"/>
      <c r="B23" s="16"/>
      <c r="C23" s="122" t="s">
        <v>86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13" ht="40.5" customHeight="1" thickBot="1" x14ac:dyDescent="0.7">
      <c r="A24" s="137" t="s">
        <v>44</v>
      </c>
      <c r="B24"/>
      <c r="C24" s="145" t="s">
        <v>107</v>
      </c>
      <c r="D24" s="145"/>
      <c r="E24" s="145"/>
      <c r="F24" s="145"/>
      <c r="G24" s="145"/>
      <c r="H24"/>
      <c r="I24" s="145" t="s">
        <v>108</v>
      </c>
      <c r="J24" s="145"/>
      <c r="K24" s="145"/>
      <c r="L24" s="145"/>
      <c r="M24" s="145"/>
    </row>
    <row r="25" spans="1:13" ht="40.5" customHeight="1" thickBot="1" x14ac:dyDescent="0.45">
      <c r="A25" s="129"/>
      <c r="B25"/>
      <c r="C25" s="81" t="s">
        <v>71</v>
      </c>
      <c r="D25" s="80"/>
      <c r="E25" s="81" t="s">
        <v>63</v>
      </c>
      <c r="F25" s="80"/>
      <c r="G25" s="81" t="s">
        <v>72</v>
      </c>
      <c r="H25" s="47"/>
      <c r="I25" s="81" t="s">
        <v>71</v>
      </c>
      <c r="J25" s="80"/>
      <c r="K25" s="81" t="s">
        <v>63</v>
      </c>
      <c r="L25" s="80"/>
      <c r="M25" s="81" t="s">
        <v>72</v>
      </c>
    </row>
    <row r="26" spans="1:13" ht="40.5" customHeight="1" thickBot="1" x14ac:dyDescent="0.45">
      <c r="A26" s="24" t="s">
        <v>58</v>
      </c>
      <c r="B26"/>
      <c r="C26" s="79" t="s">
        <v>85</v>
      </c>
      <c r="D26" s="57"/>
      <c r="E26" s="79" t="s">
        <v>85</v>
      </c>
      <c r="F26" s="57"/>
      <c r="G26" s="79" t="s">
        <v>85</v>
      </c>
      <c r="H26" s="57"/>
      <c r="I26" s="79">
        <v>48524</v>
      </c>
      <c r="J26" s="57"/>
      <c r="K26" s="79" t="s">
        <v>85</v>
      </c>
      <c r="L26" s="57"/>
      <c r="M26" s="79">
        <f>I26</f>
        <v>48524</v>
      </c>
    </row>
    <row r="27" spans="1:13" ht="40.5" customHeight="1" thickTop="1" x14ac:dyDescent="0.4">
      <c r="A27" s="70"/>
      <c r="B27"/>
      <c r="C27" s="18"/>
      <c r="D27" s="7"/>
      <c r="E27" s="18"/>
      <c r="F27" s="7"/>
      <c r="G27" s="18"/>
      <c r="H27" s="7"/>
      <c r="I27" s="18"/>
      <c r="J27" s="7"/>
      <c r="K27" s="18" t="s">
        <v>85</v>
      </c>
      <c r="L27" s="7"/>
      <c r="M27" s="18"/>
    </row>
    <row r="28" spans="1:13" x14ac:dyDescent="0.4">
      <c r="A28"/>
      <c r="B2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</sheetData>
  <sortState xmlns:xlrd2="http://schemas.microsoft.com/office/spreadsheetml/2017/richdata2" ref="A9:M12">
    <sortCondition descending="1" ref="M9:M12"/>
  </sortState>
  <mergeCells count="18">
    <mergeCell ref="A22:M22"/>
    <mergeCell ref="A24:A25"/>
    <mergeCell ref="C24:G24"/>
    <mergeCell ref="I24:M24"/>
    <mergeCell ref="C23:M23"/>
    <mergeCell ref="A1:M1"/>
    <mergeCell ref="A2:M2"/>
    <mergeCell ref="A3:M3"/>
    <mergeCell ref="A5:M5"/>
    <mergeCell ref="A7:A8"/>
    <mergeCell ref="C7:G7"/>
    <mergeCell ref="I7:M7"/>
    <mergeCell ref="C6:M6"/>
    <mergeCell ref="E20:G20"/>
    <mergeCell ref="E18:G18"/>
    <mergeCell ref="E19:G19"/>
    <mergeCell ref="A15:M15"/>
    <mergeCell ref="C16:M16"/>
  </mergeCells>
  <pageMargins left="0.39" right="0.39" top="0.39" bottom="0.39" header="0" footer="0"/>
  <pageSetup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8"/>
  <sheetViews>
    <sheetView rightToLeft="1" view="pageBreakPreview" topLeftCell="A8" zoomScale="60" zoomScaleNormal="100" workbookViewId="0">
      <selection activeCell="O35" sqref="O35"/>
    </sheetView>
  </sheetViews>
  <sheetFormatPr defaultRowHeight="12.75" x14ac:dyDescent="0.2"/>
  <cols>
    <col min="1" max="1" width="53" style="51" customWidth="1"/>
    <col min="2" max="2" width="1.42578125" style="51" customWidth="1"/>
    <col min="3" max="3" width="25.42578125" style="51" customWidth="1"/>
    <col min="4" max="4" width="1.42578125" style="51" customWidth="1"/>
    <col min="5" max="5" width="26.28515625" style="51" customWidth="1"/>
    <col min="6" max="6" width="1.42578125" style="51" customWidth="1"/>
    <col min="7" max="7" width="27.5703125" style="51" customWidth="1"/>
    <col min="8" max="8" width="1.42578125" style="51" customWidth="1"/>
    <col min="9" max="9" width="30.85546875" style="51" customWidth="1"/>
    <col min="10" max="10" width="1.42578125" style="51" customWidth="1"/>
    <col min="11" max="11" width="20.85546875" style="51" bestFit="1" customWidth="1"/>
    <col min="12" max="12" width="1.42578125" style="51" customWidth="1"/>
    <col min="13" max="13" width="27.42578125" style="51" customWidth="1"/>
    <col min="14" max="14" width="1.42578125" style="51" customWidth="1"/>
    <col min="15" max="15" width="27.85546875" style="51" customWidth="1"/>
    <col min="16" max="16" width="1.42578125" style="51" customWidth="1"/>
    <col min="17" max="17" width="31.7109375" style="51" customWidth="1"/>
    <col min="18" max="18" width="1.42578125" style="51" customWidth="1"/>
    <col min="19" max="19" width="0.28515625" style="51" customWidth="1"/>
    <col min="20" max="21" width="19.85546875" style="51" customWidth="1"/>
    <col min="22" max="22" width="17.7109375" style="51" bestFit="1" customWidth="1"/>
    <col min="23" max="23" width="17" style="51" bestFit="1" customWidth="1"/>
    <col min="24" max="24" width="15" style="51" bestFit="1" customWidth="1"/>
    <col min="25" max="25" width="13.85546875" style="51" bestFit="1" customWidth="1"/>
    <col min="26" max="16384" width="9.140625" style="51"/>
  </cols>
  <sheetData>
    <row r="1" spans="1:18" ht="39.75" customHeight="1" x14ac:dyDescent="0.2">
      <c r="A1" s="139" t="str">
        <f>درآمد!A1</f>
        <v>صندوق سرمایه‌گذاری اختصاصی بازارگردانی لاجورد دماوند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ht="39.75" customHeight="1" x14ac:dyDescent="0.2">
      <c r="A2" s="139" t="str">
        <f>درآمد!A2</f>
        <v>صورت وضعیت درآمدها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82"/>
    </row>
    <row r="3" spans="1:18" ht="39.75" customHeight="1" x14ac:dyDescent="0.2">
      <c r="A3" s="139" t="str">
        <f>درآمد!A3</f>
        <v>یک ماهه منتهی به 31 اردیبهشت 1404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82"/>
    </row>
    <row r="4" spans="1:18" ht="39.75" customHeight="1" x14ac:dyDescent="0.2"/>
    <row r="5" spans="1:18" ht="39" customHeight="1" x14ac:dyDescent="0.2">
      <c r="A5" s="138" t="s">
        <v>129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83"/>
    </row>
    <row r="6" spans="1:18" ht="39" customHeight="1" x14ac:dyDescent="0.85">
      <c r="A6" s="84"/>
      <c r="B6" s="84"/>
      <c r="C6" s="148" t="s">
        <v>86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83"/>
    </row>
    <row r="7" spans="1:18" ht="39" customHeight="1" thickBot="1" x14ac:dyDescent="0.7">
      <c r="A7" s="147" t="s">
        <v>44</v>
      </c>
      <c r="C7" s="145" t="s">
        <v>107</v>
      </c>
      <c r="D7" s="145"/>
      <c r="E7" s="145"/>
      <c r="F7" s="145"/>
      <c r="G7" s="145"/>
      <c r="H7" s="145"/>
      <c r="I7" s="145"/>
      <c r="J7" s="90"/>
      <c r="K7" s="145" t="s">
        <v>108</v>
      </c>
      <c r="L7" s="145"/>
      <c r="M7" s="145"/>
      <c r="N7" s="145"/>
      <c r="O7" s="145"/>
      <c r="P7" s="145"/>
      <c r="Q7" s="145"/>
      <c r="R7" s="85"/>
    </row>
    <row r="8" spans="1:18" ht="57" customHeight="1" thickBot="1" x14ac:dyDescent="0.35">
      <c r="A8" s="144"/>
      <c r="C8" s="91" t="s">
        <v>9</v>
      </c>
      <c r="D8" s="92"/>
      <c r="E8" s="91" t="s">
        <v>11</v>
      </c>
      <c r="F8" s="92"/>
      <c r="G8" s="91" t="s">
        <v>74</v>
      </c>
      <c r="H8" s="92"/>
      <c r="I8" s="91" t="s">
        <v>138</v>
      </c>
      <c r="J8" s="90"/>
      <c r="K8" s="91" t="s">
        <v>9</v>
      </c>
      <c r="L8" s="92"/>
      <c r="M8" s="91" t="s">
        <v>11</v>
      </c>
      <c r="N8" s="92"/>
      <c r="O8" s="91" t="s">
        <v>74</v>
      </c>
      <c r="P8" s="92"/>
      <c r="Q8" s="91" t="s">
        <v>138</v>
      </c>
      <c r="R8" s="85"/>
    </row>
    <row r="9" spans="1:18" ht="40.5" customHeight="1" x14ac:dyDescent="0.3">
      <c r="A9" s="73" t="s">
        <v>18</v>
      </c>
      <c r="C9" s="25">
        <v>581882435</v>
      </c>
      <c r="D9" s="56"/>
      <c r="E9" s="25">
        <v>9436774516590</v>
      </c>
      <c r="F9" s="56"/>
      <c r="G9" s="25">
        <v>-7803934711051</v>
      </c>
      <c r="H9" s="56"/>
      <c r="I9" s="25">
        <f t="shared" ref="I9:I27" si="0">E9+G9</f>
        <v>1632839805539</v>
      </c>
      <c r="J9" s="90"/>
      <c r="K9" s="25">
        <v>581882435</v>
      </c>
      <c r="L9" s="56"/>
      <c r="M9" s="25">
        <v>9436774516590</v>
      </c>
      <c r="N9" s="56"/>
      <c r="O9" s="25">
        <v>-6531757989281</v>
      </c>
      <c r="P9" s="56"/>
      <c r="Q9" s="25">
        <f t="shared" ref="Q9:Q27" si="1">M9+O9</f>
        <v>2905016527309</v>
      </c>
      <c r="R9" s="87"/>
    </row>
    <row r="10" spans="1:18" ht="40.5" customHeight="1" x14ac:dyDescent="0.3">
      <c r="A10" s="73" t="s">
        <v>82</v>
      </c>
      <c r="C10" s="25">
        <v>1464036103</v>
      </c>
      <c r="D10" s="56"/>
      <c r="E10" s="25">
        <v>6492454207022</v>
      </c>
      <c r="F10" s="56"/>
      <c r="G10" s="25">
        <v>-5746622051365</v>
      </c>
      <c r="H10" s="56"/>
      <c r="I10" s="25">
        <f t="shared" si="0"/>
        <v>745832155657</v>
      </c>
      <c r="J10" s="90"/>
      <c r="K10" s="25">
        <v>1464036103</v>
      </c>
      <c r="L10" s="56"/>
      <c r="M10" s="25">
        <v>6492454207022</v>
      </c>
      <c r="N10" s="56"/>
      <c r="O10" s="25">
        <v>-5906817687140</v>
      </c>
      <c r="P10" s="56"/>
      <c r="Q10" s="25">
        <f t="shared" si="1"/>
        <v>585636519882</v>
      </c>
      <c r="R10" s="88"/>
    </row>
    <row r="11" spans="1:18" ht="40.5" customHeight="1" x14ac:dyDescent="0.3">
      <c r="A11" s="73" t="s">
        <v>16</v>
      </c>
      <c r="C11" s="25">
        <v>20519301</v>
      </c>
      <c r="D11" s="56"/>
      <c r="E11" s="25">
        <v>1054915690742</v>
      </c>
      <c r="F11" s="56"/>
      <c r="G11" s="25">
        <v>-893045245118</v>
      </c>
      <c r="H11" s="56"/>
      <c r="I11" s="25">
        <f t="shared" si="0"/>
        <v>161870445624</v>
      </c>
      <c r="J11" s="90"/>
      <c r="K11" s="25">
        <v>20519301</v>
      </c>
      <c r="L11" s="56"/>
      <c r="M11" s="25">
        <v>1054915690742</v>
      </c>
      <c r="N11" s="56"/>
      <c r="O11" s="25">
        <v>-868811781529</v>
      </c>
      <c r="P11" s="56"/>
      <c r="Q11" s="25">
        <f t="shared" si="1"/>
        <v>186103909213</v>
      </c>
      <c r="R11" s="88"/>
    </row>
    <row r="12" spans="1:18" ht="40.5" customHeight="1" x14ac:dyDescent="0.3">
      <c r="A12" s="73" t="s">
        <v>24</v>
      </c>
      <c r="C12" s="25">
        <v>19069562</v>
      </c>
      <c r="D12" s="56"/>
      <c r="E12" s="25">
        <v>126906760424</v>
      </c>
      <c r="F12" s="56"/>
      <c r="G12" s="25">
        <v>-121193973836</v>
      </c>
      <c r="H12" s="56"/>
      <c r="I12" s="25">
        <f t="shared" si="0"/>
        <v>5712786588</v>
      </c>
      <c r="J12" s="90"/>
      <c r="K12" s="25">
        <v>19069562</v>
      </c>
      <c r="L12" s="56"/>
      <c r="M12" s="25">
        <v>126906760424</v>
      </c>
      <c r="N12" s="56"/>
      <c r="O12" s="25">
        <v>-96981865202</v>
      </c>
      <c r="P12" s="56"/>
      <c r="Q12" s="25">
        <f t="shared" si="1"/>
        <v>29924895222</v>
      </c>
      <c r="R12" s="88"/>
    </row>
    <row r="13" spans="1:18" ht="40.5" customHeight="1" x14ac:dyDescent="0.3">
      <c r="A13" s="73" t="s">
        <v>22</v>
      </c>
      <c r="C13" s="25">
        <v>30718316</v>
      </c>
      <c r="D13" s="56"/>
      <c r="E13" s="25">
        <v>79407887596</v>
      </c>
      <c r="F13" s="56"/>
      <c r="G13" s="25">
        <v>-58811562672</v>
      </c>
      <c r="H13" s="56"/>
      <c r="I13" s="25">
        <f t="shared" si="0"/>
        <v>20596324924</v>
      </c>
      <c r="J13" s="90"/>
      <c r="K13" s="25">
        <v>30718316</v>
      </c>
      <c r="L13" s="56"/>
      <c r="M13" s="25">
        <v>79407887596</v>
      </c>
      <c r="N13" s="56"/>
      <c r="O13" s="25">
        <v>-52313821905</v>
      </c>
      <c r="P13" s="56"/>
      <c r="Q13" s="25">
        <f t="shared" si="1"/>
        <v>27094065691</v>
      </c>
      <c r="R13" s="88"/>
    </row>
    <row r="14" spans="1:18" ht="40.5" customHeight="1" x14ac:dyDescent="0.3">
      <c r="A14" s="73" t="s">
        <v>21</v>
      </c>
      <c r="C14" s="25">
        <v>28541219</v>
      </c>
      <c r="D14" s="56"/>
      <c r="E14" s="25">
        <v>160564940802</v>
      </c>
      <c r="F14" s="56"/>
      <c r="G14" s="25">
        <v>-145477966398</v>
      </c>
      <c r="H14" s="56"/>
      <c r="I14" s="25">
        <f t="shared" si="0"/>
        <v>15086974404</v>
      </c>
      <c r="J14" s="90"/>
      <c r="K14" s="25">
        <v>28541219</v>
      </c>
      <c r="L14" s="56"/>
      <c r="M14" s="25">
        <v>160564940802</v>
      </c>
      <c r="N14" s="56"/>
      <c r="O14" s="25">
        <v>-141617765539</v>
      </c>
      <c r="P14" s="56"/>
      <c r="Q14" s="25">
        <f t="shared" si="1"/>
        <v>18947175263</v>
      </c>
      <c r="R14" s="88"/>
    </row>
    <row r="15" spans="1:18" ht="40.5" customHeight="1" x14ac:dyDescent="0.3">
      <c r="A15" s="72" t="s">
        <v>25</v>
      </c>
      <c r="C15" s="30">
        <v>132918399</v>
      </c>
      <c r="D15" s="56"/>
      <c r="E15" s="30">
        <v>396725517097</v>
      </c>
      <c r="F15" s="56"/>
      <c r="G15" s="30">
        <v>-384506318043</v>
      </c>
      <c r="H15" s="56"/>
      <c r="I15" s="25">
        <f t="shared" si="0"/>
        <v>12219199054</v>
      </c>
      <c r="J15" s="90"/>
      <c r="K15" s="30">
        <v>132918399</v>
      </c>
      <c r="L15" s="56"/>
      <c r="M15" s="30">
        <v>396725517097</v>
      </c>
      <c r="N15" s="56"/>
      <c r="O15" s="30">
        <v>-411388559056</v>
      </c>
      <c r="P15" s="56"/>
      <c r="Q15" s="25">
        <f t="shared" si="1"/>
        <v>-14663041959</v>
      </c>
      <c r="R15" s="88"/>
    </row>
    <row r="16" spans="1:18" ht="40.5" customHeight="1" x14ac:dyDescent="0.3">
      <c r="A16" s="73" t="s">
        <v>23</v>
      </c>
      <c r="C16" s="25">
        <v>9007589</v>
      </c>
      <c r="D16" s="56"/>
      <c r="E16" s="25">
        <v>142481765368</v>
      </c>
      <c r="F16" s="56"/>
      <c r="G16" s="25">
        <v>-137558310178</v>
      </c>
      <c r="H16" s="56"/>
      <c r="I16" s="25">
        <f t="shared" si="0"/>
        <v>4923455190</v>
      </c>
      <c r="J16" s="90"/>
      <c r="K16" s="25">
        <v>9007589</v>
      </c>
      <c r="L16" s="56"/>
      <c r="M16" s="25">
        <v>142481765368</v>
      </c>
      <c r="N16" s="56"/>
      <c r="O16" s="25">
        <v>-130189366016</v>
      </c>
      <c r="P16" s="56"/>
      <c r="Q16" s="25">
        <f t="shared" si="1"/>
        <v>12292399352</v>
      </c>
      <c r="R16" s="88"/>
    </row>
    <row r="17" spans="1:18" ht="40.5" customHeight="1" x14ac:dyDescent="0.3">
      <c r="A17" s="73" t="s">
        <v>17</v>
      </c>
      <c r="C17" s="25">
        <v>26237429</v>
      </c>
      <c r="D17" s="56"/>
      <c r="E17" s="25">
        <v>208429034003</v>
      </c>
      <c r="F17" s="56"/>
      <c r="G17" s="25">
        <v>-201275668897</v>
      </c>
      <c r="H17" s="56"/>
      <c r="I17" s="25">
        <f t="shared" si="0"/>
        <v>7153365106</v>
      </c>
      <c r="J17" s="90"/>
      <c r="K17" s="25">
        <v>26237429</v>
      </c>
      <c r="L17" s="56"/>
      <c r="M17" s="25">
        <v>208429034003</v>
      </c>
      <c r="N17" s="56"/>
      <c r="O17" s="25">
        <v>-196494481366</v>
      </c>
      <c r="P17" s="56"/>
      <c r="Q17" s="25">
        <f t="shared" si="1"/>
        <v>11934552637</v>
      </c>
      <c r="R17" s="88"/>
    </row>
    <row r="18" spans="1:18" ht="40.5" customHeight="1" x14ac:dyDescent="0.3">
      <c r="A18" s="72" t="s">
        <v>28</v>
      </c>
      <c r="C18" s="30">
        <v>879171</v>
      </c>
      <c r="D18" s="56"/>
      <c r="E18" s="30">
        <v>2528331144</v>
      </c>
      <c r="F18" s="56"/>
      <c r="G18" s="30">
        <v>-2717711364</v>
      </c>
      <c r="H18" s="56"/>
      <c r="I18" s="25">
        <f t="shared" si="0"/>
        <v>-189380220</v>
      </c>
      <c r="J18" s="90"/>
      <c r="K18" s="30">
        <v>879171</v>
      </c>
      <c r="L18" s="56"/>
      <c r="M18" s="30">
        <v>2528331144</v>
      </c>
      <c r="N18" s="56"/>
      <c r="O18" s="30">
        <v>-2693419972</v>
      </c>
      <c r="P18" s="56"/>
      <c r="Q18" s="25">
        <f t="shared" si="1"/>
        <v>-165088828</v>
      </c>
      <c r="R18" s="88"/>
    </row>
    <row r="19" spans="1:18" ht="40.5" customHeight="1" x14ac:dyDescent="0.3">
      <c r="A19" s="73" t="s">
        <v>30</v>
      </c>
      <c r="C19" s="25">
        <v>210000000</v>
      </c>
      <c r="D19" s="56"/>
      <c r="E19" s="25">
        <v>509702331600</v>
      </c>
      <c r="F19" s="56"/>
      <c r="G19" s="25">
        <v>-510090000000</v>
      </c>
      <c r="H19" s="56"/>
      <c r="I19" s="25">
        <f t="shared" si="0"/>
        <v>-387668400</v>
      </c>
      <c r="J19" s="90"/>
      <c r="K19" s="25">
        <v>210000000</v>
      </c>
      <c r="L19" s="56"/>
      <c r="M19" s="25">
        <v>509702331600</v>
      </c>
      <c r="N19" s="56"/>
      <c r="O19" s="25">
        <v>-510090000000</v>
      </c>
      <c r="P19" s="56"/>
      <c r="Q19" s="25">
        <f t="shared" si="1"/>
        <v>-387668400</v>
      </c>
      <c r="R19" s="88"/>
    </row>
    <row r="20" spans="1:18" ht="40.5" customHeight="1" x14ac:dyDescent="0.3">
      <c r="A20" s="73" t="s">
        <v>27</v>
      </c>
      <c r="C20" s="25">
        <v>1092556</v>
      </c>
      <c r="D20" s="56"/>
      <c r="E20" s="25">
        <v>14509033987</v>
      </c>
      <c r="F20" s="56"/>
      <c r="G20" s="25">
        <v>-13766660540</v>
      </c>
      <c r="H20" s="56"/>
      <c r="I20" s="25">
        <f t="shared" si="0"/>
        <v>742373447</v>
      </c>
      <c r="J20" s="90"/>
      <c r="K20" s="25">
        <v>1092556</v>
      </c>
      <c r="L20" s="56"/>
      <c r="M20" s="25">
        <v>14509033987</v>
      </c>
      <c r="N20" s="56"/>
      <c r="O20" s="25">
        <v>-15131317612</v>
      </c>
      <c r="P20" s="56"/>
      <c r="Q20" s="25">
        <f t="shared" si="1"/>
        <v>-622283625</v>
      </c>
      <c r="R20" s="88"/>
    </row>
    <row r="21" spans="1:18" ht="40.5" customHeight="1" x14ac:dyDescent="0.3">
      <c r="A21" s="73" t="s">
        <v>19</v>
      </c>
      <c r="C21" s="25">
        <v>10114080</v>
      </c>
      <c r="D21" s="56"/>
      <c r="E21" s="25">
        <v>138659716065</v>
      </c>
      <c r="F21" s="56"/>
      <c r="G21" s="25">
        <v>-143053674197</v>
      </c>
      <c r="H21" s="56"/>
      <c r="I21" s="25">
        <f t="shared" si="0"/>
        <v>-4393958132</v>
      </c>
      <c r="J21" s="90"/>
      <c r="K21" s="25">
        <v>10114080</v>
      </c>
      <c r="L21" s="56"/>
      <c r="M21" s="25">
        <v>138659716065</v>
      </c>
      <c r="N21" s="56"/>
      <c r="O21" s="25">
        <v>-149836414252</v>
      </c>
      <c r="P21" s="56"/>
      <c r="Q21" s="25">
        <f t="shared" si="1"/>
        <v>-11176698187</v>
      </c>
      <c r="R21" s="88"/>
    </row>
    <row r="22" spans="1:18" ht="40.5" customHeight="1" x14ac:dyDescent="0.3">
      <c r="A22" s="73" t="s">
        <v>111</v>
      </c>
      <c r="C22" s="25">
        <v>69942315</v>
      </c>
      <c r="D22" s="56"/>
      <c r="E22" s="25">
        <v>749910674359</v>
      </c>
      <c r="F22" s="56"/>
      <c r="G22" s="25">
        <v>-759752668024</v>
      </c>
      <c r="H22" s="56"/>
      <c r="I22" s="25">
        <f t="shared" si="0"/>
        <v>-9841993665</v>
      </c>
      <c r="J22" s="90"/>
      <c r="K22" s="25">
        <v>69942315</v>
      </c>
      <c r="L22" s="56"/>
      <c r="M22" s="25">
        <v>749910674359</v>
      </c>
      <c r="N22" s="56"/>
      <c r="O22" s="25">
        <v>-761884262507</v>
      </c>
      <c r="P22" s="56"/>
      <c r="Q22" s="25">
        <f t="shared" si="1"/>
        <v>-11973588148</v>
      </c>
      <c r="R22" s="88"/>
    </row>
    <row r="23" spans="1:18" ht="40.5" customHeight="1" x14ac:dyDescent="0.3">
      <c r="A23" s="73" t="s">
        <v>81</v>
      </c>
      <c r="C23" s="25">
        <v>73149107</v>
      </c>
      <c r="D23" s="56"/>
      <c r="E23" s="25">
        <v>113660413770</v>
      </c>
      <c r="F23" s="56"/>
      <c r="G23" s="25">
        <v>-163049359503</v>
      </c>
      <c r="H23" s="56"/>
      <c r="I23" s="25">
        <f t="shared" si="0"/>
        <v>-49388945733</v>
      </c>
      <c r="J23" s="90"/>
      <c r="K23" s="25">
        <v>73149107</v>
      </c>
      <c r="L23" s="56"/>
      <c r="M23" s="25">
        <v>113660413770</v>
      </c>
      <c r="N23" s="56"/>
      <c r="O23" s="25">
        <v>-163049359503</v>
      </c>
      <c r="P23" s="56"/>
      <c r="Q23" s="25">
        <f t="shared" si="1"/>
        <v>-49388945733</v>
      </c>
      <c r="R23" s="88"/>
    </row>
    <row r="24" spans="1:18" ht="40.5" customHeight="1" x14ac:dyDescent="0.3">
      <c r="A24" s="73" t="s">
        <v>15</v>
      </c>
      <c r="C24" s="25">
        <v>182842703</v>
      </c>
      <c r="D24" s="56"/>
      <c r="E24" s="25">
        <v>517234295146</v>
      </c>
      <c r="F24" s="56"/>
      <c r="G24" s="25">
        <v>-606486931456</v>
      </c>
      <c r="H24" s="56"/>
      <c r="I24" s="25">
        <f t="shared" si="0"/>
        <v>-89252636310</v>
      </c>
      <c r="J24" s="90"/>
      <c r="K24" s="25">
        <v>182842703</v>
      </c>
      <c r="L24" s="56"/>
      <c r="M24" s="25">
        <v>517234295146</v>
      </c>
      <c r="N24" s="56"/>
      <c r="O24" s="25">
        <v>-644883691517</v>
      </c>
      <c r="P24" s="56"/>
      <c r="Q24" s="25">
        <f t="shared" si="1"/>
        <v>-127649396371</v>
      </c>
      <c r="R24" s="88"/>
    </row>
    <row r="25" spans="1:18" ht="40.5" customHeight="1" x14ac:dyDescent="0.3">
      <c r="A25" s="73" t="s">
        <v>29</v>
      </c>
      <c r="C25" s="25">
        <v>1579632054</v>
      </c>
      <c r="D25" s="56"/>
      <c r="E25" s="25">
        <v>4656373024234</v>
      </c>
      <c r="F25" s="56"/>
      <c r="G25" s="25">
        <v>-5121380428315</v>
      </c>
      <c r="H25" s="56"/>
      <c r="I25" s="25">
        <f t="shared" si="0"/>
        <v>-465007404081</v>
      </c>
      <c r="J25" s="90"/>
      <c r="K25" s="25">
        <v>1579632054</v>
      </c>
      <c r="L25" s="56"/>
      <c r="M25" s="25">
        <v>4656373024234</v>
      </c>
      <c r="N25" s="56"/>
      <c r="O25" s="25">
        <v>-5295353047559</v>
      </c>
      <c r="P25" s="56"/>
      <c r="Q25" s="25">
        <f t="shared" si="1"/>
        <v>-638980023325</v>
      </c>
      <c r="R25" s="88"/>
    </row>
    <row r="26" spans="1:18" ht="40.5" customHeight="1" x14ac:dyDescent="0.3">
      <c r="A26" s="73" t="s">
        <v>20</v>
      </c>
      <c r="C26" s="25">
        <v>4556354540</v>
      </c>
      <c r="D26" s="56"/>
      <c r="E26" s="25">
        <v>27863697268563</v>
      </c>
      <c r="F26" s="56"/>
      <c r="G26" s="25">
        <v>-25021653855254</v>
      </c>
      <c r="H26" s="56"/>
      <c r="I26" s="25">
        <f t="shared" si="0"/>
        <v>2842043413309</v>
      </c>
      <c r="J26" s="90"/>
      <c r="K26" s="25">
        <v>4556354540</v>
      </c>
      <c r="L26" s="56"/>
      <c r="M26" s="25">
        <v>27863697268563</v>
      </c>
      <c r="N26" s="56"/>
      <c r="O26" s="25">
        <v>-28794630300814</v>
      </c>
      <c r="P26" s="56"/>
      <c r="Q26" s="25">
        <f t="shared" si="1"/>
        <v>-930933032251</v>
      </c>
      <c r="R26" s="88"/>
    </row>
    <row r="27" spans="1:18" ht="40.5" customHeight="1" thickBot="1" x14ac:dyDescent="0.35">
      <c r="A27" s="73" t="s">
        <v>26</v>
      </c>
      <c r="C27" s="31">
        <v>1270218058</v>
      </c>
      <c r="D27" s="56"/>
      <c r="E27" s="31">
        <v>3939760356824</v>
      </c>
      <c r="F27" s="56"/>
      <c r="G27" s="31">
        <v>-4564275821355</v>
      </c>
      <c r="H27" s="56"/>
      <c r="I27" s="31">
        <f t="shared" si="0"/>
        <v>-624515464531</v>
      </c>
      <c r="J27" s="90"/>
      <c r="K27" s="31">
        <v>1270218058</v>
      </c>
      <c r="L27" s="56"/>
      <c r="M27" s="31">
        <v>3939760356824</v>
      </c>
      <c r="N27" s="56"/>
      <c r="O27" s="31">
        <v>-5279046099295</v>
      </c>
      <c r="P27" s="56"/>
      <c r="Q27" s="25">
        <f t="shared" si="1"/>
        <v>-1339285742471</v>
      </c>
      <c r="R27" s="88"/>
    </row>
    <row r="28" spans="1:18" ht="40.5" customHeight="1" thickBot="1" x14ac:dyDescent="0.35">
      <c r="A28" s="97" t="s">
        <v>31</v>
      </c>
      <c r="C28" s="34">
        <f>SUM(C9:C27)</f>
        <v>10267154937</v>
      </c>
      <c r="D28" s="56"/>
      <c r="E28" s="34">
        <f>SUM(E9:E27)</f>
        <v>56604695765336</v>
      </c>
      <c r="F28" s="56"/>
      <c r="G28" s="34">
        <f>SUM(G9:G27)</f>
        <v>-52398652917566</v>
      </c>
      <c r="H28" s="56"/>
      <c r="I28" s="34">
        <f>SUM(I9:I27)</f>
        <v>4206042847770</v>
      </c>
      <c r="J28" s="90"/>
      <c r="K28" s="34">
        <f>SUM(K9:K27)</f>
        <v>10267154937</v>
      </c>
      <c r="L28" s="56"/>
      <c r="M28" s="34">
        <f>SUM(M9:M27)</f>
        <v>56604695765336</v>
      </c>
      <c r="N28" s="56"/>
      <c r="O28" s="34">
        <f>SUM(O9:O27)</f>
        <v>-55952971230065</v>
      </c>
      <c r="P28" s="56"/>
      <c r="Q28" s="33">
        <f>SUM(Q9:Q27)</f>
        <v>651724535271</v>
      </c>
      <c r="R28" s="88"/>
    </row>
    <row r="29" spans="1:18" ht="13.5" thickTop="1" x14ac:dyDescent="0.2"/>
    <row r="30" spans="1:18" ht="24.75" x14ac:dyDescent="0.2">
      <c r="Q30" s="25"/>
    </row>
    <row r="31" spans="1:18" ht="24.75" x14ac:dyDescent="0.2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8" ht="24.75" x14ac:dyDescent="0.2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3:17" ht="24.75" x14ac:dyDescent="0.2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3:17" ht="24.75" x14ac:dyDescent="0.2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9" spans="3:17" ht="39" customHeight="1" x14ac:dyDescent="0.2"/>
    <row r="40" spans="3:17" ht="39" customHeight="1" x14ac:dyDescent="0.2"/>
    <row r="41" spans="3:17" ht="39" customHeight="1" x14ac:dyDescent="0.2"/>
    <row r="42" spans="3:17" ht="39" customHeight="1" x14ac:dyDescent="0.2"/>
    <row r="43" spans="3:17" ht="39" customHeight="1" x14ac:dyDescent="0.2"/>
    <row r="44" spans="3:17" ht="39" customHeight="1" x14ac:dyDescent="0.2"/>
    <row r="45" spans="3:17" ht="39" customHeight="1" x14ac:dyDescent="0.2"/>
    <row r="47" spans="3:17" x14ac:dyDescent="0.2"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</row>
    <row r="48" spans="3:17" x14ac:dyDescent="0.2"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</row>
  </sheetData>
  <sortState xmlns:xlrd2="http://schemas.microsoft.com/office/spreadsheetml/2017/richdata2" ref="A9:Q27">
    <sortCondition descending="1" ref="Q9:Q27"/>
  </sortState>
  <mergeCells count="8">
    <mergeCell ref="A1:Q1"/>
    <mergeCell ref="A7:A8"/>
    <mergeCell ref="C7:I7"/>
    <mergeCell ref="K7:Q7"/>
    <mergeCell ref="A2:Q2"/>
    <mergeCell ref="A3:Q3"/>
    <mergeCell ref="A5:Q5"/>
    <mergeCell ref="C6:Q6"/>
  </mergeCells>
  <pageMargins left="0.39" right="0.39" top="0.39" bottom="0.39" header="0" footer="0"/>
  <pageSetup scale="4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BEB4-D3C4-477D-B599-85733BFC7EAB}">
  <sheetPr>
    <pageSetUpPr fitToPage="1"/>
  </sheetPr>
  <dimension ref="A1:T22"/>
  <sheetViews>
    <sheetView rightToLeft="1" view="pageBreakPreview" zoomScale="60" zoomScaleNormal="100" workbookViewId="0">
      <selection activeCell="I18" sqref="I18:I19"/>
    </sheetView>
  </sheetViews>
  <sheetFormatPr defaultRowHeight="12.75" x14ac:dyDescent="0.2"/>
  <cols>
    <col min="1" max="1" width="50.28515625" bestFit="1" customWidth="1"/>
    <col min="2" max="2" width="1.42578125" customWidth="1"/>
    <col min="3" max="3" width="17.28515625" bestFit="1" customWidth="1"/>
    <col min="4" max="4" width="1.42578125" customWidth="1"/>
    <col min="5" max="5" width="24.7109375" bestFit="1" customWidth="1"/>
    <col min="6" max="6" width="1.42578125" customWidth="1"/>
    <col min="7" max="7" width="25.85546875" bestFit="1" customWidth="1"/>
    <col min="8" max="8" width="1.42578125" customWidth="1"/>
    <col min="9" max="9" width="28.85546875" customWidth="1"/>
    <col min="10" max="10" width="1.42578125" customWidth="1"/>
    <col min="11" max="11" width="17.28515625" customWidth="1"/>
    <col min="12" max="12" width="1.42578125" customWidth="1"/>
    <col min="13" max="13" width="24.7109375" bestFit="1" customWidth="1"/>
    <col min="14" max="14" width="1.42578125" customWidth="1"/>
    <col min="15" max="15" width="25.85546875" bestFit="1" customWidth="1"/>
    <col min="16" max="16" width="1.42578125" customWidth="1"/>
    <col min="17" max="17" width="28.5703125" customWidth="1"/>
    <col min="18" max="18" width="1.42578125" customWidth="1"/>
  </cols>
  <sheetData>
    <row r="1" spans="1:20" ht="42.75" customHeight="1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51"/>
    </row>
    <row r="2" spans="1:20" ht="42.75" customHeight="1" x14ac:dyDescent="0.2">
      <c r="A2" s="139" t="s">
        <v>43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51"/>
    </row>
    <row r="3" spans="1:20" ht="42.75" customHeight="1" x14ac:dyDescent="0.2">
      <c r="A3" s="139" t="s">
        <v>100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51"/>
    </row>
    <row r="4" spans="1:20" ht="42.75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20" ht="42.75" customHeight="1" x14ac:dyDescent="0.2">
      <c r="A5" s="138" t="s">
        <v>130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51"/>
    </row>
    <row r="6" spans="1:20" ht="42.75" customHeight="1" x14ac:dyDescent="0.85">
      <c r="A6" s="84"/>
      <c r="B6" s="84"/>
      <c r="C6" s="148" t="s">
        <v>86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51"/>
    </row>
    <row r="7" spans="1:20" ht="48.75" customHeight="1" thickBot="1" x14ac:dyDescent="0.7">
      <c r="A7" s="147" t="s">
        <v>44</v>
      </c>
      <c r="B7" s="51"/>
      <c r="C7" s="145" t="s">
        <v>107</v>
      </c>
      <c r="D7" s="145"/>
      <c r="E7" s="145"/>
      <c r="F7" s="145"/>
      <c r="G7" s="145"/>
      <c r="H7" s="145"/>
      <c r="I7" s="145"/>
      <c r="J7" s="90"/>
      <c r="K7" s="145" t="s">
        <v>108</v>
      </c>
      <c r="L7" s="145"/>
      <c r="M7" s="145"/>
      <c r="N7" s="145"/>
      <c r="O7" s="145"/>
      <c r="P7" s="145"/>
      <c r="Q7" s="145"/>
      <c r="R7" s="51"/>
    </row>
    <row r="8" spans="1:20" ht="59.25" customHeight="1" thickBot="1" x14ac:dyDescent="0.35">
      <c r="A8" s="144"/>
      <c r="B8" s="51"/>
      <c r="C8" s="91" t="s">
        <v>9</v>
      </c>
      <c r="D8" s="92"/>
      <c r="E8" s="91" t="s">
        <v>11</v>
      </c>
      <c r="F8" s="92"/>
      <c r="G8" s="91" t="s">
        <v>74</v>
      </c>
      <c r="H8" s="92"/>
      <c r="I8" s="91" t="s">
        <v>138</v>
      </c>
      <c r="J8" s="90"/>
      <c r="K8" s="91" t="s">
        <v>9</v>
      </c>
      <c r="L8" s="92"/>
      <c r="M8" s="91" t="s">
        <v>11</v>
      </c>
      <c r="N8" s="92"/>
      <c r="O8" s="91" t="s">
        <v>74</v>
      </c>
      <c r="P8" s="92"/>
      <c r="Q8" s="91" t="s">
        <v>138</v>
      </c>
      <c r="R8" s="51"/>
    </row>
    <row r="9" spans="1:20" ht="42.75" customHeight="1" x14ac:dyDescent="0.3">
      <c r="A9" s="73" t="s">
        <v>89</v>
      </c>
      <c r="B9" s="51"/>
      <c r="C9" s="25">
        <v>28150000</v>
      </c>
      <c r="D9" s="56"/>
      <c r="E9" s="25">
        <v>864802869053</v>
      </c>
      <c r="F9" s="56"/>
      <c r="G9" s="25">
        <v>-855953648647</v>
      </c>
      <c r="H9" s="56"/>
      <c r="I9" s="25">
        <f t="shared" ref="I9:I14" si="0">E9+G9</f>
        <v>8849220406</v>
      </c>
      <c r="J9" s="90"/>
      <c r="K9" s="25">
        <v>28150000</v>
      </c>
      <c r="L9" s="56"/>
      <c r="M9" s="25">
        <v>864802869053</v>
      </c>
      <c r="N9" s="56"/>
      <c r="O9" s="25">
        <v>-804130446069</v>
      </c>
      <c r="P9" s="56"/>
      <c r="Q9" s="25">
        <f t="shared" ref="Q9:Q14" si="1">M9+O9</f>
        <v>60672422984</v>
      </c>
      <c r="R9" s="51"/>
    </row>
    <row r="10" spans="1:20" ht="42.75" customHeight="1" x14ac:dyDescent="0.3">
      <c r="A10" s="73" t="s">
        <v>131</v>
      </c>
      <c r="B10" s="51"/>
      <c r="C10" s="25">
        <v>13657774</v>
      </c>
      <c r="D10" s="56"/>
      <c r="E10" s="25">
        <v>645973514095</v>
      </c>
      <c r="F10" s="56"/>
      <c r="G10" s="25">
        <v>-673876262451</v>
      </c>
      <c r="H10" s="56"/>
      <c r="I10" s="25">
        <f t="shared" si="0"/>
        <v>-27902748356</v>
      </c>
      <c r="J10" s="90"/>
      <c r="K10" s="25">
        <v>13657774</v>
      </c>
      <c r="L10" s="56"/>
      <c r="M10" s="25">
        <v>645973514095</v>
      </c>
      <c r="N10" s="56"/>
      <c r="O10" s="25">
        <v>-601075173205</v>
      </c>
      <c r="P10" s="56"/>
      <c r="Q10" s="25">
        <f t="shared" si="1"/>
        <v>44898340890</v>
      </c>
      <c r="R10" s="51"/>
    </row>
    <row r="11" spans="1:20" ht="42.75" customHeight="1" x14ac:dyDescent="0.3">
      <c r="A11" s="73" t="s">
        <v>132</v>
      </c>
      <c r="B11" s="51"/>
      <c r="C11" s="25">
        <v>184100000</v>
      </c>
      <c r="D11" s="56"/>
      <c r="E11" s="25">
        <v>2321617915006</v>
      </c>
      <c r="F11" s="56"/>
      <c r="G11" s="25">
        <v>-2294827308346</v>
      </c>
      <c r="H11" s="56"/>
      <c r="I11" s="25">
        <f t="shared" si="0"/>
        <v>26790606660</v>
      </c>
      <c r="J11" s="90"/>
      <c r="K11" s="25">
        <v>184100000</v>
      </c>
      <c r="L11" s="56"/>
      <c r="M11" s="25">
        <v>2321617915006</v>
      </c>
      <c r="N11" s="56"/>
      <c r="O11" s="25">
        <v>-2293961036888</v>
      </c>
      <c r="P11" s="56"/>
      <c r="Q11" s="25">
        <f t="shared" si="1"/>
        <v>27656878118</v>
      </c>
      <c r="R11" s="51"/>
    </row>
    <row r="12" spans="1:20" ht="42.75" customHeight="1" x14ac:dyDescent="0.3">
      <c r="A12" s="73" t="s">
        <v>38</v>
      </c>
      <c r="B12" s="51"/>
      <c r="C12" s="25">
        <v>33040000</v>
      </c>
      <c r="D12" s="56"/>
      <c r="E12" s="25">
        <v>439250505085</v>
      </c>
      <c r="F12" s="56"/>
      <c r="G12" s="25">
        <v>-429302446403</v>
      </c>
      <c r="H12" s="56"/>
      <c r="I12" s="25">
        <f t="shared" si="0"/>
        <v>9948058682</v>
      </c>
      <c r="J12" s="90"/>
      <c r="K12" s="25">
        <v>33040000</v>
      </c>
      <c r="L12" s="56"/>
      <c r="M12" s="25">
        <v>439250505085</v>
      </c>
      <c r="N12" s="56"/>
      <c r="O12" s="25">
        <v>-412086051618</v>
      </c>
      <c r="P12" s="56"/>
      <c r="Q12" s="25">
        <f t="shared" si="1"/>
        <v>27164453467</v>
      </c>
      <c r="R12" s="51"/>
    </row>
    <row r="13" spans="1:20" ht="42.75" customHeight="1" x14ac:dyDescent="0.3">
      <c r="A13" s="73" t="s">
        <v>116</v>
      </c>
      <c r="B13" s="51"/>
      <c r="C13" s="25">
        <v>27975000</v>
      </c>
      <c r="D13" s="56"/>
      <c r="E13" s="25">
        <v>681762770507</v>
      </c>
      <c r="F13" s="56"/>
      <c r="G13" s="25">
        <v>-672852097829</v>
      </c>
      <c r="H13" s="56"/>
      <c r="I13" s="25">
        <f t="shared" si="0"/>
        <v>8910672678</v>
      </c>
      <c r="J13" s="90"/>
      <c r="K13" s="25">
        <v>27975000</v>
      </c>
      <c r="L13" s="56"/>
      <c r="M13" s="25">
        <v>681762770507</v>
      </c>
      <c r="N13" s="56"/>
      <c r="O13" s="25">
        <v>-666489631713</v>
      </c>
      <c r="P13" s="56"/>
      <c r="Q13" s="25">
        <f t="shared" si="1"/>
        <v>15273138794</v>
      </c>
      <c r="R13" s="51"/>
    </row>
    <row r="14" spans="1:20" ht="42.75" customHeight="1" x14ac:dyDescent="0.3">
      <c r="A14" s="73" t="s">
        <v>133</v>
      </c>
      <c r="B14" s="51"/>
      <c r="C14" s="30">
        <v>1000000</v>
      </c>
      <c r="D14" s="105"/>
      <c r="E14" s="30">
        <v>10111103812</v>
      </c>
      <c r="F14" s="105"/>
      <c r="G14" s="30">
        <v>-10112103625</v>
      </c>
      <c r="H14" s="105"/>
      <c r="I14" s="30">
        <f t="shared" si="0"/>
        <v>-999813</v>
      </c>
      <c r="J14" s="92"/>
      <c r="K14" s="30">
        <v>1000000</v>
      </c>
      <c r="L14" s="105"/>
      <c r="M14" s="30">
        <v>10111103812</v>
      </c>
      <c r="N14" s="105"/>
      <c r="O14" s="30">
        <v>-10103105312</v>
      </c>
      <c r="P14" s="105"/>
      <c r="Q14" s="30">
        <f t="shared" si="1"/>
        <v>7998500</v>
      </c>
      <c r="R14" s="51"/>
    </row>
    <row r="15" spans="1:20" ht="42.75" customHeight="1" thickBot="1" x14ac:dyDescent="0.35">
      <c r="A15" s="73" t="s">
        <v>135</v>
      </c>
      <c r="B15" s="51"/>
      <c r="C15" s="31" t="s">
        <v>85</v>
      </c>
      <c r="D15" s="56"/>
      <c r="E15" s="31" t="s">
        <v>85</v>
      </c>
      <c r="F15" s="56"/>
      <c r="G15" s="31">
        <v>-3971988165</v>
      </c>
      <c r="H15" s="56"/>
      <c r="I15" s="31">
        <v>-3971988165</v>
      </c>
      <c r="J15" s="90"/>
      <c r="K15" s="31" t="s">
        <v>85</v>
      </c>
      <c r="L15" s="56"/>
      <c r="M15" s="31" t="s">
        <v>85</v>
      </c>
      <c r="N15" s="56"/>
      <c r="O15" s="31" t="s">
        <v>85</v>
      </c>
      <c r="P15" s="56"/>
      <c r="Q15" s="25">
        <v>0</v>
      </c>
      <c r="R15" s="51"/>
    </row>
    <row r="16" spans="1:20" ht="42.75" customHeight="1" thickBot="1" x14ac:dyDescent="0.35">
      <c r="A16" s="93" t="s">
        <v>31</v>
      </c>
      <c r="B16" s="51"/>
      <c r="C16" s="34">
        <f>SUM(C9:C14)</f>
        <v>287922774</v>
      </c>
      <c r="D16" s="56"/>
      <c r="E16" s="34">
        <f>SUM(E9:E14)</f>
        <v>4963518677558</v>
      </c>
      <c r="F16" s="56"/>
      <c r="G16" s="34">
        <f>SUM(G9:G14)</f>
        <v>-4936923867301</v>
      </c>
      <c r="H16" s="56"/>
      <c r="I16" s="34">
        <f>SUM(I9:I15)</f>
        <v>22622822092</v>
      </c>
      <c r="J16" s="90"/>
      <c r="K16" s="34">
        <f>SUM(K9:K14)</f>
        <v>287922774</v>
      </c>
      <c r="L16" s="56"/>
      <c r="M16" s="34">
        <f>SUM(M9:M14)</f>
        <v>4963518677558</v>
      </c>
      <c r="N16" s="56"/>
      <c r="O16" s="34">
        <f>SUM(O9:O14)</f>
        <v>-4787845444805</v>
      </c>
      <c r="P16" s="56"/>
      <c r="Q16" s="33">
        <f>SUM(Q9:Q14)</f>
        <v>175673232753</v>
      </c>
      <c r="R16" s="51"/>
      <c r="T16" s="51"/>
    </row>
    <row r="17" spans="1:18" ht="23.25" thickTop="1" x14ac:dyDescent="0.25">
      <c r="A17" s="51"/>
      <c r="B17" s="51"/>
      <c r="C17" s="94"/>
      <c r="D17" s="95"/>
      <c r="E17" s="94"/>
      <c r="F17" s="95"/>
      <c r="G17" s="94"/>
      <c r="H17" s="95"/>
      <c r="I17" s="94"/>
      <c r="J17" s="89"/>
      <c r="K17" s="94"/>
      <c r="L17" s="95"/>
      <c r="M17" s="94"/>
      <c r="N17" s="95"/>
      <c r="O17" s="94"/>
      <c r="P17" s="95"/>
      <c r="Q17" s="96"/>
      <c r="R17" s="51"/>
    </row>
    <row r="18" spans="1:18" ht="24.75" x14ac:dyDescent="0.2">
      <c r="I18" s="25"/>
      <c r="K18" s="25"/>
      <c r="L18" s="25"/>
      <c r="M18" s="25"/>
      <c r="N18" s="25"/>
      <c r="O18" s="25"/>
      <c r="P18" s="25"/>
      <c r="Q18" s="25"/>
    </row>
    <row r="19" spans="1:18" ht="24.75" x14ac:dyDescent="0.2">
      <c r="I19" s="25"/>
      <c r="K19" s="25"/>
      <c r="L19" s="25"/>
      <c r="M19" s="25"/>
      <c r="N19" s="25"/>
      <c r="O19" s="25"/>
      <c r="P19" s="25"/>
      <c r="Q19" s="25"/>
    </row>
    <row r="22" spans="1:18" x14ac:dyDescent="0.2">
      <c r="Q22" s="51"/>
    </row>
  </sheetData>
  <sortState xmlns:xlrd2="http://schemas.microsoft.com/office/spreadsheetml/2017/richdata2" ref="A9:Q15">
    <sortCondition descending="1" ref="Q9:Q15"/>
  </sortState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4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6"/>
  <sheetViews>
    <sheetView rightToLeft="1" view="pageBreakPreview" topLeftCell="A2" zoomScale="60" zoomScaleNormal="100" workbookViewId="0">
      <selection activeCell="Q22" sqref="Q22:Q23"/>
    </sheetView>
  </sheetViews>
  <sheetFormatPr defaultRowHeight="12.75" x14ac:dyDescent="0.2"/>
  <cols>
    <col min="1" max="1" width="51" style="51" bestFit="1" customWidth="1"/>
    <col min="2" max="2" width="1.42578125" style="51" customWidth="1"/>
    <col min="3" max="3" width="17.28515625" style="51" bestFit="1" customWidth="1"/>
    <col min="4" max="4" width="1.42578125" style="51" customWidth="1"/>
    <col min="5" max="5" width="23.5703125" style="51" bestFit="1" customWidth="1"/>
    <col min="6" max="6" width="1.42578125" style="51" customWidth="1"/>
    <col min="7" max="7" width="24.7109375" style="51" bestFit="1" customWidth="1"/>
    <col min="8" max="8" width="1.42578125" style="51" customWidth="1"/>
    <col min="9" max="9" width="29.28515625" style="51" bestFit="1" customWidth="1"/>
    <col min="10" max="10" width="1.42578125" style="51" customWidth="1"/>
    <col min="11" max="11" width="16.42578125" style="51" bestFit="1" customWidth="1"/>
    <col min="12" max="12" width="1.42578125" style="51" customWidth="1"/>
    <col min="13" max="13" width="24.7109375" style="51" bestFit="1" customWidth="1"/>
    <col min="14" max="14" width="1.42578125" style="51" customWidth="1"/>
    <col min="15" max="15" width="24.7109375" style="51" bestFit="1" customWidth="1"/>
    <col min="16" max="16" width="1.42578125" style="51" customWidth="1"/>
    <col min="17" max="17" width="29.28515625" style="51" bestFit="1" customWidth="1"/>
    <col min="18" max="18" width="1.42578125" style="51" customWidth="1"/>
    <col min="19" max="19" width="15" style="51" bestFit="1" customWidth="1"/>
    <col min="20" max="20" width="16" style="51" bestFit="1" customWidth="1"/>
    <col min="21" max="16384" width="9.140625" style="51"/>
  </cols>
  <sheetData>
    <row r="1" spans="1:18" ht="39.75" customHeight="1" x14ac:dyDescent="0.2">
      <c r="A1" s="139" t="str">
        <f>درآمد!A1</f>
        <v>صندوق سرمایه‌گذاری اختصاصی بازارگردانی لاجورد دماوند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8" ht="39.75" customHeight="1" x14ac:dyDescent="0.2">
      <c r="A2" s="139" t="str">
        <f>درآمد!A2</f>
        <v>صورت وضعیت درآمدها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82"/>
    </row>
    <row r="3" spans="1:18" ht="39.75" customHeight="1" x14ac:dyDescent="0.2">
      <c r="A3" s="139" t="str">
        <f>درآمد!A3</f>
        <v>یک ماهه منتهی به 31 اردیبهشت 1404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82"/>
    </row>
    <row r="4" spans="1:18" ht="39.75" customHeight="1" x14ac:dyDescent="0.2"/>
    <row r="5" spans="1:18" ht="39.75" customHeight="1" x14ac:dyDescent="0.2">
      <c r="A5" s="138" t="s">
        <v>137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83"/>
    </row>
    <row r="6" spans="1:18" ht="39.75" customHeight="1" x14ac:dyDescent="0.65">
      <c r="A6" s="83"/>
      <c r="B6" s="83"/>
      <c r="C6" s="149" t="s">
        <v>86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83"/>
    </row>
    <row r="7" spans="1:18" ht="39.75" customHeight="1" thickBot="1" x14ac:dyDescent="0.7">
      <c r="A7" s="143" t="s">
        <v>44</v>
      </c>
      <c r="C7" s="145" t="s">
        <v>107</v>
      </c>
      <c r="D7" s="145"/>
      <c r="E7" s="145"/>
      <c r="F7" s="145"/>
      <c r="G7" s="145"/>
      <c r="H7" s="145"/>
      <c r="I7" s="145"/>
      <c r="J7" s="90"/>
      <c r="K7" s="145" t="s">
        <v>108</v>
      </c>
      <c r="L7" s="145"/>
      <c r="M7" s="145"/>
      <c r="N7" s="145"/>
      <c r="O7" s="145"/>
      <c r="P7" s="145"/>
      <c r="Q7" s="145"/>
      <c r="R7" s="85"/>
    </row>
    <row r="8" spans="1:18" ht="39.75" customHeight="1" thickBot="1" x14ac:dyDescent="0.35">
      <c r="A8" s="144"/>
      <c r="C8" s="91" t="s">
        <v>9</v>
      </c>
      <c r="D8" s="92"/>
      <c r="E8" s="91" t="s">
        <v>73</v>
      </c>
      <c r="F8" s="92"/>
      <c r="G8" s="91" t="s">
        <v>74</v>
      </c>
      <c r="H8" s="92"/>
      <c r="I8" s="91" t="s">
        <v>136</v>
      </c>
      <c r="J8" s="90"/>
      <c r="K8" s="91" t="s">
        <v>9</v>
      </c>
      <c r="L8" s="92"/>
      <c r="M8" s="91" t="s">
        <v>73</v>
      </c>
      <c r="N8" s="92"/>
      <c r="O8" s="91" t="s">
        <v>74</v>
      </c>
      <c r="P8" s="92"/>
      <c r="Q8" s="91" t="s">
        <v>136</v>
      </c>
      <c r="R8" s="98"/>
    </row>
    <row r="9" spans="1:18" ht="39" customHeight="1" x14ac:dyDescent="0.3">
      <c r="A9" s="73" t="s">
        <v>18</v>
      </c>
      <c r="B9" s="90"/>
      <c r="C9" s="25">
        <v>5520000</v>
      </c>
      <c r="D9" s="56"/>
      <c r="E9" s="25">
        <v>82802222881</v>
      </c>
      <c r="F9" s="56"/>
      <c r="G9" s="25">
        <v>-61887880754</v>
      </c>
      <c r="H9" s="56"/>
      <c r="I9" s="25">
        <v>20914342127</v>
      </c>
      <c r="J9" s="56"/>
      <c r="K9" s="25">
        <v>7538895</v>
      </c>
      <c r="L9" s="56"/>
      <c r="M9" s="25">
        <v>108496528263</v>
      </c>
      <c r="N9" s="56"/>
      <c r="O9" s="25">
        <v>-84523196011</v>
      </c>
      <c r="P9" s="56"/>
      <c r="Q9" s="25">
        <v>23973332252</v>
      </c>
      <c r="R9" s="88"/>
    </row>
    <row r="10" spans="1:18" ht="39" customHeight="1" x14ac:dyDescent="0.3">
      <c r="A10" s="73" t="s">
        <v>24</v>
      </c>
      <c r="B10" s="90"/>
      <c r="C10" s="25">
        <v>8569000</v>
      </c>
      <c r="D10" s="56"/>
      <c r="E10" s="25">
        <v>58227373791</v>
      </c>
      <c r="F10" s="56"/>
      <c r="G10" s="25">
        <v>-43382660076</v>
      </c>
      <c r="H10" s="56"/>
      <c r="I10" s="25">
        <v>14844713715</v>
      </c>
      <c r="J10" s="56"/>
      <c r="K10" s="25">
        <v>10869000</v>
      </c>
      <c r="L10" s="56"/>
      <c r="M10" s="25">
        <v>69779287766</v>
      </c>
      <c r="N10" s="56"/>
      <c r="O10" s="25">
        <v>-55038119055</v>
      </c>
      <c r="P10" s="56"/>
      <c r="Q10" s="25">
        <v>14741168711</v>
      </c>
      <c r="R10" s="88"/>
    </row>
    <row r="11" spans="1:18" ht="39" customHeight="1" x14ac:dyDescent="0.3">
      <c r="A11" s="73" t="s">
        <v>82</v>
      </c>
      <c r="B11" s="90"/>
      <c r="C11" s="25">
        <v>27126776</v>
      </c>
      <c r="D11" s="56"/>
      <c r="E11" s="25">
        <v>113370455635</v>
      </c>
      <c r="F11" s="56"/>
      <c r="G11" s="25">
        <v>-109296934340</v>
      </c>
      <c r="H11" s="56"/>
      <c r="I11" s="25">
        <v>4073521295</v>
      </c>
      <c r="J11" s="56"/>
      <c r="K11" s="25">
        <v>38072747</v>
      </c>
      <c r="L11" s="56"/>
      <c r="M11" s="25">
        <v>158195145558</v>
      </c>
      <c r="N11" s="56"/>
      <c r="O11" s="25">
        <v>-153443229848</v>
      </c>
      <c r="P11" s="56"/>
      <c r="Q11" s="25">
        <v>4751915710</v>
      </c>
      <c r="R11" s="88"/>
    </row>
    <row r="12" spans="1:18" ht="39" customHeight="1" x14ac:dyDescent="0.3">
      <c r="A12" s="73" t="s">
        <v>21</v>
      </c>
      <c r="B12" s="90"/>
      <c r="C12" s="25">
        <v>9699375</v>
      </c>
      <c r="D12" s="56"/>
      <c r="E12" s="25">
        <v>52744250607</v>
      </c>
      <c r="F12" s="56"/>
      <c r="G12" s="25">
        <v>-47511340827</v>
      </c>
      <c r="H12" s="56"/>
      <c r="I12" s="25">
        <v>5232909780</v>
      </c>
      <c r="J12" s="56"/>
      <c r="K12" s="25">
        <v>14185375</v>
      </c>
      <c r="L12" s="56"/>
      <c r="M12" s="25">
        <v>73394498624</v>
      </c>
      <c r="N12" s="56"/>
      <c r="O12" s="25">
        <v>-69462920347</v>
      </c>
      <c r="P12" s="56"/>
      <c r="Q12" s="25">
        <v>3931578277</v>
      </c>
      <c r="R12" s="88"/>
    </row>
    <row r="13" spans="1:18" ht="39" customHeight="1" x14ac:dyDescent="0.3">
      <c r="A13" s="73" t="s">
        <v>16</v>
      </c>
      <c r="B13" s="90"/>
      <c r="C13" s="25">
        <v>410500</v>
      </c>
      <c r="D13" s="56"/>
      <c r="E13" s="25">
        <v>20919863904</v>
      </c>
      <c r="F13" s="56"/>
      <c r="G13" s="25">
        <v>-17258791941</v>
      </c>
      <c r="H13" s="56"/>
      <c r="I13" s="25">
        <v>3661071963</v>
      </c>
      <c r="J13" s="56"/>
      <c r="K13" s="25">
        <v>410500</v>
      </c>
      <c r="L13" s="56"/>
      <c r="M13" s="25">
        <v>20919863904</v>
      </c>
      <c r="N13" s="56"/>
      <c r="O13" s="25">
        <v>-17258791941</v>
      </c>
      <c r="P13" s="56"/>
      <c r="Q13" s="25">
        <v>3661071963</v>
      </c>
      <c r="R13" s="88"/>
    </row>
    <row r="14" spans="1:18" ht="39" customHeight="1" x14ac:dyDescent="0.3">
      <c r="A14" s="73" t="s">
        <v>19</v>
      </c>
      <c r="B14" s="90"/>
      <c r="C14" s="25">
        <v>2000000</v>
      </c>
      <c r="D14" s="56"/>
      <c r="E14" s="25">
        <v>29957215348</v>
      </c>
      <c r="F14" s="56"/>
      <c r="G14" s="25">
        <v>-29933343706</v>
      </c>
      <c r="H14" s="56"/>
      <c r="I14" s="25">
        <v>23871642</v>
      </c>
      <c r="J14" s="56"/>
      <c r="K14" s="25">
        <v>3353965</v>
      </c>
      <c r="L14" s="56"/>
      <c r="M14" s="25">
        <v>51679685248</v>
      </c>
      <c r="N14" s="56"/>
      <c r="O14" s="25">
        <v>-51305874134</v>
      </c>
      <c r="P14" s="56"/>
      <c r="Q14" s="25">
        <v>373811114</v>
      </c>
      <c r="R14" s="88"/>
    </row>
    <row r="15" spans="1:18" ht="39" customHeight="1" x14ac:dyDescent="0.3">
      <c r="A15" s="73" t="s">
        <v>23</v>
      </c>
      <c r="B15" s="90"/>
      <c r="C15" s="25">
        <v>40000</v>
      </c>
      <c r="D15" s="56"/>
      <c r="E15" s="25">
        <v>628721830</v>
      </c>
      <c r="F15" s="56"/>
      <c r="G15" s="25">
        <v>-574468001</v>
      </c>
      <c r="H15" s="56"/>
      <c r="I15" s="25">
        <v>54253829</v>
      </c>
      <c r="J15" s="56"/>
      <c r="K15" s="25">
        <v>45728</v>
      </c>
      <c r="L15" s="56"/>
      <c r="M15" s="25">
        <v>713603513</v>
      </c>
      <c r="N15" s="56"/>
      <c r="O15" s="25">
        <v>-656748623</v>
      </c>
      <c r="P15" s="56"/>
      <c r="Q15" s="25">
        <v>56854890</v>
      </c>
      <c r="R15" s="88"/>
    </row>
    <row r="16" spans="1:18" ht="39" customHeight="1" x14ac:dyDescent="0.3">
      <c r="A16" s="73" t="s">
        <v>17</v>
      </c>
      <c r="B16" s="90"/>
      <c r="C16" s="25">
        <v>1736550</v>
      </c>
      <c r="D16" s="56"/>
      <c r="E16" s="25">
        <v>13447344791</v>
      </c>
      <c r="F16" s="56"/>
      <c r="G16" s="25">
        <v>-12990254929</v>
      </c>
      <c r="H16" s="56"/>
      <c r="I16" s="25">
        <v>457089862</v>
      </c>
      <c r="J16" s="56"/>
      <c r="K16" s="25">
        <v>3291170</v>
      </c>
      <c r="L16" s="56"/>
      <c r="M16" s="25">
        <v>24549643135</v>
      </c>
      <c r="N16" s="56"/>
      <c r="O16" s="25">
        <v>-24628543256</v>
      </c>
      <c r="P16" s="56"/>
      <c r="Q16" s="25">
        <v>-78900121</v>
      </c>
      <c r="R16" s="88"/>
    </row>
    <row r="17" spans="1:18" ht="39" customHeight="1" x14ac:dyDescent="0.3">
      <c r="A17" s="73" t="s">
        <v>26</v>
      </c>
      <c r="B17" s="90"/>
      <c r="C17" s="25" t="s">
        <v>85</v>
      </c>
      <c r="D17" s="56"/>
      <c r="E17" s="25" t="s">
        <v>85</v>
      </c>
      <c r="F17" s="56"/>
      <c r="G17" s="25" t="s">
        <v>85</v>
      </c>
      <c r="H17" s="56"/>
      <c r="I17" s="25" t="s">
        <v>85</v>
      </c>
      <c r="J17" s="56"/>
      <c r="K17" s="25">
        <v>15026392</v>
      </c>
      <c r="L17" s="56"/>
      <c r="M17" s="25">
        <v>61812458125</v>
      </c>
      <c r="N17" s="56"/>
      <c r="O17" s="25">
        <v>-63272125268</v>
      </c>
      <c r="P17" s="56"/>
      <c r="Q17" s="25">
        <v>-1459667143</v>
      </c>
      <c r="R17" s="88"/>
    </row>
    <row r="18" spans="1:18" ht="39" customHeight="1" x14ac:dyDescent="0.3">
      <c r="A18" s="73" t="s">
        <v>111</v>
      </c>
      <c r="B18" s="90"/>
      <c r="C18" s="25">
        <v>14032485</v>
      </c>
      <c r="D18" s="56"/>
      <c r="E18" s="25">
        <v>157195191895</v>
      </c>
      <c r="F18" s="56"/>
      <c r="G18" s="25">
        <v>-152437914946</v>
      </c>
      <c r="H18" s="56"/>
      <c r="I18" s="25">
        <v>4757276949</v>
      </c>
      <c r="J18" s="56"/>
      <c r="K18" s="25">
        <v>23831085</v>
      </c>
      <c r="L18" s="56"/>
      <c r="M18" s="25">
        <v>253141461790</v>
      </c>
      <c r="N18" s="56"/>
      <c r="O18" s="25">
        <v>-259470016839</v>
      </c>
      <c r="P18" s="56"/>
      <c r="Q18" s="25">
        <v>-6328555049</v>
      </c>
      <c r="R18" s="88"/>
    </row>
    <row r="19" spans="1:18" ht="39" customHeight="1" thickBot="1" x14ac:dyDescent="0.35">
      <c r="A19" s="73" t="s">
        <v>20</v>
      </c>
      <c r="B19" s="90"/>
      <c r="C19" s="31">
        <v>82269439</v>
      </c>
      <c r="D19" s="56"/>
      <c r="E19" s="31">
        <v>493482389637</v>
      </c>
      <c r="F19" s="56"/>
      <c r="G19" s="31">
        <v>-519561722918</v>
      </c>
      <c r="H19" s="56"/>
      <c r="I19" s="31">
        <v>-26079333281</v>
      </c>
      <c r="J19" s="56"/>
      <c r="K19" s="31">
        <v>83869439</v>
      </c>
      <c r="L19" s="56"/>
      <c r="M19" s="31">
        <v>502223741221</v>
      </c>
      <c r="N19" s="56"/>
      <c r="O19" s="31">
        <v>-529667719907</v>
      </c>
      <c r="P19" s="56"/>
      <c r="Q19" s="31">
        <v>-27443978686</v>
      </c>
      <c r="R19" s="88"/>
    </row>
    <row r="20" spans="1:18" ht="39" customHeight="1" thickBot="1" x14ac:dyDescent="0.35">
      <c r="A20" s="72" t="s">
        <v>31</v>
      </c>
      <c r="B20" s="90"/>
      <c r="C20" s="34">
        <f>SUM(C9:C19)</f>
        <v>151404125</v>
      </c>
      <c r="D20" s="56"/>
      <c r="E20" s="34">
        <f>SUM(E9:E19)</f>
        <v>1022775030319</v>
      </c>
      <c r="F20" s="56"/>
      <c r="G20" s="34">
        <f>SUM(G9:G19)</f>
        <v>-994835312438</v>
      </c>
      <c r="H20" s="56"/>
      <c r="I20" s="34">
        <f>SUM(I9:I19)</f>
        <v>27939717881</v>
      </c>
      <c r="J20" s="56"/>
      <c r="K20" s="34">
        <f>SUM(K9:K19)</f>
        <v>200494296</v>
      </c>
      <c r="L20" s="56"/>
      <c r="M20" s="34">
        <f>SUM(M9:M19)</f>
        <v>1324905917147</v>
      </c>
      <c r="N20" s="56"/>
      <c r="O20" s="34">
        <f>SUM(O9:O19)</f>
        <v>-1308727285229</v>
      </c>
      <c r="P20" s="56"/>
      <c r="Q20" s="34">
        <f>SUM(Q9:Q19)</f>
        <v>16178631918</v>
      </c>
      <c r="R20" s="88"/>
    </row>
    <row r="21" spans="1:18" ht="13.5" thickTop="1" x14ac:dyDescent="0.2"/>
    <row r="22" spans="1:18" ht="24.75" x14ac:dyDescent="0.2"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1:18" ht="24.75" x14ac:dyDescent="0.2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5" spans="1:18" ht="39" customHeight="1" x14ac:dyDescent="0.2"/>
    <row r="27" spans="1:18" ht="39" customHeight="1" x14ac:dyDescent="0.2"/>
    <row r="28" spans="1:18" ht="39" customHeight="1" x14ac:dyDescent="0.2"/>
    <row r="29" spans="1:18" ht="39.75" customHeight="1" x14ac:dyDescent="0.2"/>
    <row r="30" spans="1:18" ht="39.75" customHeight="1" x14ac:dyDescent="0.2"/>
    <row r="31" spans="1:18" ht="39.75" customHeight="1" x14ac:dyDescent="0.2"/>
    <row r="32" spans="1:18" ht="39.75" customHeight="1" x14ac:dyDescent="0.2"/>
    <row r="33" ht="39.75" customHeight="1" x14ac:dyDescent="0.2"/>
    <row r="34" ht="39.75" customHeight="1" x14ac:dyDescent="0.2"/>
    <row r="35" ht="39.75" customHeight="1" x14ac:dyDescent="0.2"/>
    <row r="36" ht="39.75" customHeight="1" x14ac:dyDescent="0.2"/>
    <row r="37" ht="39.75" customHeight="1" x14ac:dyDescent="0.2"/>
    <row r="38" ht="39.75" customHeight="1" x14ac:dyDescent="0.2"/>
    <row r="39" ht="39.75" customHeight="1" x14ac:dyDescent="0.2"/>
    <row r="40" ht="39.75" customHeight="1" x14ac:dyDescent="0.2"/>
    <row r="41" ht="39.75" customHeight="1" x14ac:dyDescent="0.2"/>
    <row r="42" ht="39.75" customHeight="1" x14ac:dyDescent="0.2"/>
    <row r="43" ht="39.75" customHeight="1" x14ac:dyDescent="0.2"/>
    <row r="44" ht="39.75" customHeight="1" x14ac:dyDescent="0.2"/>
    <row r="45" ht="39.75" customHeight="1" x14ac:dyDescent="0.2"/>
    <row r="46" ht="39.75" customHeight="1" x14ac:dyDescent="0.2"/>
  </sheetData>
  <sortState xmlns:xlrd2="http://schemas.microsoft.com/office/spreadsheetml/2017/richdata2" ref="A30:Q45">
    <sortCondition descending="1" ref="Q30:Q45"/>
  </sortState>
  <mergeCells count="8">
    <mergeCell ref="A1:Q1"/>
    <mergeCell ref="A7:A8"/>
    <mergeCell ref="C7:I7"/>
    <mergeCell ref="K7:Q7"/>
    <mergeCell ref="C6:Q6"/>
    <mergeCell ref="A5:Q5"/>
    <mergeCell ref="A2:Q2"/>
    <mergeCell ref="A3:Q3"/>
  </mergeCells>
  <pageMargins left="0.39" right="0.39" top="0.39" bottom="0.39" header="0" footer="0"/>
  <pageSetup scale="5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B10E-5A94-47C1-A510-1414F8CB6696}">
  <sheetPr>
    <pageSetUpPr fitToPage="1"/>
  </sheetPr>
  <dimension ref="A1:S29"/>
  <sheetViews>
    <sheetView rightToLeft="1" view="pageBreakPreview" topLeftCell="A7" zoomScale="60" zoomScaleNormal="100" workbookViewId="0">
      <selection activeCell="Q27" sqref="Q27:Q28"/>
    </sheetView>
  </sheetViews>
  <sheetFormatPr defaultRowHeight="20.25" x14ac:dyDescent="0.3"/>
  <cols>
    <col min="1" max="1" width="58.140625" style="51" customWidth="1"/>
    <col min="2" max="2" width="1.42578125" style="51" customWidth="1"/>
    <col min="3" max="3" width="25" style="51" customWidth="1"/>
    <col min="4" max="4" width="1.42578125" style="51" customWidth="1"/>
    <col min="5" max="5" width="27.42578125" style="51" customWidth="1"/>
    <col min="6" max="6" width="1.42578125" style="51" customWidth="1"/>
    <col min="7" max="7" width="27.42578125" style="51" customWidth="1"/>
    <col min="8" max="8" width="1.42578125" style="51" customWidth="1"/>
    <col min="9" max="9" width="31.85546875" style="51" customWidth="1"/>
    <col min="10" max="10" width="1.42578125" style="51" customWidth="1"/>
    <col min="11" max="11" width="24.28515625" style="51" customWidth="1"/>
    <col min="12" max="12" width="1.42578125" style="51" customWidth="1"/>
    <col min="13" max="13" width="28.42578125" style="51" customWidth="1"/>
    <col min="14" max="14" width="1.42578125" style="51" customWidth="1"/>
    <col min="15" max="15" width="27.28515625" style="51" customWidth="1"/>
    <col min="16" max="16" width="1.42578125" style="51" customWidth="1"/>
    <col min="17" max="17" width="31.7109375" style="51" customWidth="1"/>
    <col min="18" max="18" width="1.42578125" style="51" customWidth="1"/>
    <col min="19" max="19" width="29" style="90" bestFit="1" customWidth="1"/>
    <col min="20" max="20" width="17.7109375" style="51" bestFit="1" customWidth="1"/>
    <col min="21" max="16384" width="9.140625" style="51"/>
  </cols>
  <sheetData>
    <row r="1" spans="1:17" ht="33.75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33.75" x14ac:dyDescent="0.3">
      <c r="A2" s="139" t="s">
        <v>43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33.75" x14ac:dyDescent="0.3">
      <c r="A3" s="139" t="s">
        <v>100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7" ht="40.5" customHeight="1" x14ac:dyDescent="0.3"/>
    <row r="5" spans="1:17" ht="33.75" x14ac:dyDescent="0.3">
      <c r="A5" s="138" t="s">
        <v>134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</row>
    <row r="6" spans="1:17" ht="39.75" customHeight="1" x14ac:dyDescent="0.65">
      <c r="A6" s="83"/>
      <c r="B6" s="83"/>
      <c r="C6" s="149" t="s">
        <v>86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</row>
    <row r="7" spans="1:17" ht="39.75" customHeight="1" thickBot="1" x14ac:dyDescent="0.7">
      <c r="A7" s="143" t="s">
        <v>44</v>
      </c>
      <c r="B7" s="90"/>
      <c r="C7" s="145" t="s">
        <v>107</v>
      </c>
      <c r="D7" s="145"/>
      <c r="E7" s="145"/>
      <c r="F7" s="145"/>
      <c r="G7" s="145"/>
      <c r="H7" s="145"/>
      <c r="I7" s="145"/>
      <c r="J7" s="90"/>
      <c r="K7" s="145" t="s">
        <v>108</v>
      </c>
      <c r="L7" s="145"/>
      <c r="M7" s="145"/>
      <c r="N7" s="145"/>
      <c r="O7" s="145"/>
      <c r="P7" s="145"/>
      <c r="Q7" s="145"/>
    </row>
    <row r="8" spans="1:17" ht="45.75" customHeight="1" thickBot="1" x14ac:dyDescent="0.35">
      <c r="A8" s="144"/>
      <c r="B8" s="90"/>
      <c r="C8" s="91" t="s">
        <v>9</v>
      </c>
      <c r="D8" s="92"/>
      <c r="E8" s="91" t="s">
        <v>73</v>
      </c>
      <c r="F8" s="92"/>
      <c r="G8" s="91" t="s">
        <v>74</v>
      </c>
      <c r="H8" s="92"/>
      <c r="I8" s="91" t="s">
        <v>136</v>
      </c>
      <c r="J8" s="90"/>
      <c r="K8" s="91" t="s">
        <v>9</v>
      </c>
      <c r="L8" s="92"/>
      <c r="M8" s="91" t="s">
        <v>73</v>
      </c>
      <c r="N8" s="92"/>
      <c r="O8" s="91" t="s">
        <v>74</v>
      </c>
      <c r="P8" s="92"/>
      <c r="Q8" s="91" t="s">
        <v>136</v>
      </c>
    </row>
    <row r="9" spans="1:17" ht="40.5" customHeight="1" x14ac:dyDescent="0.3">
      <c r="A9" s="73" t="s">
        <v>90</v>
      </c>
      <c r="C9" s="25">
        <v>20770000</v>
      </c>
      <c r="D9" s="56"/>
      <c r="E9" s="25">
        <v>968009854179</v>
      </c>
      <c r="F9" s="56"/>
      <c r="G9" s="25">
        <v>-914082437396</v>
      </c>
      <c r="H9" s="56"/>
      <c r="I9" s="25">
        <v>54108952604</v>
      </c>
      <c r="J9" s="56"/>
      <c r="K9" s="25">
        <v>35960000</v>
      </c>
      <c r="L9" s="56"/>
      <c r="M9" s="25">
        <v>1660187221617</v>
      </c>
      <c r="N9" s="56"/>
      <c r="O9" s="25">
        <v>-1582279145247</v>
      </c>
      <c r="P9" s="56"/>
      <c r="Q9" s="25">
        <v>77908076370</v>
      </c>
    </row>
    <row r="10" spans="1:17" ht="40.5" customHeight="1" x14ac:dyDescent="0.3">
      <c r="A10" s="72" t="s">
        <v>116</v>
      </c>
      <c r="C10" s="30">
        <v>38640000</v>
      </c>
      <c r="D10" s="56"/>
      <c r="E10" s="30">
        <v>939548601600</v>
      </c>
      <c r="F10" s="56"/>
      <c r="G10" s="30">
        <v>-918006610469</v>
      </c>
      <c r="H10" s="56"/>
      <c r="I10" s="25">
        <v>21718189531</v>
      </c>
      <c r="J10" s="56"/>
      <c r="K10" s="30">
        <v>38640000</v>
      </c>
      <c r="L10" s="56"/>
      <c r="M10" s="30">
        <v>939548601600</v>
      </c>
      <c r="N10" s="56"/>
      <c r="O10" s="30">
        <v>-917830412069</v>
      </c>
      <c r="P10" s="56"/>
      <c r="Q10" s="25">
        <v>21718189531</v>
      </c>
    </row>
    <row r="11" spans="1:17" ht="40.5" customHeight="1" x14ac:dyDescent="0.3">
      <c r="A11" s="73" t="s">
        <v>89</v>
      </c>
      <c r="C11" s="25">
        <v>10571000</v>
      </c>
      <c r="D11" s="56"/>
      <c r="E11" s="25">
        <v>319525978801</v>
      </c>
      <c r="F11" s="56"/>
      <c r="G11" s="25">
        <v>-302322732802</v>
      </c>
      <c r="H11" s="56"/>
      <c r="I11" s="25">
        <v>17263168198</v>
      </c>
      <c r="J11" s="56"/>
      <c r="K11" s="25">
        <v>14350000</v>
      </c>
      <c r="L11" s="56"/>
      <c r="M11" s="25">
        <v>429269414137</v>
      </c>
      <c r="N11" s="56"/>
      <c r="O11" s="25">
        <v>-410315731912</v>
      </c>
      <c r="P11" s="56"/>
      <c r="Q11" s="25">
        <v>18953682225</v>
      </c>
    </row>
    <row r="12" spans="1:17" ht="40.5" customHeight="1" x14ac:dyDescent="0.3">
      <c r="A12" s="23" t="s">
        <v>57</v>
      </c>
      <c r="C12" s="25" t="s">
        <v>85</v>
      </c>
      <c r="D12" s="56"/>
      <c r="E12" s="25" t="s">
        <v>85</v>
      </c>
      <c r="F12" s="56"/>
      <c r="G12" s="25" t="s">
        <v>85</v>
      </c>
      <c r="H12" s="56"/>
      <c r="I12" s="25">
        <v>0</v>
      </c>
      <c r="J12" s="56"/>
      <c r="K12" s="25">
        <v>24542450</v>
      </c>
      <c r="L12" s="56"/>
      <c r="M12" s="25">
        <v>411401564481</v>
      </c>
      <c r="N12" s="56"/>
      <c r="O12" s="25">
        <v>-396429938309</v>
      </c>
      <c r="P12" s="56"/>
      <c r="Q12" s="25">
        <v>14971626172</v>
      </c>
    </row>
    <row r="13" spans="1:17" ht="40.5" customHeight="1" x14ac:dyDescent="0.3">
      <c r="A13" s="23" t="s">
        <v>92</v>
      </c>
      <c r="C13" s="25">
        <v>3200000</v>
      </c>
      <c r="D13" s="56"/>
      <c r="E13" s="25">
        <v>85996672628</v>
      </c>
      <c r="F13" s="56"/>
      <c r="G13" s="25">
        <v>-79925878034</v>
      </c>
      <c r="H13" s="56"/>
      <c r="I13" s="25">
        <v>6086921966</v>
      </c>
      <c r="J13" s="56"/>
      <c r="K13" s="25">
        <v>5300000</v>
      </c>
      <c r="L13" s="56"/>
      <c r="M13" s="25">
        <v>138851660478</v>
      </c>
      <c r="N13" s="56"/>
      <c r="O13" s="25">
        <v>-132274516418</v>
      </c>
      <c r="P13" s="56"/>
      <c r="Q13" s="25">
        <v>6577144060</v>
      </c>
    </row>
    <row r="14" spans="1:17" ht="40.5" customHeight="1" x14ac:dyDescent="0.3">
      <c r="A14" s="23" t="s">
        <v>91</v>
      </c>
      <c r="C14" s="25" t="s">
        <v>85</v>
      </c>
      <c r="D14" s="56"/>
      <c r="E14" s="25" t="s">
        <v>85</v>
      </c>
      <c r="F14" s="56"/>
      <c r="G14" s="25" t="s">
        <v>85</v>
      </c>
      <c r="H14" s="56"/>
      <c r="I14" s="25">
        <v>0</v>
      </c>
      <c r="J14" s="56"/>
      <c r="K14" s="25">
        <v>197255557</v>
      </c>
      <c r="L14" s="56"/>
      <c r="M14" s="25">
        <v>1999363924699</v>
      </c>
      <c r="N14" s="56"/>
      <c r="O14" s="25">
        <v>-1995614935728</v>
      </c>
      <c r="P14" s="56"/>
      <c r="Q14" s="25">
        <v>3748988971</v>
      </c>
    </row>
    <row r="15" spans="1:17" ht="40.5" customHeight="1" x14ac:dyDescent="0.3">
      <c r="A15" s="73" t="s">
        <v>117</v>
      </c>
      <c r="C15" s="25" t="s">
        <v>85</v>
      </c>
      <c r="D15" s="56"/>
      <c r="E15" s="25" t="s">
        <v>85</v>
      </c>
      <c r="F15" s="56"/>
      <c r="G15" s="25" t="s">
        <v>85</v>
      </c>
      <c r="H15" s="56"/>
      <c r="I15" s="25">
        <v>0</v>
      </c>
      <c r="J15" s="56"/>
      <c r="K15" s="25">
        <v>2575000</v>
      </c>
      <c r="L15" s="56"/>
      <c r="M15" s="25">
        <v>77090987627</v>
      </c>
      <c r="N15" s="56"/>
      <c r="O15" s="25">
        <v>-73935974505</v>
      </c>
      <c r="P15" s="56"/>
      <c r="Q15" s="25">
        <v>3155013122</v>
      </c>
    </row>
    <row r="16" spans="1:17" ht="40.5" customHeight="1" x14ac:dyDescent="0.3">
      <c r="A16" s="23" t="s">
        <v>38</v>
      </c>
      <c r="C16" s="25">
        <v>2960000</v>
      </c>
      <c r="D16" s="56"/>
      <c r="E16" s="25">
        <v>38906143737</v>
      </c>
      <c r="F16" s="56"/>
      <c r="G16" s="25">
        <v>-36918120847</v>
      </c>
      <c r="H16" s="56"/>
      <c r="I16" s="25">
        <v>1995319153</v>
      </c>
      <c r="J16" s="56"/>
      <c r="K16" s="25">
        <v>2960000</v>
      </c>
      <c r="L16" s="56"/>
      <c r="M16" s="25">
        <v>38906143737</v>
      </c>
      <c r="N16" s="56"/>
      <c r="O16" s="25">
        <v>-36910824584</v>
      </c>
      <c r="P16" s="56"/>
      <c r="Q16" s="25">
        <v>1995319153</v>
      </c>
    </row>
    <row r="17" spans="1:17" ht="40.5" customHeight="1" x14ac:dyDescent="0.3">
      <c r="A17" s="23" t="s">
        <v>124</v>
      </c>
      <c r="C17" s="25" t="s">
        <v>85</v>
      </c>
      <c r="D17" s="56"/>
      <c r="E17" s="25" t="s">
        <v>85</v>
      </c>
      <c r="F17" s="56"/>
      <c r="G17" s="25" t="s">
        <v>85</v>
      </c>
      <c r="H17" s="56"/>
      <c r="I17" s="25">
        <v>0</v>
      </c>
      <c r="J17" s="56"/>
      <c r="K17" s="25">
        <v>14500000</v>
      </c>
      <c r="L17" s="56"/>
      <c r="M17" s="25">
        <v>152888328089</v>
      </c>
      <c r="N17" s="56"/>
      <c r="O17" s="25">
        <v>-152395743151</v>
      </c>
      <c r="P17" s="56"/>
      <c r="Q17" s="25">
        <v>492584938</v>
      </c>
    </row>
    <row r="18" spans="1:17" ht="40.5" customHeight="1" x14ac:dyDescent="0.3">
      <c r="A18" s="23" t="s">
        <v>118</v>
      </c>
      <c r="C18" s="25" t="s">
        <v>85</v>
      </c>
      <c r="D18" s="56"/>
      <c r="E18" s="25" t="s">
        <v>85</v>
      </c>
      <c r="F18" s="56"/>
      <c r="G18" s="25" t="s">
        <v>85</v>
      </c>
      <c r="H18" s="56"/>
      <c r="I18" s="25">
        <v>0</v>
      </c>
      <c r="J18" s="56"/>
      <c r="K18" s="30">
        <v>8925841</v>
      </c>
      <c r="L18" s="56"/>
      <c r="M18" s="30">
        <v>137690978944</v>
      </c>
      <c r="N18" s="56"/>
      <c r="O18" s="30">
        <v>-137326038681</v>
      </c>
      <c r="P18" s="56"/>
      <c r="Q18" s="25">
        <v>364940263</v>
      </c>
    </row>
    <row r="19" spans="1:17" ht="40.5" customHeight="1" x14ac:dyDescent="0.3">
      <c r="A19" s="23" t="s">
        <v>94</v>
      </c>
      <c r="C19" s="25">
        <v>3000000</v>
      </c>
      <c r="D19" s="56"/>
      <c r="E19" s="25">
        <v>37354994628</v>
      </c>
      <c r="F19" s="56"/>
      <c r="G19" s="25">
        <v>-37161966558</v>
      </c>
      <c r="H19" s="56"/>
      <c r="I19" s="25">
        <v>200033442</v>
      </c>
      <c r="J19" s="56"/>
      <c r="K19" s="25">
        <v>3000000</v>
      </c>
      <c r="L19" s="56"/>
      <c r="M19" s="25">
        <v>37354994628</v>
      </c>
      <c r="N19" s="56"/>
      <c r="O19" s="25">
        <v>-37154961186</v>
      </c>
      <c r="P19" s="56"/>
      <c r="Q19" s="25">
        <v>200033442</v>
      </c>
    </row>
    <row r="20" spans="1:17" ht="40.5" customHeight="1" x14ac:dyDescent="0.3">
      <c r="A20" s="23" t="s">
        <v>123</v>
      </c>
      <c r="C20" s="25" t="s">
        <v>85</v>
      </c>
      <c r="D20" s="56"/>
      <c r="E20" s="25" t="s">
        <v>85</v>
      </c>
      <c r="F20" s="56"/>
      <c r="G20" s="25" t="s">
        <v>85</v>
      </c>
      <c r="H20" s="56"/>
      <c r="I20" s="25">
        <v>0</v>
      </c>
      <c r="J20" s="56"/>
      <c r="K20" s="25">
        <v>624670</v>
      </c>
      <c r="L20" s="56"/>
      <c r="M20" s="25">
        <v>8210996647</v>
      </c>
      <c r="N20" s="56"/>
      <c r="O20" s="25">
        <v>-8083297115</v>
      </c>
      <c r="P20" s="56"/>
      <c r="Q20" s="25">
        <v>127699532</v>
      </c>
    </row>
    <row r="21" spans="1:17" ht="40.5" customHeight="1" x14ac:dyDescent="0.3">
      <c r="A21" s="23" t="s">
        <v>119</v>
      </c>
      <c r="C21" s="25" t="s">
        <v>85</v>
      </c>
      <c r="D21" s="56"/>
      <c r="E21" s="25" t="s">
        <v>85</v>
      </c>
      <c r="F21" s="56"/>
      <c r="G21" s="25" t="s">
        <v>85</v>
      </c>
      <c r="H21" s="56"/>
      <c r="I21" s="25">
        <v>0</v>
      </c>
      <c r="J21" s="56"/>
      <c r="K21" s="25">
        <v>2800000</v>
      </c>
      <c r="L21" s="56"/>
      <c r="M21" s="25">
        <v>28397874400</v>
      </c>
      <c r="N21" s="56"/>
      <c r="O21" s="25">
        <v>-28316962974</v>
      </c>
      <c r="P21" s="56"/>
      <c r="Q21" s="25">
        <v>80911426</v>
      </c>
    </row>
    <row r="22" spans="1:17" ht="40.5" customHeight="1" x14ac:dyDescent="0.3">
      <c r="A22" s="23" t="s">
        <v>122</v>
      </c>
      <c r="C22" s="25" t="s">
        <v>85</v>
      </c>
      <c r="D22" s="56"/>
      <c r="E22" s="25" t="s">
        <v>85</v>
      </c>
      <c r="F22" s="56"/>
      <c r="G22" s="25" t="s">
        <v>85</v>
      </c>
      <c r="H22" s="56"/>
      <c r="I22" s="25">
        <v>0</v>
      </c>
      <c r="J22" s="56"/>
      <c r="K22" s="25">
        <v>2000000</v>
      </c>
      <c r="L22" s="56"/>
      <c r="M22" s="25">
        <v>23197649634</v>
      </c>
      <c r="N22" s="56"/>
      <c r="O22" s="25">
        <v>-23131310884</v>
      </c>
      <c r="P22" s="56"/>
      <c r="Q22" s="25">
        <v>66338750</v>
      </c>
    </row>
    <row r="23" spans="1:17" ht="40.5" customHeight="1" x14ac:dyDescent="0.3">
      <c r="A23" s="23" t="s">
        <v>120</v>
      </c>
      <c r="C23" s="25" t="s">
        <v>85</v>
      </c>
      <c r="D23" s="56"/>
      <c r="E23" s="25" t="s">
        <v>85</v>
      </c>
      <c r="F23" s="56"/>
      <c r="G23" s="25" t="s">
        <v>85</v>
      </c>
      <c r="H23" s="56"/>
      <c r="I23" s="25">
        <v>0</v>
      </c>
      <c r="J23" s="56"/>
      <c r="K23" s="25">
        <v>813460</v>
      </c>
      <c r="L23" s="56"/>
      <c r="M23" s="25">
        <v>17720343302</v>
      </c>
      <c r="N23" s="56"/>
      <c r="O23" s="25">
        <v>-17670661588</v>
      </c>
      <c r="P23" s="56"/>
      <c r="Q23" s="25">
        <v>49681714</v>
      </c>
    </row>
    <row r="24" spans="1:17" ht="40.5" customHeight="1" thickBot="1" x14ac:dyDescent="0.35">
      <c r="A24" s="23" t="s">
        <v>121</v>
      </c>
      <c r="C24" s="31" t="s">
        <v>85</v>
      </c>
      <c r="D24" s="56"/>
      <c r="E24" s="31" t="s">
        <v>85</v>
      </c>
      <c r="F24" s="56"/>
      <c r="G24" s="31" t="s">
        <v>85</v>
      </c>
      <c r="H24" s="56"/>
      <c r="I24" s="31">
        <v>0</v>
      </c>
      <c r="J24" s="56"/>
      <c r="K24" s="31">
        <v>9000000</v>
      </c>
      <c r="L24" s="56"/>
      <c r="M24" s="31">
        <v>121413569221</v>
      </c>
      <c r="N24" s="56"/>
      <c r="O24" s="31">
        <v>-124000971907</v>
      </c>
      <c r="P24" s="56"/>
      <c r="Q24" s="31">
        <v>-2587402686</v>
      </c>
    </row>
    <row r="25" spans="1:17" ht="40.5" customHeight="1" thickBot="1" x14ac:dyDescent="0.35">
      <c r="A25" s="72" t="s">
        <v>31</v>
      </c>
      <c r="C25" s="34">
        <f>SUM(C9:C24)</f>
        <v>79141000</v>
      </c>
      <c r="D25" s="56"/>
      <c r="E25" s="34">
        <f>SUM(E9:E24)</f>
        <v>2389342245573</v>
      </c>
      <c r="F25" s="56"/>
      <c r="G25" s="34">
        <f>SUM(G9:G24)</f>
        <v>-2288417746106</v>
      </c>
      <c r="H25" s="56"/>
      <c r="I25" s="34">
        <f>SUM(I9:I24)</f>
        <v>101372584894</v>
      </c>
      <c r="J25" s="56"/>
      <c r="K25" s="34">
        <f>SUM(K9:K24)</f>
        <v>363246978</v>
      </c>
      <c r="L25" s="56"/>
      <c r="M25" s="34">
        <f>SUM(M9:M24)</f>
        <v>6221494253241</v>
      </c>
      <c r="N25" s="56"/>
      <c r="O25" s="34">
        <f>SUM(O9:O24)</f>
        <v>-6073671426258</v>
      </c>
      <c r="P25" s="56"/>
      <c r="Q25" s="34">
        <f>SUM(Q9:Q24)</f>
        <v>147822826983</v>
      </c>
    </row>
    <row r="26" spans="1:17" ht="21" thickTop="1" x14ac:dyDescent="0.3"/>
    <row r="27" spans="1:17" ht="24.75" x14ac:dyDescent="0.3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24.75" x14ac:dyDescent="0.3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17" ht="24.75" x14ac:dyDescent="0.3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paperSize="9" scale="4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2BF8-B3CB-413B-8173-A857D021F4FF}">
  <dimension ref="A1:S15"/>
  <sheetViews>
    <sheetView rightToLeft="1" view="pageBreakPreview" zoomScale="60" zoomScaleNormal="100" workbookViewId="0">
      <selection activeCell="G35" sqref="G35"/>
    </sheetView>
  </sheetViews>
  <sheetFormatPr defaultRowHeight="12.75" x14ac:dyDescent="0.2"/>
  <cols>
    <col min="1" max="1" width="35.85546875" customWidth="1"/>
    <col min="2" max="2" width="1.42578125" customWidth="1"/>
    <col min="3" max="3" width="19.5703125" customWidth="1"/>
    <col min="4" max="4" width="1.42578125" customWidth="1"/>
    <col min="5" max="5" width="29.140625" customWidth="1"/>
    <col min="6" max="6" width="1.42578125" customWidth="1"/>
    <col min="7" max="7" width="24.28515625" customWidth="1"/>
    <col min="8" max="8" width="1.42578125" customWidth="1"/>
    <col min="9" max="9" width="35.42578125" customWidth="1"/>
    <col min="10" max="10" width="1.42578125" customWidth="1"/>
    <col min="11" max="11" width="14.85546875" customWidth="1"/>
    <col min="12" max="12" width="1.42578125" customWidth="1"/>
    <col min="13" max="13" width="22.42578125" customWidth="1"/>
    <col min="14" max="14" width="1.42578125" customWidth="1"/>
    <col min="15" max="15" width="25.140625" customWidth="1"/>
    <col min="16" max="16" width="1.42578125" customWidth="1"/>
    <col min="17" max="17" width="31.7109375" customWidth="1"/>
    <col min="18" max="18" width="1.42578125" customWidth="1"/>
  </cols>
  <sheetData>
    <row r="1" spans="1:19" ht="33.75" x14ac:dyDescent="0.2">
      <c r="A1" s="139" t="str">
        <f>درآمد!A1</f>
        <v>صندوق سرمایه‌گذاری اختصاصی بازارگردانی لاجورد دماوند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9" ht="33.75" x14ac:dyDescent="0.2">
      <c r="A2" s="139" t="str">
        <f>درآمد!A2</f>
        <v>صورت وضعیت درآمدها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9" ht="33.75" x14ac:dyDescent="0.2">
      <c r="A3" s="139" t="str">
        <f>درآمد!A3</f>
        <v>یک ماهه منتهی به 31 اردیبهشت 1404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9" ht="39" customHeight="1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9" ht="39" customHeight="1" x14ac:dyDescent="0.2">
      <c r="A5" s="138" t="s">
        <v>148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</row>
    <row r="6" spans="1:19" ht="39" customHeight="1" x14ac:dyDescent="0.65">
      <c r="A6" s="83"/>
      <c r="B6" s="83"/>
      <c r="C6" s="149" t="s">
        <v>86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</row>
    <row r="7" spans="1:19" ht="39.75" customHeight="1" thickBot="1" x14ac:dyDescent="0.7">
      <c r="A7" s="143" t="s">
        <v>44</v>
      </c>
      <c r="B7" s="51"/>
      <c r="C7" s="145" t="s">
        <v>107</v>
      </c>
      <c r="D7" s="145"/>
      <c r="E7" s="145"/>
      <c r="F7" s="145"/>
      <c r="G7" s="145"/>
      <c r="H7" s="145"/>
      <c r="I7" s="145"/>
      <c r="J7" s="90"/>
      <c r="K7" s="145" t="s">
        <v>108</v>
      </c>
      <c r="L7" s="145"/>
      <c r="M7" s="145"/>
      <c r="N7" s="145"/>
      <c r="O7" s="145"/>
      <c r="P7" s="145"/>
      <c r="Q7" s="145"/>
    </row>
    <row r="8" spans="1:19" ht="39.75" customHeight="1" thickBot="1" x14ac:dyDescent="0.35">
      <c r="A8" s="144"/>
      <c r="B8" s="51"/>
      <c r="C8" s="91" t="s">
        <v>9</v>
      </c>
      <c r="D8" s="92"/>
      <c r="E8" s="91" t="s">
        <v>73</v>
      </c>
      <c r="F8" s="92"/>
      <c r="G8" s="91" t="s">
        <v>74</v>
      </c>
      <c r="H8" s="92"/>
      <c r="I8" s="91" t="s">
        <v>136</v>
      </c>
      <c r="J8" s="90"/>
      <c r="K8" s="91" t="s">
        <v>9</v>
      </c>
      <c r="L8" s="92"/>
      <c r="M8" s="91" t="s">
        <v>73</v>
      </c>
      <c r="N8" s="92"/>
      <c r="O8" s="91" t="s">
        <v>74</v>
      </c>
      <c r="P8" s="92"/>
      <c r="Q8" s="91" t="s">
        <v>136</v>
      </c>
    </row>
    <row r="9" spans="1:19" ht="39" customHeight="1" thickBot="1" x14ac:dyDescent="0.35">
      <c r="A9" s="72" t="s">
        <v>58</v>
      </c>
      <c r="B9" s="90"/>
      <c r="C9" s="33" t="s">
        <v>85</v>
      </c>
      <c r="D9" s="56"/>
      <c r="E9" s="33" t="s">
        <v>85</v>
      </c>
      <c r="F9" s="56"/>
      <c r="G9" s="33" t="s">
        <v>85</v>
      </c>
      <c r="H9" s="56"/>
      <c r="I9" s="33" t="s">
        <v>85</v>
      </c>
      <c r="J9" s="56"/>
      <c r="K9" s="33">
        <v>100</v>
      </c>
      <c r="L9" s="56"/>
      <c r="M9" s="33">
        <v>96524572</v>
      </c>
      <c r="N9" s="56"/>
      <c r="O9" s="33">
        <v>-91991565</v>
      </c>
      <c r="P9" s="56"/>
      <c r="Q9" s="33">
        <v>4533007</v>
      </c>
      <c r="S9" s="51"/>
    </row>
    <row r="10" spans="1:19" ht="13.5" thickTop="1" x14ac:dyDescent="0.2"/>
    <row r="11" spans="1:19" ht="24.75" x14ac:dyDescent="0.2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9" ht="24.75" x14ac:dyDescent="0.2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9" ht="24.75" x14ac:dyDescent="0.2">
      <c r="Q13" s="25"/>
    </row>
    <row r="14" spans="1:19" ht="24.75" x14ac:dyDescent="0.2">
      <c r="Q14" s="25"/>
    </row>
    <row r="15" spans="1:19" ht="24.75" x14ac:dyDescent="0.2">
      <c r="Q15" s="25"/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5"/>
  <sheetViews>
    <sheetView rightToLeft="1" view="pageBreakPreview" topLeftCell="A16" zoomScale="60" zoomScaleNormal="82" workbookViewId="0">
      <selection activeCell="W44" sqref="W44"/>
    </sheetView>
  </sheetViews>
  <sheetFormatPr defaultRowHeight="15.75" x14ac:dyDescent="0.4"/>
  <cols>
    <col min="1" max="1" width="37.5703125" style="8" customWidth="1"/>
    <col min="2" max="2" width="1.28515625" style="8" customWidth="1"/>
    <col min="3" max="3" width="23.5703125" style="8" customWidth="1"/>
    <col min="4" max="4" width="1.42578125" style="8" customWidth="1"/>
    <col min="5" max="5" width="26.28515625" style="8" bestFit="1" customWidth="1"/>
    <col min="6" max="6" width="1.42578125" style="8" customWidth="1"/>
    <col min="7" max="7" width="26.28515625" style="8" bestFit="1" customWidth="1"/>
    <col min="8" max="8" width="1.42578125" style="8" customWidth="1"/>
    <col min="9" max="9" width="20.42578125" style="8" customWidth="1"/>
    <col min="10" max="10" width="1.42578125" style="8" customWidth="1"/>
    <col min="11" max="11" width="24.7109375" style="8" bestFit="1" customWidth="1"/>
    <col min="12" max="12" width="1.42578125" style="8" customWidth="1"/>
    <col min="13" max="13" width="18.140625" style="8" customWidth="1"/>
    <col min="14" max="14" width="1.42578125" style="8" customWidth="1"/>
    <col min="15" max="15" width="24.7109375" style="8" customWidth="1"/>
    <col min="16" max="16" width="1.42578125" style="8" customWidth="1"/>
    <col min="17" max="17" width="20.42578125" style="8" customWidth="1"/>
    <col min="18" max="18" width="1.42578125" style="8" customWidth="1"/>
    <col min="19" max="19" width="24.42578125" style="8" customWidth="1"/>
    <col min="20" max="20" width="1.42578125" style="8" customWidth="1"/>
    <col min="21" max="21" width="26.28515625" style="8" bestFit="1" customWidth="1"/>
    <col min="22" max="22" width="1.42578125" style="8" customWidth="1"/>
    <col min="23" max="23" width="26.28515625" style="8" bestFit="1" customWidth="1"/>
    <col min="24" max="24" width="1.42578125" style="8" customWidth="1"/>
    <col min="25" max="25" width="26.28515625" style="8" bestFit="1" customWidth="1"/>
    <col min="26" max="26" width="1.42578125" style="8" customWidth="1"/>
    <col min="27" max="27" width="35.85546875" style="8" bestFit="1" customWidth="1"/>
    <col min="28" max="16384" width="9.140625" style="8"/>
  </cols>
  <sheetData>
    <row r="1" spans="1:27" ht="39.75" customHeight="1" x14ac:dyDescent="0.4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</row>
    <row r="2" spans="1:27" ht="39.75" customHeight="1" x14ac:dyDescent="0.4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1:27" ht="39.75" customHeight="1" x14ac:dyDescent="0.4">
      <c r="A3" s="119" t="s">
        <v>99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7" ht="39.7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7" ht="39" customHeight="1" x14ac:dyDescent="0.4">
      <c r="A5" s="118" t="s">
        <v>83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1:27" ht="39" customHeight="1" x14ac:dyDescent="0.4">
      <c r="A6" s="118" t="s">
        <v>84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</row>
    <row r="7" spans="1:27" ht="39" customHeight="1" x14ac:dyDescent="0.85">
      <c r="A7" s="16"/>
      <c r="B7" s="16"/>
      <c r="C7" s="122" t="s">
        <v>86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7" ht="39" customHeight="1" thickBot="1" x14ac:dyDescent="0.8">
      <c r="A8" s="20"/>
      <c r="B8" s="20"/>
      <c r="C8" s="126" t="s">
        <v>3</v>
      </c>
      <c r="D8" s="126"/>
      <c r="E8" s="126"/>
      <c r="F8" s="126"/>
      <c r="G8" s="126"/>
      <c r="H8" s="20"/>
      <c r="I8" s="123" t="s">
        <v>4</v>
      </c>
      <c r="J8" s="123"/>
      <c r="K8" s="123"/>
      <c r="L8" s="123"/>
      <c r="M8" s="123"/>
      <c r="N8" s="123"/>
      <c r="O8" s="123"/>
      <c r="P8" s="20"/>
      <c r="Q8" s="123" t="s">
        <v>5</v>
      </c>
      <c r="R8" s="123"/>
      <c r="S8" s="123"/>
      <c r="T8" s="123"/>
      <c r="U8" s="123"/>
      <c r="V8" s="123"/>
      <c r="W8" s="123"/>
      <c r="X8" s="123"/>
      <c r="Y8" s="123"/>
    </row>
    <row r="9" spans="1:27" ht="39" customHeight="1" thickBot="1" x14ac:dyDescent="0.7">
      <c r="A9" s="120" t="s">
        <v>8</v>
      </c>
      <c r="B9" s="20"/>
      <c r="C9" s="120" t="s">
        <v>9</v>
      </c>
      <c r="D9" s="21"/>
      <c r="E9" s="120" t="s">
        <v>10</v>
      </c>
      <c r="F9" s="21"/>
      <c r="G9" s="120" t="s">
        <v>11</v>
      </c>
      <c r="H9" s="20"/>
      <c r="I9" s="121" t="s">
        <v>6</v>
      </c>
      <c r="J9" s="121"/>
      <c r="K9" s="121"/>
      <c r="L9" s="21"/>
      <c r="M9" s="121" t="s">
        <v>7</v>
      </c>
      <c r="N9" s="121"/>
      <c r="O9" s="121"/>
      <c r="P9" s="20"/>
      <c r="Q9" s="120" t="s">
        <v>9</v>
      </c>
      <c r="R9" s="21"/>
      <c r="S9" s="124" t="s">
        <v>13</v>
      </c>
      <c r="T9" s="21"/>
      <c r="U9" s="120" t="s">
        <v>10</v>
      </c>
      <c r="V9" s="21"/>
      <c r="W9" s="120" t="s">
        <v>11</v>
      </c>
      <c r="X9" s="21"/>
      <c r="Y9" s="124" t="s">
        <v>14</v>
      </c>
    </row>
    <row r="10" spans="1:27" ht="39" customHeight="1" thickBot="1" x14ac:dyDescent="0.7">
      <c r="A10" s="121"/>
      <c r="B10" s="20"/>
      <c r="C10" s="121"/>
      <c r="D10" s="20"/>
      <c r="E10" s="121"/>
      <c r="F10" s="20"/>
      <c r="G10" s="121"/>
      <c r="H10" s="20"/>
      <c r="I10" s="22" t="s">
        <v>9</v>
      </c>
      <c r="J10" s="21"/>
      <c r="K10" s="22" t="s">
        <v>10</v>
      </c>
      <c r="L10" s="20"/>
      <c r="M10" s="22" t="s">
        <v>9</v>
      </c>
      <c r="N10" s="21"/>
      <c r="O10" s="22" t="s">
        <v>12</v>
      </c>
      <c r="P10" s="20"/>
      <c r="Q10" s="121"/>
      <c r="R10" s="20"/>
      <c r="S10" s="125"/>
      <c r="T10" s="20"/>
      <c r="U10" s="121"/>
      <c r="V10" s="20"/>
      <c r="W10" s="121"/>
      <c r="X10" s="20"/>
      <c r="Y10" s="125"/>
    </row>
    <row r="11" spans="1:27" ht="39" customHeight="1" x14ac:dyDescent="0.6">
      <c r="A11" s="23" t="s">
        <v>20</v>
      </c>
      <c r="B11" s="9"/>
      <c r="C11" s="25">
        <v>4632112521</v>
      </c>
      <c r="D11" s="26"/>
      <c r="E11" s="25">
        <v>27528160308175</v>
      </c>
      <c r="F11" s="27"/>
      <c r="G11" s="25">
        <v>25503542556455</v>
      </c>
      <c r="H11" s="27"/>
      <c r="I11" s="25">
        <v>6511458</v>
      </c>
      <c r="J11" s="27"/>
      <c r="K11" s="25">
        <v>38048351348</v>
      </c>
      <c r="L11" s="27"/>
      <c r="M11" s="25">
        <v>-82269439</v>
      </c>
      <c r="N11" s="27"/>
      <c r="O11" s="25">
        <v>-493482389637</v>
      </c>
      <c r="P11" s="27"/>
      <c r="Q11" s="25">
        <v>4556354540</v>
      </c>
      <c r="R11" s="27"/>
      <c r="S11" s="25">
        <v>6120</v>
      </c>
      <c r="T11" s="27"/>
      <c r="U11" s="25">
        <v>27077310514667</v>
      </c>
      <c r="V11" s="27"/>
      <c r="W11" s="25">
        <v>27863697268701</v>
      </c>
      <c r="X11" s="28"/>
      <c r="Y11" s="29">
        <f>W11/$AA$11</f>
        <v>0.41262921413934289</v>
      </c>
      <c r="AA11" s="17">
        <v>67527204361472</v>
      </c>
    </row>
    <row r="12" spans="1:27" ht="39" customHeight="1" x14ac:dyDescent="0.6">
      <c r="A12" s="23" t="s">
        <v>18</v>
      </c>
      <c r="B12" s="9"/>
      <c r="C12" s="25">
        <v>586731854</v>
      </c>
      <c r="D12" s="26"/>
      <c r="E12" s="25">
        <v>4385509983604</v>
      </c>
      <c r="F12" s="27"/>
      <c r="G12" s="25">
        <v>7856231566398</v>
      </c>
      <c r="H12" s="27"/>
      <c r="I12" s="25">
        <v>670581</v>
      </c>
      <c r="J12" s="27"/>
      <c r="K12" s="25">
        <v>9654002526</v>
      </c>
      <c r="L12" s="27"/>
      <c r="M12" s="25">
        <v>-5520000</v>
      </c>
      <c r="N12" s="27"/>
      <c r="O12" s="25">
        <v>-82802222881</v>
      </c>
      <c r="P12" s="27"/>
      <c r="Q12" s="25">
        <v>581882435</v>
      </c>
      <c r="R12" s="27"/>
      <c r="S12" s="25">
        <v>16230</v>
      </c>
      <c r="T12" s="27"/>
      <c r="U12" s="25">
        <v>4353886256943</v>
      </c>
      <c r="V12" s="27"/>
      <c r="W12" s="25">
        <v>9436774516590</v>
      </c>
      <c r="X12" s="28"/>
      <c r="Y12" s="29">
        <f t="shared" ref="Y12:Y29" si="0">W12/$AA$11</f>
        <v>0.13974774471744902</v>
      </c>
    </row>
    <row r="13" spans="1:27" ht="39" customHeight="1" x14ac:dyDescent="0.6">
      <c r="A13" s="23" t="s">
        <v>82</v>
      </c>
      <c r="B13" s="9"/>
      <c r="C13" s="25">
        <v>1469898573</v>
      </c>
      <c r="D13" s="26"/>
      <c r="E13" s="25">
        <v>5619542388544</v>
      </c>
      <c r="F13" s="27"/>
      <c r="G13" s="25">
        <v>5767904754481</v>
      </c>
      <c r="H13" s="27"/>
      <c r="I13" s="25">
        <v>21264306</v>
      </c>
      <c r="J13" s="27"/>
      <c r="K13" s="25">
        <v>88100457733</v>
      </c>
      <c r="L13" s="27"/>
      <c r="M13" s="25">
        <v>-27126776</v>
      </c>
      <c r="N13" s="27"/>
      <c r="O13" s="25">
        <v>-113370455635</v>
      </c>
      <c r="P13" s="27"/>
      <c r="Q13" s="25">
        <v>1464036103</v>
      </c>
      <c r="R13" s="27"/>
      <c r="S13" s="25">
        <v>4438</v>
      </c>
      <c r="T13" s="27"/>
      <c r="U13" s="25">
        <v>5603914288542</v>
      </c>
      <c r="V13" s="27"/>
      <c r="W13" s="25">
        <v>6492454207022</v>
      </c>
      <c r="X13" s="28"/>
      <c r="Y13" s="29">
        <f t="shared" si="0"/>
        <v>9.6145757379026101E-2</v>
      </c>
    </row>
    <row r="14" spans="1:27" ht="39" customHeight="1" x14ac:dyDescent="0.6">
      <c r="A14" s="23" t="s">
        <v>29</v>
      </c>
      <c r="B14" s="9"/>
      <c r="C14" s="25">
        <v>1561868211</v>
      </c>
      <c r="D14" s="26"/>
      <c r="E14" s="25">
        <v>5185743193126</v>
      </c>
      <c r="F14" s="27"/>
      <c r="G14" s="25">
        <v>5064410465313</v>
      </c>
      <c r="H14" s="27"/>
      <c r="I14" s="25">
        <v>17763843</v>
      </c>
      <c r="J14" s="27"/>
      <c r="K14" s="25">
        <v>56969963002</v>
      </c>
      <c r="L14" s="27"/>
      <c r="M14" s="25" t="s">
        <v>85</v>
      </c>
      <c r="N14" s="27"/>
      <c r="O14" s="25" t="s">
        <v>85</v>
      </c>
      <c r="P14" s="27"/>
      <c r="Q14" s="25">
        <v>1579632054</v>
      </c>
      <c r="R14" s="27"/>
      <c r="S14" s="25">
        <v>2950</v>
      </c>
      <c r="T14" s="27"/>
      <c r="U14" s="25">
        <v>5242713156128</v>
      </c>
      <c r="V14" s="27"/>
      <c r="W14" s="25">
        <v>4656373024234</v>
      </c>
      <c r="X14" s="28"/>
      <c r="Y14" s="29">
        <f t="shared" si="0"/>
        <v>6.8955513089339712E-2</v>
      </c>
      <c r="AA14" s="10"/>
    </row>
    <row r="15" spans="1:27" ht="39" customHeight="1" x14ac:dyDescent="0.6">
      <c r="A15" s="23" t="s">
        <v>26</v>
      </c>
      <c r="B15" s="9"/>
      <c r="C15" s="25">
        <v>1190276399</v>
      </c>
      <c r="D15" s="26"/>
      <c r="E15" s="25">
        <v>5842784019570</v>
      </c>
      <c r="F15" s="27"/>
      <c r="G15" s="25">
        <v>4299579017006</v>
      </c>
      <c r="H15" s="27"/>
      <c r="I15" s="25">
        <v>79941659</v>
      </c>
      <c r="J15" s="27"/>
      <c r="K15" s="25">
        <v>264696804349</v>
      </c>
      <c r="L15" s="27"/>
      <c r="M15" s="25">
        <v>0</v>
      </c>
      <c r="N15" s="27"/>
      <c r="O15" s="25" t="s">
        <v>85</v>
      </c>
      <c r="P15" s="27"/>
      <c r="Q15" s="25">
        <v>1270218058</v>
      </c>
      <c r="R15" s="27"/>
      <c r="S15" s="25">
        <v>3104</v>
      </c>
      <c r="T15" s="27"/>
      <c r="U15" s="25">
        <v>6107480823919</v>
      </c>
      <c r="V15" s="27"/>
      <c r="W15" s="25">
        <v>3939760356824</v>
      </c>
      <c r="X15" s="28"/>
      <c r="Y15" s="29">
        <f t="shared" si="0"/>
        <v>5.8343306139767438E-2</v>
      </c>
    </row>
    <row r="16" spans="1:27" ht="39" customHeight="1" x14ac:dyDescent="0.6">
      <c r="A16" s="23" t="s">
        <v>16</v>
      </c>
      <c r="C16" s="25">
        <v>20450360</v>
      </c>
      <c r="D16" s="26"/>
      <c r="E16" s="25">
        <v>497235314412</v>
      </c>
      <c r="F16" s="27"/>
      <c r="G16" s="25">
        <v>884827607553</v>
      </c>
      <c r="H16" s="27"/>
      <c r="I16" s="25">
        <v>479441</v>
      </c>
      <c r="J16" s="27"/>
      <c r="K16" s="25">
        <v>25492340602</v>
      </c>
      <c r="L16" s="27"/>
      <c r="M16" s="25">
        <v>-410500</v>
      </c>
      <c r="N16" s="27"/>
      <c r="O16" s="25">
        <v>-20919863904</v>
      </c>
      <c r="P16" s="27"/>
      <c r="Q16" s="25">
        <v>20519301</v>
      </c>
      <c r="R16" s="27"/>
      <c r="S16" s="25">
        <v>51450</v>
      </c>
      <c r="T16" s="27"/>
      <c r="U16" s="25">
        <v>512746652407</v>
      </c>
      <c r="V16" s="27"/>
      <c r="W16" s="25">
        <v>1054915690742</v>
      </c>
      <c r="X16" s="28"/>
      <c r="Y16" s="29">
        <f t="shared" si="0"/>
        <v>1.5622084472726783E-2</v>
      </c>
    </row>
    <row r="17" spans="1:27" ht="39" customHeight="1" x14ac:dyDescent="0.6">
      <c r="A17" s="23" t="s">
        <v>80</v>
      </c>
      <c r="B17" s="9"/>
      <c r="C17" s="25">
        <v>56220986</v>
      </c>
      <c r="D17" s="26"/>
      <c r="E17" s="25">
        <v>431782721455</v>
      </c>
      <c r="F17" s="27"/>
      <c r="G17" s="25">
        <v>609534099849</v>
      </c>
      <c r="H17" s="27"/>
      <c r="I17" s="25">
        <v>27753814</v>
      </c>
      <c r="J17" s="27"/>
      <c r="K17" s="25">
        <v>302776040876</v>
      </c>
      <c r="L17" s="27"/>
      <c r="M17" s="25">
        <v>-14032485</v>
      </c>
      <c r="N17" s="27"/>
      <c r="O17" s="25">
        <v>-157195191895</v>
      </c>
      <c r="P17" s="27"/>
      <c r="Q17" s="25">
        <v>69942315</v>
      </c>
      <c r="R17" s="27"/>
      <c r="S17" s="25">
        <v>10730</v>
      </c>
      <c r="T17" s="27"/>
      <c r="U17" s="25">
        <v>620070315412</v>
      </c>
      <c r="V17" s="27"/>
      <c r="W17" s="25">
        <v>749910674359</v>
      </c>
      <c r="X17" s="28"/>
      <c r="Y17" s="29">
        <f t="shared" si="0"/>
        <v>1.1105312021281684E-2</v>
      </c>
    </row>
    <row r="18" spans="1:27" ht="39" customHeight="1" x14ac:dyDescent="0.6">
      <c r="A18" s="24" t="s">
        <v>15</v>
      </c>
      <c r="C18" s="30">
        <v>146298214</v>
      </c>
      <c r="D18" s="26"/>
      <c r="E18" s="30">
        <v>635502938033</v>
      </c>
      <c r="F18" s="27"/>
      <c r="G18" s="30">
        <v>658280184190</v>
      </c>
      <c r="H18" s="27"/>
      <c r="I18" s="30">
        <v>36544489</v>
      </c>
      <c r="J18" s="27"/>
      <c r="K18" s="30">
        <v>111256106769</v>
      </c>
      <c r="L18" s="27"/>
      <c r="M18" s="30" t="s">
        <v>85</v>
      </c>
      <c r="N18" s="27"/>
      <c r="O18" s="30" t="s">
        <v>85</v>
      </c>
      <c r="P18" s="27"/>
      <c r="Q18" s="30">
        <v>182842703</v>
      </c>
      <c r="R18" s="27"/>
      <c r="S18" s="30">
        <v>2831</v>
      </c>
      <c r="T18" s="27"/>
      <c r="U18" s="30">
        <v>583709685299</v>
      </c>
      <c r="V18" s="27"/>
      <c r="W18" s="30">
        <v>517234295146</v>
      </c>
      <c r="X18" s="28"/>
      <c r="Y18" s="29">
        <f t="shared" si="0"/>
        <v>7.6596432509963459E-3</v>
      </c>
    </row>
    <row r="19" spans="1:27" ht="39" customHeight="1" x14ac:dyDescent="0.6">
      <c r="A19" s="23" t="s">
        <v>30</v>
      </c>
      <c r="B19" s="9"/>
      <c r="C19" s="25" t="s">
        <v>85</v>
      </c>
      <c r="D19" s="26"/>
      <c r="E19" s="25" t="s">
        <v>85</v>
      </c>
      <c r="F19" s="27"/>
      <c r="G19" s="25" t="s">
        <v>85</v>
      </c>
      <c r="H19" s="27"/>
      <c r="I19" s="25">
        <v>210000000</v>
      </c>
      <c r="J19" s="27"/>
      <c r="K19" s="25">
        <v>510090000000</v>
      </c>
      <c r="L19" s="27"/>
      <c r="M19" s="25" t="s">
        <v>85</v>
      </c>
      <c r="N19" s="27"/>
      <c r="O19" s="25" t="s">
        <v>85</v>
      </c>
      <c r="P19" s="27"/>
      <c r="Q19" s="25">
        <v>210000000</v>
      </c>
      <c r="R19" s="27"/>
      <c r="S19" s="25">
        <v>2429</v>
      </c>
      <c r="T19" s="27"/>
      <c r="U19" s="25">
        <v>510090000000</v>
      </c>
      <c r="V19" s="27"/>
      <c r="W19" s="25">
        <v>509702331600</v>
      </c>
      <c r="X19" s="28"/>
      <c r="Y19" s="29">
        <f t="shared" si="0"/>
        <v>7.5481035594420869E-3</v>
      </c>
    </row>
    <row r="20" spans="1:27" ht="39" customHeight="1" x14ac:dyDescent="0.6">
      <c r="A20" s="23" t="s">
        <v>25</v>
      </c>
      <c r="B20" s="9"/>
      <c r="C20" s="25">
        <v>132918399</v>
      </c>
      <c r="D20" s="26"/>
      <c r="E20" s="25">
        <v>371190844316</v>
      </c>
      <c r="F20" s="27"/>
      <c r="G20" s="25">
        <v>384506318043</v>
      </c>
      <c r="H20" s="27"/>
      <c r="I20" s="25" t="s">
        <v>85</v>
      </c>
      <c r="J20" s="27"/>
      <c r="K20" s="25" t="s">
        <v>85</v>
      </c>
      <c r="L20" s="27"/>
      <c r="M20" s="25" t="s">
        <v>85</v>
      </c>
      <c r="N20" s="27"/>
      <c r="O20" s="25" t="s">
        <v>85</v>
      </c>
      <c r="P20" s="27"/>
      <c r="Q20" s="25">
        <v>132918399</v>
      </c>
      <c r="R20" s="27"/>
      <c r="S20" s="25">
        <v>2987</v>
      </c>
      <c r="T20" s="27"/>
      <c r="U20" s="25">
        <v>371190844316</v>
      </c>
      <c r="V20" s="27"/>
      <c r="W20" s="25">
        <v>396725517097</v>
      </c>
      <c r="X20" s="28"/>
      <c r="Y20" s="29">
        <f t="shared" si="0"/>
        <v>5.8750472620387913E-3</v>
      </c>
    </row>
    <row r="21" spans="1:27" ht="39" customHeight="1" x14ac:dyDescent="0.6">
      <c r="A21" s="23" t="s">
        <v>17</v>
      </c>
      <c r="B21" s="9"/>
      <c r="C21" s="25">
        <v>27226553</v>
      </c>
      <c r="D21" s="26"/>
      <c r="E21" s="25">
        <v>215903446218</v>
      </c>
      <c r="F21" s="27"/>
      <c r="G21" s="25">
        <v>208668952487</v>
      </c>
      <c r="H21" s="27"/>
      <c r="I21" s="25">
        <v>747426</v>
      </c>
      <c r="J21" s="27"/>
      <c r="K21" s="25">
        <v>5607199048</v>
      </c>
      <c r="L21" s="27"/>
      <c r="M21" s="25">
        <v>-1736550</v>
      </c>
      <c r="N21" s="27"/>
      <c r="O21" s="25">
        <v>-13447344791</v>
      </c>
      <c r="P21" s="27"/>
      <c r="Q21" s="25">
        <v>26237429</v>
      </c>
      <c r="R21" s="27"/>
      <c r="S21" s="25">
        <v>7950</v>
      </c>
      <c r="T21" s="27"/>
      <c r="U21" s="25">
        <v>207754872633</v>
      </c>
      <c r="V21" s="27"/>
      <c r="W21" s="25">
        <v>208429034003</v>
      </c>
      <c r="X21" s="28"/>
      <c r="Y21" s="29">
        <f t="shared" si="0"/>
        <v>3.0865935584610143E-3</v>
      </c>
    </row>
    <row r="22" spans="1:27" ht="39" customHeight="1" x14ac:dyDescent="0.6">
      <c r="A22" s="23" t="s">
        <v>21</v>
      </c>
      <c r="B22" s="9"/>
      <c r="C22" s="25">
        <v>34311594</v>
      </c>
      <c r="D22" s="26"/>
      <c r="E22" s="25">
        <v>154552705497</v>
      </c>
      <c r="F22" s="27"/>
      <c r="G22" s="25">
        <v>171736155597</v>
      </c>
      <c r="H22" s="27"/>
      <c r="I22" s="25">
        <v>3929000</v>
      </c>
      <c r="J22" s="27"/>
      <c r="K22" s="25">
        <v>21293267271</v>
      </c>
      <c r="L22" s="27"/>
      <c r="M22" s="25">
        <v>-9699375</v>
      </c>
      <c r="N22" s="27"/>
      <c r="O22" s="25">
        <v>-52744250607</v>
      </c>
      <c r="P22" s="27"/>
      <c r="Q22" s="25">
        <v>28541219</v>
      </c>
      <c r="R22" s="27"/>
      <c r="S22" s="25">
        <v>5630</v>
      </c>
      <c r="T22" s="27"/>
      <c r="U22" s="25">
        <v>131927355685</v>
      </c>
      <c r="V22" s="27"/>
      <c r="W22" s="25">
        <v>160564940802</v>
      </c>
      <c r="X22" s="28"/>
      <c r="Y22" s="29">
        <f t="shared" si="0"/>
        <v>2.3777815521948539E-3</v>
      </c>
    </row>
    <row r="23" spans="1:27" ht="39" customHeight="1" x14ac:dyDescent="0.6">
      <c r="A23" s="23" t="s">
        <v>23</v>
      </c>
      <c r="B23" s="9"/>
      <c r="C23" s="25">
        <v>8235913</v>
      </c>
      <c r="D23" s="26"/>
      <c r="E23" s="25">
        <v>131504043834</v>
      </c>
      <c r="F23" s="27"/>
      <c r="G23" s="25">
        <v>125749108629</v>
      </c>
      <c r="H23" s="27"/>
      <c r="I23" s="25">
        <v>811676</v>
      </c>
      <c r="J23" s="27"/>
      <c r="K23" s="25">
        <v>12384147720</v>
      </c>
      <c r="L23" s="27"/>
      <c r="M23" s="25">
        <v>-40000</v>
      </c>
      <c r="N23" s="27"/>
      <c r="O23" s="25">
        <v>-628721830</v>
      </c>
      <c r="P23" s="27"/>
      <c r="Q23" s="25">
        <v>9007589</v>
      </c>
      <c r="R23" s="27"/>
      <c r="S23" s="25">
        <v>15830</v>
      </c>
      <c r="T23" s="27"/>
      <c r="U23" s="25">
        <v>143249505625</v>
      </c>
      <c r="V23" s="27"/>
      <c r="W23" s="25">
        <v>142481765368</v>
      </c>
      <c r="X23" s="28"/>
      <c r="Y23" s="29">
        <f t="shared" si="0"/>
        <v>2.1099905840214778E-3</v>
      </c>
    </row>
    <row r="24" spans="1:27" ht="39" customHeight="1" x14ac:dyDescent="0.6">
      <c r="A24" s="23" t="s">
        <v>19</v>
      </c>
      <c r="B24" s="9"/>
      <c r="C24" s="25">
        <v>6654540</v>
      </c>
      <c r="D24" s="26"/>
      <c r="E24" s="25">
        <v>139052630974</v>
      </c>
      <c r="F24" s="27"/>
      <c r="G24" s="25">
        <v>96550486620</v>
      </c>
      <c r="H24" s="27"/>
      <c r="I24" s="25">
        <v>5459540</v>
      </c>
      <c r="J24" s="27"/>
      <c r="K24" s="25">
        <v>76459315935</v>
      </c>
      <c r="L24" s="27"/>
      <c r="M24" s="25">
        <v>-2000000</v>
      </c>
      <c r="N24" s="27"/>
      <c r="O24" s="25">
        <v>-29957215348</v>
      </c>
      <c r="P24" s="27"/>
      <c r="Q24" s="25">
        <v>10114080</v>
      </c>
      <c r="R24" s="27"/>
      <c r="S24" s="25">
        <v>13720</v>
      </c>
      <c r="T24" s="27"/>
      <c r="U24" s="25">
        <v>177895787188</v>
      </c>
      <c r="V24" s="27"/>
      <c r="W24" s="25">
        <v>138659716065</v>
      </c>
      <c r="X24" s="28"/>
      <c r="Y24" s="29">
        <f t="shared" si="0"/>
        <v>2.053390442802235E-3</v>
      </c>
    </row>
    <row r="25" spans="1:27" ht="39" customHeight="1" x14ac:dyDescent="0.6">
      <c r="A25" s="23" t="s">
        <v>24</v>
      </c>
      <c r="B25" s="9"/>
      <c r="C25" s="25">
        <v>27102562</v>
      </c>
      <c r="D25" s="26"/>
      <c r="E25" s="25">
        <v>96785685303</v>
      </c>
      <c r="F25" s="27"/>
      <c r="G25" s="25">
        <v>161137686114</v>
      </c>
      <c r="H25" s="27"/>
      <c r="I25" s="25">
        <v>536000</v>
      </c>
      <c r="J25" s="27"/>
      <c r="K25" s="25">
        <v>3483234007</v>
      </c>
      <c r="L25" s="27"/>
      <c r="M25" s="25">
        <v>-8569000</v>
      </c>
      <c r="N25" s="27"/>
      <c r="O25" s="25">
        <v>-58227373791</v>
      </c>
      <c r="P25" s="27"/>
      <c r="Q25" s="25">
        <v>19069562</v>
      </c>
      <c r="R25" s="27"/>
      <c r="S25" s="25">
        <v>6660</v>
      </c>
      <c r="T25" s="27"/>
      <c r="U25" s="25">
        <v>69395431565</v>
      </c>
      <c r="V25" s="27"/>
      <c r="W25" s="25">
        <v>126906760424</v>
      </c>
      <c r="X25" s="28"/>
      <c r="Y25" s="29">
        <f t="shared" si="0"/>
        <v>1.8793427274831373E-3</v>
      </c>
    </row>
    <row r="26" spans="1:27" ht="39" customHeight="1" x14ac:dyDescent="0.6">
      <c r="A26" s="23" t="s">
        <v>81</v>
      </c>
      <c r="B26" s="9"/>
      <c r="C26" s="25" t="s">
        <v>85</v>
      </c>
      <c r="D26" s="26"/>
      <c r="E26" s="25" t="s">
        <v>85</v>
      </c>
      <c r="F26" s="27"/>
      <c r="G26" s="25" t="s">
        <v>85</v>
      </c>
      <c r="H26" s="27"/>
      <c r="I26" s="30">
        <v>73149107</v>
      </c>
      <c r="J26" s="27"/>
      <c r="K26" s="25">
        <v>163049359503</v>
      </c>
      <c r="L26" s="27"/>
      <c r="M26" s="25" t="s">
        <v>85</v>
      </c>
      <c r="N26" s="27"/>
      <c r="O26" s="25" t="s">
        <v>85</v>
      </c>
      <c r="P26" s="27"/>
      <c r="Q26" s="30">
        <v>73149107</v>
      </c>
      <c r="R26" s="27"/>
      <c r="S26" s="30">
        <v>1555</v>
      </c>
      <c r="T26" s="27"/>
      <c r="U26" s="30">
        <v>163049359503</v>
      </c>
      <c r="V26" s="27"/>
      <c r="W26" s="30">
        <v>113660413770</v>
      </c>
      <c r="X26" s="28"/>
      <c r="Y26" s="29">
        <f t="shared" si="0"/>
        <v>1.6831796139756905E-3</v>
      </c>
    </row>
    <row r="27" spans="1:27" ht="39" customHeight="1" x14ac:dyDescent="0.6">
      <c r="A27" s="23" t="s">
        <v>22</v>
      </c>
      <c r="B27" s="9"/>
      <c r="C27" s="25">
        <v>30718316</v>
      </c>
      <c r="D27" s="26"/>
      <c r="E27" s="25">
        <v>68605443020</v>
      </c>
      <c r="F27" s="27"/>
      <c r="G27" s="25">
        <v>58811562672</v>
      </c>
      <c r="H27" s="27"/>
      <c r="I27" s="25" t="s">
        <v>85</v>
      </c>
      <c r="J27" s="27"/>
      <c r="K27" s="25" t="s">
        <v>85</v>
      </c>
      <c r="L27" s="27"/>
      <c r="M27" s="25" t="s">
        <v>85</v>
      </c>
      <c r="N27" s="27"/>
      <c r="O27" s="25" t="s">
        <v>85</v>
      </c>
      <c r="P27" s="27"/>
      <c r="Q27" s="25">
        <v>30718316</v>
      </c>
      <c r="R27" s="27"/>
      <c r="S27" s="25">
        <v>2587</v>
      </c>
      <c r="T27" s="27"/>
      <c r="U27" s="25">
        <v>68605443020</v>
      </c>
      <c r="V27" s="27"/>
      <c r="W27" s="25">
        <v>79407887596</v>
      </c>
      <c r="X27" s="28"/>
      <c r="Y27" s="29">
        <f t="shared" si="0"/>
        <v>1.1759392136379717E-3</v>
      </c>
    </row>
    <row r="28" spans="1:27" ht="39" customHeight="1" x14ac:dyDescent="0.6">
      <c r="A28" s="23" t="s">
        <v>27</v>
      </c>
      <c r="B28" s="9"/>
      <c r="C28" s="25">
        <v>1092556</v>
      </c>
      <c r="D28" s="26"/>
      <c r="E28" s="25">
        <v>15402050709</v>
      </c>
      <c r="F28" s="27"/>
      <c r="G28" s="25">
        <v>13766660540</v>
      </c>
      <c r="H28" s="27"/>
      <c r="I28" s="25" t="s">
        <v>85</v>
      </c>
      <c r="J28" s="27"/>
      <c r="K28" s="25" t="s">
        <v>85</v>
      </c>
      <c r="L28" s="27"/>
      <c r="M28" s="25" t="s">
        <v>85</v>
      </c>
      <c r="N28" s="27"/>
      <c r="O28" s="25" t="s">
        <v>85</v>
      </c>
      <c r="P28" s="27"/>
      <c r="Q28" s="25">
        <v>1092556</v>
      </c>
      <c r="R28" s="27"/>
      <c r="S28" s="25">
        <v>13290</v>
      </c>
      <c r="T28" s="27"/>
      <c r="U28" s="25">
        <v>15402050709</v>
      </c>
      <c r="V28" s="27"/>
      <c r="W28" s="25">
        <v>14509033987</v>
      </c>
      <c r="X28" s="28"/>
      <c r="Y28" s="29">
        <f t="shared" si="0"/>
        <v>2.1486205632523128E-4</v>
      </c>
    </row>
    <row r="29" spans="1:27" ht="39" customHeight="1" thickBot="1" x14ac:dyDescent="0.65">
      <c r="A29" s="23" t="s">
        <v>28</v>
      </c>
      <c r="B29" s="9"/>
      <c r="C29" s="31">
        <v>292021</v>
      </c>
      <c r="D29" s="26"/>
      <c r="E29" s="31">
        <v>891665870</v>
      </c>
      <c r="F29" s="27"/>
      <c r="G29" s="31">
        <v>915957262</v>
      </c>
      <c r="H29" s="27"/>
      <c r="I29" s="31">
        <v>587150</v>
      </c>
      <c r="J29" s="27"/>
      <c r="K29" s="31">
        <v>1801754102</v>
      </c>
      <c r="L29" s="27"/>
      <c r="M29" s="31" t="s">
        <v>85</v>
      </c>
      <c r="N29" s="27"/>
      <c r="O29" s="31" t="s">
        <v>85</v>
      </c>
      <c r="P29" s="27"/>
      <c r="Q29" s="31">
        <v>879171</v>
      </c>
      <c r="R29" s="27"/>
      <c r="S29" s="25">
        <v>2878</v>
      </c>
      <c r="T29" s="27"/>
      <c r="U29" s="31">
        <v>2693419972</v>
      </c>
      <c r="V29" s="27"/>
      <c r="W29" s="31">
        <v>2528331144</v>
      </c>
      <c r="X29" s="28"/>
      <c r="Y29" s="32">
        <f t="shared" si="0"/>
        <v>3.7441667664277729E-5</v>
      </c>
    </row>
    <row r="30" spans="1:27" ht="39" customHeight="1" thickBot="1" x14ac:dyDescent="0.85">
      <c r="A30" s="23" t="s">
        <v>31</v>
      </c>
      <c r="B30" s="9"/>
      <c r="C30" s="33">
        <f>SUM(C11:C29)</f>
        <v>9932409572</v>
      </c>
      <c r="D30" s="26"/>
      <c r="E30" s="34">
        <f>SUM(E11:E29)</f>
        <v>51320149382660</v>
      </c>
      <c r="F30" s="27"/>
      <c r="G30" s="34">
        <f>SUM(G11:G29)</f>
        <v>51866153139209</v>
      </c>
      <c r="H30" s="27"/>
      <c r="I30" s="34">
        <f>SUM(I11:I29)</f>
        <v>486149490</v>
      </c>
      <c r="J30" s="27"/>
      <c r="K30" s="34">
        <f>SUM(K11:K29)</f>
        <v>1691162344791</v>
      </c>
      <c r="L30" s="27"/>
      <c r="M30" s="34">
        <f>SUM(M11:M29)</f>
        <v>-151404125</v>
      </c>
      <c r="N30" s="27"/>
      <c r="O30" s="34">
        <f>SUM(O11:O29)</f>
        <v>-1022775030319</v>
      </c>
      <c r="P30" s="27"/>
      <c r="Q30" s="34">
        <f>SUM(Q11:Q29)</f>
        <v>10267154937</v>
      </c>
      <c r="R30" s="27"/>
      <c r="S30" s="30"/>
      <c r="T30" s="27"/>
      <c r="U30" s="34">
        <f>SUM(U11:U29)</f>
        <v>51963085763533</v>
      </c>
      <c r="V30" s="27"/>
      <c r="W30" s="34">
        <f>SUM(W11:W29)</f>
        <v>56604695765474</v>
      </c>
      <c r="X30" s="28"/>
      <c r="Y30" s="35">
        <f>SUM(Y11:Y29)</f>
        <v>0.83825024744797694</v>
      </c>
      <c r="AA30" s="111"/>
    </row>
    <row r="31" spans="1:27" ht="16.5" thickTop="1" x14ac:dyDescent="0.4"/>
    <row r="32" spans="1:27" ht="31.5" x14ac:dyDescent="0.7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12"/>
      <c r="Y32" s="29"/>
      <c r="AA32" s="112"/>
    </row>
    <row r="33" spans="3:25" ht="24.75" x14ac:dyDescent="0.6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12"/>
      <c r="Y33" s="29"/>
    </row>
    <row r="34" spans="3:25" ht="24.75" x14ac:dyDescent="0.6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12"/>
      <c r="Y34" s="12"/>
    </row>
    <row r="35" spans="3:25" ht="24.75" x14ac:dyDescent="0.6"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2"/>
      <c r="Y35" s="12"/>
    </row>
  </sheetData>
  <sortState xmlns:xlrd2="http://schemas.microsoft.com/office/spreadsheetml/2017/richdata2" ref="A11:Y29">
    <sortCondition descending="1" ref="W11:W29"/>
  </sortState>
  <mergeCells count="20">
    <mergeCell ref="C9:C10"/>
    <mergeCell ref="E9:E10"/>
    <mergeCell ref="A9:A10"/>
    <mergeCell ref="C7:Y7"/>
    <mergeCell ref="I8:O8"/>
    <mergeCell ref="Q8:Y8"/>
    <mergeCell ref="I9:K9"/>
    <mergeCell ref="M9:O9"/>
    <mergeCell ref="G9:G10"/>
    <mergeCell ref="Q9:Q10"/>
    <mergeCell ref="S9:S10"/>
    <mergeCell ref="U9:U10"/>
    <mergeCell ref="W9:W10"/>
    <mergeCell ref="Y9:Y10"/>
    <mergeCell ref="C8:G8"/>
    <mergeCell ref="A6:Y6"/>
    <mergeCell ref="A1:Y1"/>
    <mergeCell ref="A2:Y2"/>
    <mergeCell ref="A3:Y3"/>
    <mergeCell ref="A5:Y5"/>
  </mergeCells>
  <pageMargins left="0.39" right="0.39" top="0.39" bottom="0.39" header="0" footer="0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3"/>
  <sheetViews>
    <sheetView rightToLeft="1" view="pageBreakPreview" zoomScale="60" zoomScaleNormal="100" workbookViewId="0">
      <selection activeCell="A19" sqref="A19:Y23"/>
    </sheetView>
  </sheetViews>
  <sheetFormatPr defaultRowHeight="15.75" x14ac:dyDescent="0.4"/>
  <cols>
    <col min="1" max="1" width="47" style="8" bestFit="1" customWidth="1"/>
    <col min="2" max="2" width="1.28515625" style="8" customWidth="1"/>
    <col min="3" max="3" width="17.28515625" style="8" bestFit="1" customWidth="1"/>
    <col min="4" max="4" width="1.42578125" style="8" customWidth="1"/>
    <col min="5" max="5" width="23.7109375" style="8" bestFit="1" customWidth="1"/>
    <col min="6" max="6" width="1.42578125" style="8" customWidth="1"/>
    <col min="7" max="7" width="23.7109375" style="8" bestFit="1" customWidth="1"/>
    <col min="8" max="8" width="1.42578125" style="8" customWidth="1"/>
    <col min="9" max="9" width="17.28515625" style="8" bestFit="1" customWidth="1"/>
    <col min="10" max="10" width="1.42578125" style="8" customWidth="1"/>
    <col min="11" max="11" width="23.7109375" style="8" bestFit="1" customWidth="1"/>
    <col min="12" max="12" width="1.42578125" style="8" customWidth="1"/>
    <col min="13" max="13" width="15.85546875" style="8" bestFit="1" customWidth="1"/>
    <col min="14" max="14" width="1.42578125" style="8" customWidth="1"/>
    <col min="15" max="15" width="24.85546875" style="8" bestFit="1" customWidth="1"/>
    <col min="16" max="16" width="1.42578125" style="8" customWidth="1"/>
    <col min="17" max="17" width="17.28515625" style="8" bestFit="1" customWidth="1"/>
    <col min="18" max="18" width="1.42578125" style="8" customWidth="1"/>
    <col min="19" max="19" width="19.42578125" style="8" customWidth="1"/>
    <col min="20" max="20" width="1.42578125" style="8" customWidth="1"/>
    <col min="21" max="21" width="23.7109375" style="8" bestFit="1" customWidth="1"/>
    <col min="22" max="22" width="1.42578125" style="8" customWidth="1"/>
    <col min="23" max="23" width="23.7109375" style="8" bestFit="1" customWidth="1"/>
    <col min="24" max="24" width="1.42578125" style="8" customWidth="1"/>
    <col min="25" max="25" width="18.5703125" style="8" bestFit="1" customWidth="1"/>
    <col min="26" max="26" width="1.42578125" style="8" customWidth="1"/>
    <col min="27" max="27" width="29.85546875" style="8" bestFit="1" customWidth="1"/>
    <col min="28" max="16384" width="9.140625" style="8"/>
  </cols>
  <sheetData>
    <row r="1" spans="1:27" ht="39" customHeight="1" x14ac:dyDescent="0.4">
      <c r="A1" s="119" t="str">
        <f>سهام!A1</f>
        <v>صندوق سرمایه‌گذاری اختصاصی بازارگردانی لاجورد دماوند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</row>
    <row r="2" spans="1:27" ht="39" customHeight="1" x14ac:dyDescent="0.4">
      <c r="A2" s="119" t="str">
        <f>سهام!A2</f>
        <v>صورت وضعیت پرتفوی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1:27" ht="39" customHeight="1" x14ac:dyDescent="0.4">
      <c r="A3" s="119" t="str">
        <f>سهام!A3</f>
        <v>به تاریخ 31 اردیبهشت 1404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7" ht="39" customHeight="1" x14ac:dyDescent="0.4"/>
    <row r="5" spans="1:27" ht="39" customHeight="1" x14ac:dyDescent="0.4">
      <c r="A5" s="118" t="s">
        <v>87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1:27" ht="39" customHeight="1" x14ac:dyDescent="0.75">
      <c r="A6" s="2"/>
      <c r="B6" s="2"/>
      <c r="C6" s="127" t="s">
        <v>86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</row>
    <row r="7" spans="1:27" ht="39" customHeight="1" thickBot="1" x14ac:dyDescent="0.8">
      <c r="C7" s="126" t="s">
        <v>3</v>
      </c>
      <c r="D7" s="126"/>
      <c r="E7" s="126"/>
      <c r="F7" s="126"/>
      <c r="G7" s="126"/>
      <c r="H7" s="20"/>
      <c r="I7" s="123" t="s">
        <v>4</v>
      </c>
      <c r="J7" s="123"/>
      <c r="K7" s="123"/>
      <c r="L7" s="123"/>
      <c r="M7" s="123"/>
      <c r="N7" s="123"/>
      <c r="O7" s="123"/>
      <c r="P7" s="20"/>
      <c r="Q7" s="123" t="s">
        <v>5</v>
      </c>
      <c r="R7" s="123"/>
      <c r="S7" s="123"/>
      <c r="T7" s="123"/>
      <c r="U7" s="123"/>
      <c r="V7" s="123"/>
      <c r="W7" s="123"/>
      <c r="X7" s="123"/>
      <c r="Y7" s="123"/>
    </row>
    <row r="8" spans="1:27" ht="39" customHeight="1" thickBot="1" x14ac:dyDescent="0.65">
      <c r="A8" s="128" t="s">
        <v>35</v>
      </c>
      <c r="B8" s="12"/>
      <c r="C8" s="128" t="s">
        <v>36</v>
      </c>
      <c r="D8" s="13"/>
      <c r="E8" s="128" t="s">
        <v>10</v>
      </c>
      <c r="F8" s="13"/>
      <c r="G8" s="130" t="s">
        <v>11</v>
      </c>
      <c r="H8" s="12"/>
      <c r="I8" s="129" t="s">
        <v>33</v>
      </c>
      <c r="J8" s="129"/>
      <c r="K8" s="129"/>
      <c r="L8" s="13"/>
      <c r="M8" s="129" t="s">
        <v>34</v>
      </c>
      <c r="N8" s="129"/>
      <c r="O8" s="129"/>
      <c r="P8" s="12"/>
      <c r="Q8" s="128" t="s">
        <v>9</v>
      </c>
      <c r="R8" s="13"/>
      <c r="S8" s="130" t="s">
        <v>37</v>
      </c>
      <c r="T8" s="13"/>
      <c r="U8" s="128" t="s">
        <v>10</v>
      </c>
      <c r="V8" s="13"/>
      <c r="W8" s="130" t="s">
        <v>11</v>
      </c>
      <c r="X8" s="13"/>
      <c r="Y8" s="130" t="s">
        <v>14</v>
      </c>
    </row>
    <row r="9" spans="1:27" ht="39" customHeight="1" thickBot="1" x14ac:dyDescent="0.65">
      <c r="A9" s="129"/>
      <c r="B9" s="12"/>
      <c r="C9" s="129"/>
      <c r="D9" s="12"/>
      <c r="E9" s="129"/>
      <c r="F9" s="12"/>
      <c r="G9" s="131"/>
      <c r="H9" s="12"/>
      <c r="I9" s="14" t="s">
        <v>9</v>
      </c>
      <c r="J9" s="13"/>
      <c r="K9" s="14" t="s">
        <v>10</v>
      </c>
      <c r="L9" s="12"/>
      <c r="M9" s="14" t="s">
        <v>9</v>
      </c>
      <c r="N9" s="13"/>
      <c r="O9" s="14" t="s">
        <v>12</v>
      </c>
      <c r="P9" s="12"/>
      <c r="Q9" s="129"/>
      <c r="R9" s="12"/>
      <c r="S9" s="131"/>
      <c r="T9" s="12"/>
      <c r="U9" s="129"/>
      <c r="V9" s="12"/>
      <c r="W9" s="131"/>
      <c r="X9" s="12"/>
      <c r="Y9" s="131"/>
    </row>
    <row r="10" spans="1:27" ht="39" customHeight="1" x14ac:dyDescent="0.6">
      <c r="A10" s="24" t="s">
        <v>94</v>
      </c>
      <c r="B10" s="12"/>
      <c r="C10" s="41">
        <v>31000000</v>
      </c>
      <c r="D10" s="26"/>
      <c r="E10" s="30">
        <v>380176269666</v>
      </c>
      <c r="F10" s="27"/>
      <c r="G10" s="30">
        <v>381042541114</v>
      </c>
      <c r="H10" s="26"/>
      <c r="I10" s="30">
        <v>156100000</v>
      </c>
      <c r="J10" s="27"/>
      <c r="K10" s="30">
        <v>1950946733779</v>
      </c>
      <c r="L10" s="27"/>
      <c r="M10" s="30">
        <v>-3000000</v>
      </c>
      <c r="N10" s="27"/>
      <c r="O10" s="30">
        <v>-37354994628</v>
      </c>
      <c r="P10" s="27"/>
      <c r="Q10" s="30">
        <v>184100000</v>
      </c>
      <c r="R10" s="27"/>
      <c r="S10" s="30">
        <v>12613</v>
      </c>
      <c r="T10" s="27"/>
      <c r="U10" s="30">
        <v>2293961036887</v>
      </c>
      <c r="V10" s="27"/>
      <c r="W10" s="30">
        <v>2321617914999</v>
      </c>
      <c r="X10" s="28"/>
      <c r="Y10" s="44">
        <v>3.4380483198614559E-2</v>
      </c>
      <c r="AA10" s="17"/>
    </row>
    <row r="11" spans="1:27" ht="39" customHeight="1" x14ac:dyDescent="0.6">
      <c r="A11" s="23" t="s">
        <v>89</v>
      </c>
      <c r="B11" s="12"/>
      <c r="C11" s="42">
        <v>38721000</v>
      </c>
      <c r="D11" s="26"/>
      <c r="E11" s="25">
        <v>1106453178869</v>
      </c>
      <c r="F11" s="27"/>
      <c r="G11" s="25">
        <v>1158276381450</v>
      </c>
      <c r="H11" s="26"/>
      <c r="I11" s="25" t="s">
        <v>85</v>
      </c>
      <c r="J11" s="27"/>
      <c r="K11" s="25" t="s">
        <v>85</v>
      </c>
      <c r="L11" s="27"/>
      <c r="M11" s="25">
        <v>-10571000</v>
      </c>
      <c r="N11" s="27"/>
      <c r="O11" s="25">
        <v>-319525978801</v>
      </c>
      <c r="P11" s="27"/>
      <c r="Q11" s="25">
        <v>28150000</v>
      </c>
      <c r="R11" s="27"/>
      <c r="S11" s="25">
        <v>30727</v>
      </c>
      <c r="T11" s="27"/>
      <c r="U11" s="25">
        <v>804130446067</v>
      </c>
      <c r="V11" s="27"/>
      <c r="W11" s="25">
        <v>864802869053</v>
      </c>
      <c r="X11" s="28"/>
      <c r="Y11" s="44">
        <v>1.2806732889810227E-2</v>
      </c>
    </row>
    <row r="12" spans="1:27" ht="39" customHeight="1" x14ac:dyDescent="0.6">
      <c r="A12" s="23" t="s">
        <v>88</v>
      </c>
      <c r="B12" s="12"/>
      <c r="C12" s="42">
        <v>34500000</v>
      </c>
      <c r="D12" s="26"/>
      <c r="E12" s="25">
        <v>813548771693</v>
      </c>
      <c r="F12" s="27"/>
      <c r="G12" s="25">
        <v>819911237812</v>
      </c>
      <c r="H12" s="26"/>
      <c r="I12" s="25">
        <v>32115000</v>
      </c>
      <c r="J12" s="27"/>
      <c r="K12" s="25">
        <v>770947470487</v>
      </c>
      <c r="L12" s="27"/>
      <c r="M12" s="25">
        <v>-38640000</v>
      </c>
      <c r="N12" s="27"/>
      <c r="O12" s="25">
        <v>-939548601600</v>
      </c>
      <c r="P12" s="27"/>
      <c r="Q12" s="25">
        <v>27975000</v>
      </c>
      <c r="R12" s="27"/>
      <c r="S12" s="25">
        <v>24375</v>
      </c>
      <c r="T12" s="27"/>
      <c r="U12" s="25">
        <v>666489631711</v>
      </c>
      <c r="V12" s="27"/>
      <c r="W12" s="25">
        <v>681762770507</v>
      </c>
      <c r="X12" s="28"/>
      <c r="Y12" s="44">
        <v>1.0096120177840257E-2</v>
      </c>
    </row>
    <row r="13" spans="1:27" ht="39" customHeight="1" x14ac:dyDescent="0.6">
      <c r="A13" s="24" t="s">
        <v>93</v>
      </c>
      <c r="B13" s="12"/>
      <c r="C13" s="41">
        <v>34427774</v>
      </c>
      <c r="D13" s="26"/>
      <c r="E13" s="30">
        <v>1032286072522</v>
      </c>
      <c r="F13" s="27"/>
      <c r="G13" s="30">
        <v>1587958699848</v>
      </c>
      <c r="H13" s="26"/>
      <c r="I13" s="30" t="s">
        <v>85</v>
      </c>
      <c r="J13" s="27"/>
      <c r="K13" s="30" t="s">
        <v>85</v>
      </c>
      <c r="L13" s="27"/>
      <c r="M13" s="30">
        <v>-20770000</v>
      </c>
      <c r="N13" s="27"/>
      <c r="O13" s="30">
        <v>-968009854179</v>
      </c>
      <c r="P13" s="27"/>
      <c r="Q13" s="30">
        <v>13657774</v>
      </c>
      <c r="R13" s="27"/>
      <c r="S13" s="30">
        <v>47306</v>
      </c>
      <c r="T13" s="27"/>
      <c r="U13" s="30">
        <v>412729860047</v>
      </c>
      <c r="V13" s="27"/>
      <c r="W13" s="30">
        <v>645973514095</v>
      </c>
      <c r="X13" s="28"/>
      <c r="Y13" s="44">
        <v>9.5661225753862784E-3</v>
      </c>
    </row>
    <row r="14" spans="1:27" ht="39" customHeight="1" x14ac:dyDescent="0.6">
      <c r="A14" s="23" t="s">
        <v>38</v>
      </c>
      <c r="B14" s="12"/>
      <c r="C14" s="42">
        <v>36000000</v>
      </c>
      <c r="D14" s="26"/>
      <c r="E14" s="25">
        <v>449004172464</v>
      </c>
      <c r="F14" s="27"/>
      <c r="G14" s="25">
        <v>466220567250</v>
      </c>
      <c r="H14" s="26"/>
      <c r="I14" s="25" t="s">
        <v>85</v>
      </c>
      <c r="J14" s="27"/>
      <c r="K14" s="25" t="s">
        <v>85</v>
      </c>
      <c r="L14" s="27"/>
      <c r="M14" s="25">
        <v>-2960000</v>
      </c>
      <c r="N14" s="27"/>
      <c r="O14" s="25">
        <v>-38906143737</v>
      </c>
      <c r="P14" s="27"/>
      <c r="Q14" s="25">
        <v>33040000</v>
      </c>
      <c r="R14" s="27"/>
      <c r="S14" s="25">
        <v>13297</v>
      </c>
      <c r="T14" s="27"/>
      <c r="U14" s="25">
        <v>412086051617</v>
      </c>
      <c r="V14" s="27"/>
      <c r="W14" s="25">
        <v>439250505085</v>
      </c>
      <c r="X14" s="28"/>
      <c r="Y14" s="44">
        <v>6.5047932790716374E-3</v>
      </c>
    </row>
    <row r="15" spans="1:27" ht="39" customHeight="1" x14ac:dyDescent="0.6">
      <c r="A15" s="23" t="s">
        <v>91</v>
      </c>
      <c r="B15" s="12"/>
      <c r="C15" s="42">
        <v>1000000</v>
      </c>
      <c r="D15" s="26"/>
      <c r="E15" s="30">
        <v>10164905557</v>
      </c>
      <c r="F15" s="27"/>
      <c r="G15" s="30">
        <v>10112103625</v>
      </c>
      <c r="H15" s="26"/>
      <c r="I15" s="30" t="s">
        <v>85</v>
      </c>
      <c r="J15" s="27"/>
      <c r="K15" s="30" t="s">
        <v>85</v>
      </c>
      <c r="L15" s="27"/>
      <c r="M15" s="30" t="s">
        <v>85</v>
      </c>
      <c r="N15" s="27"/>
      <c r="O15" s="30" t="s">
        <v>85</v>
      </c>
      <c r="P15" s="27"/>
      <c r="Q15" s="30">
        <v>1000000</v>
      </c>
      <c r="R15" s="27"/>
      <c r="S15" s="30">
        <v>10113</v>
      </c>
      <c r="T15" s="27"/>
      <c r="U15" s="30">
        <v>10164905557</v>
      </c>
      <c r="V15" s="27"/>
      <c r="W15" s="30">
        <v>10111103812</v>
      </c>
      <c r="X15" s="28"/>
      <c r="Y15" s="44">
        <v>1.4973378370405251E-4</v>
      </c>
    </row>
    <row r="16" spans="1:27" ht="39" customHeight="1" thickBot="1" x14ac:dyDescent="0.65">
      <c r="A16" s="23" t="s">
        <v>92</v>
      </c>
      <c r="B16" s="12"/>
      <c r="C16" s="43">
        <v>3200000</v>
      </c>
      <c r="D16" s="26"/>
      <c r="E16" s="31">
        <v>77814661561</v>
      </c>
      <c r="F16" s="27"/>
      <c r="G16" s="31">
        <v>83897866200</v>
      </c>
      <c r="H16" s="26"/>
      <c r="I16" s="31" t="s">
        <v>85</v>
      </c>
      <c r="J16" s="27"/>
      <c r="K16" s="31" t="s">
        <v>85</v>
      </c>
      <c r="L16" s="27"/>
      <c r="M16" s="31">
        <v>-3200000</v>
      </c>
      <c r="N16" s="27"/>
      <c r="O16" s="31">
        <v>-85996672628</v>
      </c>
      <c r="P16" s="27"/>
      <c r="Q16" s="31" t="s">
        <v>85</v>
      </c>
      <c r="R16" s="27"/>
      <c r="S16" s="30" t="s">
        <v>85</v>
      </c>
      <c r="T16" s="27"/>
      <c r="U16" s="31" t="s">
        <v>85</v>
      </c>
      <c r="V16" s="27"/>
      <c r="W16" s="31" t="s">
        <v>85</v>
      </c>
      <c r="X16" s="28"/>
      <c r="Y16" s="32" t="s">
        <v>85</v>
      </c>
    </row>
    <row r="17" spans="1:28" ht="39" customHeight="1" thickBot="1" x14ac:dyDescent="0.8">
      <c r="A17" s="23" t="s">
        <v>31</v>
      </c>
      <c r="B17" s="12"/>
      <c r="C17" s="34">
        <f>SUM(C10:C16)</f>
        <v>178848774</v>
      </c>
      <c r="D17" s="27"/>
      <c r="E17" s="34">
        <f>SUM(E10:E16)</f>
        <v>3869448032332</v>
      </c>
      <c r="F17" s="27"/>
      <c r="G17" s="34">
        <f>SUM(G10:G16)</f>
        <v>4507419397299</v>
      </c>
      <c r="H17" s="27"/>
      <c r="I17" s="34">
        <f>SUM(I10:I16)</f>
        <v>188215000</v>
      </c>
      <c r="J17" s="27"/>
      <c r="K17" s="34">
        <f>SUM(K10:K16)</f>
        <v>2721894204266</v>
      </c>
      <c r="L17" s="27"/>
      <c r="M17" s="34">
        <f>SUM(M10:M16)</f>
        <v>-79141000</v>
      </c>
      <c r="N17" s="27"/>
      <c r="O17" s="34">
        <f>SUM(O10:O16)</f>
        <v>-2389342245573</v>
      </c>
      <c r="P17" s="27"/>
      <c r="Q17" s="34">
        <f>SUM(Q10:Q16)</f>
        <v>287922774</v>
      </c>
      <c r="R17" s="27"/>
      <c r="S17" s="30"/>
      <c r="T17" s="27"/>
      <c r="U17" s="34">
        <f>SUM(U10:U16)</f>
        <v>4599561931886</v>
      </c>
      <c r="V17" s="27"/>
      <c r="W17" s="34">
        <f>SUM(W10:W16)</f>
        <v>4963518677551</v>
      </c>
      <c r="X17" s="28"/>
      <c r="Y17" s="35">
        <f>SUM(Y10:Y16)</f>
        <v>7.3503985904427013E-2</v>
      </c>
      <c r="AA17" s="113"/>
      <c r="AB17" s="113"/>
    </row>
    <row r="18" spans="1:28" ht="16.5" thickTop="1" x14ac:dyDescent="0.4"/>
    <row r="19" spans="1:28" ht="31.5" x14ac:dyDescent="0.75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Y19" s="44"/>
      <c r="AA19" s="113"/>
    </row>
    <row r="20" spans="1:28" ht="31.5" x14ac:dyDescent="0.75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Y20" s="44"/>
      <c r="AA20" s="113"/>
    </row>
    <row r="21" spans="1:28" ht="31.5" x14ac:dyDescent="0.75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AA21" s="113"/>
    </row>
    <row r="22" spans="1:28" x14ac:dyDescent="0.4">
      <c r="W22" s="10"/>
    </row>
    <row r="23" spans="1:28" x14ac:dyDescent="0.4">
      <c r="G23" s="10"/>
    </row>
  </sheetData>
  <sortState xmlns:xlrd2="http://schemas.microsoft.com/office/spreadsheetml/2017/richdata2" ref="A10:Y16">
    <sortCondition descending="1" ref="W10:W16"/>
  </sortState>
  <mergeCells count="19">
    <mergeCell ref="U8:U9"/>
    <mergeCell ref="W8:W9"/>
    <mergeCell ref="Y8:Y9"/>
    <mergeCell ref="A8:A9"/>
    <mergeCell ref="C7:G7"/>
    <mergeCell ref="I8:K8"/>
    <mergeCell ref="M8:O8"/>
    <mergeCell ref="C8:C9"/>
    <mergeCell ref="E8:E9"/>
    <mergeCell ref="G8:G9"/>
    <mergeCell ref="Q8:Q9"/>
    <mergeCell ref="S8:S9"/>
    <mergeCell ref="A5:Y5"/>
    <mergeCell ref="I7:O7"/>
    <mergeCell ref="Q7:Y7"/>
    <mergeCell ref="A1:Y1"/>
    <mergeCell ref="A2:Y2"/>
    <mergeCell ref="A3:Y3"/>
    <mergeCell ref="C6:Y6"/>
  </mergeCells>
  <pageMargins left="0.39" right="0.39" top="0.39" bottom="0.39" header="0" footer="0"/>
  <pageSetup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4"/>
  <sheetViews>
    <sheetView rightToLeft="1" view="pageBreakPreview" topLeftCell="A4" zoomScale="91" zoomScaleNormal="100" zoomScaleSheetLayoutView="91" workbookViewId="0">
      <selection activeCell="K11" sqref="K11"/>
    </sheetView>
  </sheetViews>
  <sheetFormatPr defaultRowHeight="12.75" x14ac:dyDescent="0.2"/>
  <cols>
    <col min="1" max="1" width="34.7109375" customWidth="1"/>
    <col min="2" max="2" width="1.42578125" customWidth="1"/>
    <col min="3" max="3" width="20.85546875" bestFit="1" customWidth="1"/>
    <col min="4" max="4" width="1.42578125" customWidth="1"/>
    <col min="5" max="5" width="24.7109375" bestFit="1" customWidth="1"/>
    <col min="6" max="6" width="1.42578125" customWidth="1"/>
    <col min="7" max="7" width="25.85546875" bestFit="1" customWidth="1"/>
    <col min="8" max="8" width="1.42578125" customWidth="1"/>
    <col min="9" max="9" width="22.5703125" bestFit="1" customWidth="1"/>
    <col min="10" max="10" width="1.42578125" customWidth="1"/>
    <col min="11" max="11" width="25.42578125" customWidth="1"/>
    <col min="12" max="12" width="1.42578125" customWidth="1"/>
    <col min="13" max="13" width="19.28515625" bestFit="1" customWidth="1"/>
  </cols>
  <sheetData>
    <row r="1" spans="1:13" ht="39.75" customHeight="1" x14ac:dyDescent="0.2">
      <c r="A1" s="132" t="str">
        <f>سهام!A1</f>
        <v>صندوق سرمایه‌گذاری اختصاصی بازارگردانی لاجورد دماوند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3" ht="39.75" customHeight="1" x14ac:dyDescent="0.2">
      <c r="A2" s="132" t="str">
        <f>سهام!A2</f>
        <v>صورت وضعیت پرتفوی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3" ht="39.75" customHeight="1" x14ac:dyDescent="0.2">
      <c r="A3" s="132" t="str">
        <f>سهام!A3</f>
        <v>به تاریخ 31 اردیبهشت 1404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3" ht="39" customHeight="1" x14ac:dyDescent="0.2"/>
    <row r="5" spans="1:13" ht="39" customHeight="1" x14ac:dyDescent="0.2">
      <c r="A5" s="118" t="s">
        <v>98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3" ht="39" customHeight="1" x14ac:dyDescent="0.75">
      <c r="A6" s="45"/>
      <c r="B6" s="45"/>
      <c r="C6" s="127" t="s">
        <v>86</v>
      </c>
      <c r="D6" s="127"/>
      <c r="E6" s="127"/>
      <c r="F6" s="127"/>
      <c r="G6" s="127"/>
      <c r="H6" s="127"/>
      <c r="I6" s="127"/>
      <c r="J6" s="127"/>
      <c r="K6" s="127"/>
    </row>
    <row r="7" spans="1:13" ht="39" customHeight="1" thickBot="1" x14ac:dyDescent="0.8">
      <c r="C7" s="48" t="s">
        <v>3</v>
      </c>
      <c r="D7" s="49"/>
      <c r="E7" s="123" t="s">
        <v>4</v>
      </c>
      <c r="F7" s="123"/>
      <c r="G7" s="123"/>
      <c r="H7" s="49"/>
      <c r="I7" s="123" t="s">
        <v>5</v>
      </c>
      <c r="J7" s="123"/>
      <c r="K7" s="123"/>
    </row>
    <row r="8" spans="1:13" ht="39" customHeight="1" x14ac:dyDescent="0.3">
      <c r="A8" s="128" t="s">
        <v>39</v>
      </c>
      <c r="B8" s="47"/>
      <c r="C8" s="128" t="s">
        <v>40</v>
      </c>
      <c r="D8" s="47"/>
      <c r="E8" s="128" t="s">
        <v>41</v>
      </c>
      <c r="F8" s="50"/>
      <c r="G8" s="128" t="s">
        <v>42</v>
      </c>
      <c r="H8" s="47"/>
      <c r="I8" s="128" t="s">
        <v>40</v>
      </c>
      <c r="J8" s="47"/>
      <c r="K8" s="128" t="s">
        <v>14</v>
      </c>
    </row>
    <row r="9" spans="1:13" ht="39" customHeight="1" thickBot="1" x14ac:dyDescent="0.35">
      <c r="A9" s="129"/>
      <c r="B9" s="47"/>
      <c r="C9" s="129"/>
      <c r="D9" s="47"/>
      <c r="E9" s="129"/>
      <c r="F9" s="47"/>
      <c r="G9" s="129"/>
      <c r="H9" s="47"/>
      <c r="I9" s="129"/>
      <c r="J9" s="47"/>
      <c r="K9" s="129"/>
    </row>
    <row r="10" spans="1:13" ht="39" customHeight="1" x14ac:dyDescent="0.2">
      <c r="A10" s="23" t="s">
        <v>95</v>
      </c>
      <c r="B10" s="53"/>
      <c r="C10" s="25">
        <v>76494048114</v>
      </c>
      <c r="D10" s="54"/>
      <c r="E10" s="25">
        <v>1684804559501</v>
      </c>
      <c r="F10" s="54"/>
      <c r="G10" s="25">
        <v>-1672986049846</v>
      </c>
      <c r="H10" s="54"/>
      <c r="I10" s="25">
        <f>C10+E10+G10</f>
        <v>88312557769</v>
      </c>
      <c r="J10" s="55"/>
      <c r="K10" s="29">
        <f>I10/$M$10</f>
        <v>1.3078071068404423E-3</v>
      </c>
      <c r="M10" s="51">
        <v>67527204361472</v>
      </c>
    </row>
    <row r="11" spans="1:13" ht="39" customHeight="1" x14ac:dyDescent="0.2">
      <c r="A11" s="23" t="s">
        <v>97</v>
      </c>
      <c r="B11" s="53"/>
      <c r="C11" s="25" t="s">
        <v>85</v>
      </c>
      <c r="D11" s="54"/>
      <c r="E11" s="25">
        <v>45450379283</v>
      </c>
      <c r="F11" s="54"/>
      <c r="G11" s="25">
        <v>-23201460000</v>
      </c>
      <c r="H11" s="54"/>
      <c r="I11" s="25">
        <f>E11+G11</f>
        <v>22248919283</v>
      </c>
      <c r="J11" s="55"/>
      <c r="K11" s="29">
        <f t="shared" ref="K11:K12" si="0">I11/$M$10</f>
        <v>3.2948082914704871E-4</v>
      </c>
      <c r="M11" s="51"/>
    </row>
    <row r="12" spans="1:13" ht="39" customHeight="1" thickBot="1" x14ac:dyDescent="0.25">
      <c r="A12" s="23" t="s">
        <v>96</v>
      </c>
      <c r="B12" s="53"/>
      <c r="C12" s="31">
        <v>2360678</v>
      </c>
      <c r="D12" s="54"/>
      <c r="E12" s="31" t="s">
        <v>85</v>
      </c>
      <c r="F12" s="54"/>
      <c r="G12" s="31" t="s">
        <v>85</v>
      </c>
      <c r="H12" s="54"/>
      <c r="I12" s="31">
        <f>C12</f>
        <v>2360678</v>
      </c>
      <c r="J12" s="55"/>
      <c r="K12" s="32">
        <f t="shared" si="0"/>
        <v>3.4958917999378889E-8</v>
      </c>
      <c r="M12" s="52"/>
    </row>
    <row r="13" spans="1:13" ht="39" customHeight="1" thickBot="1" x14ac:dyDescent="0.25">
      <c r="A13" s="23" t="s">
        <v>31</v>
      </c>
      <c r="C13" s="34">
        <f>SUM(C10:C12)</f>
        <v>76496408792</v>
      </c>
      <c r="D13" s="56"/>
      <c r="E13" s="34">
        <f>SUM(E10:E12)</f>
        <v>1730254938784</v>
      </c>
      <c r="F13" s="56"/>
      <c r="G13" s="34">
        <f>SUM(G10:G12)</f>
        <v>-1696187509846</v>
      </c>
      <c r="H13" s="56"/>
      <c r="I13" s="34">
        <f>SUM(I10:I12)</f>
        <v>110563837730</v>
      </c>
      <c r="J13" s="57"/>
      <c r="K13" s="35">
        <f>SUM(K10:K12)</f>
        <v>1.6373228949054903E-3</v>
      </c>
    </row>
    <row r="14" spans="1:13" ht="13.5" thickTop="1" x14ac:dyDescent="0.2"/>
  </sheetData>
  <sortState xmlns:xlrd2="http://schemas.microsoft.com/office/spreadsheetml/2017/richdata2" ref="A10:K12">
    <sortCondition descending="1" ref="I10:I12"/>
  </sortState>
  <mergeCells count="13">
    <mergeCell ref="A1:K1"/>
    <mergeCell ref="A2:K2"/>
    <mergeCell ref="A3:K3"/>
    <mergeCell ref="I8:I9"/>
    <mergeCell ref="G8:G9"/>
    <mergeCell ref="E8:E9"/>
    <mergeCell ref="C8:C9"/>
    <mergeCell ref="A8:A9"/>
    <mergeCell ref="K8:K9"/>
    <mergeCell ref="I7:K7"/>
    <mergeCell ref="C6:K6"/>
    <mergeCell ref="A5:K5"/>
    <mergeCell ref="E7:G7"/>
  </mergeCells>
  <pageMargins left="0.39" right="0.39" top="0.39" bottom="0.39" header="0" footer="0"/>
  <pageSetup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5"/>
  <sheetViews>
    <sheetView rightToLeft="1" view="pageBreakPreview" topLeftCell="A7" zoomScaleNormal="100" zoomScaleSheetLayoutView="100" workbookViewId="0">
      <selection activeCell="L15" sqref="L15"/>
    </sheetView>
  </sheetViews>
  <sheetFormatPr defaultRowHeight="15.75" x14ac:dyDescent="0.4"/>
  <cols>
    <col min="1" max="1" width="68.85546875" style="8" bestFit="1" customWidth="1"/>
    <col min="2" max="2" width="1.42578125" style="8" customWidth="1"/>
    <col min="3" max="3" width="11.7109375" style="8" customWidth="1"/>
    <col min="4" max="4" width="1.42578125" style="8" customWidth="1"/>
    <col min="5" max="5" width="24.85546875" style="8" bestFit="1" customWidth="1"/>
    <col min="6" max="6" width="1.42578125" style="8" customWidth="1"/>
    <col min="7" max="7" width="24.7109375" style="8" customWidth="1"/>
    <col min="8" max="8" width="1.42578125" style="8" customWidth="1"/>
    <col min="9" max="9" width="26.42578125" style="8" customWidth="1"/>
    <col min="10" max="10" width="1.42578125" style="8" customWidth="1"/>
    <col min="11" max="11" width="18.140625" style="8" bestFit="1" customWidth="1"/>
    <col min="12" max="16384" width="9.140625" style="8"/>
  </cols>
  <sheetData>
    <row r="1" spans="1:11" ht="39.75" customHeight="1" x14ac:dyDescent="0.4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spans="1:11" ht="39.75" customHeight="1" x14ac:dyDescent="0.4">
      <c r="A2" s="119" t="s">
        <v>43</v>
      </c>
      <c r="B2" s="119"/>
      <c r="C2" s="119"/>
      <c r="D2" s="119"/>
      <c r="E2" s="119"/>
      <c r="F2" s="119"/>
      <c r="G2" s="119"/>
      <c r="H2" s="119"/>
      <c r="I2" s="119"/>
    </row>
    <row r="3" spans="1:11" ht="39.75" customHeight="1" x14ac:dyDescent="0.4">
      <c r="A3" s="119" t="s">
        <v>100</v>
      </c>
      <c r="B3" s="119"/>
      <c r="C3" s="119"/>
      <c r="D3" s="119"/>
      <c r="E3" s="119"/>
      <c r="F3" s="119"/>
      <c r="G3" s="119"/>
      <c r="H3" s="119"/>
      <c r="I3" s="119"/>
    </row>
    <row r="4" spans="1:11" ht="39" customHeight="1" x14ac:dyDescent="0.4"/>
    <row r="5" spans="1:11" ht="38.25" customHeight="1" x14ac:dyDescent="0.4">
      <c r="A5" s="118" t="s">
        <v>101</v>
      </c>
      <c r="B5" s="118"/>
      <c r="C5" s="118"/>
      <c r="D5" s="118"/>
      <c r="E5" s="118"/>
      <c r="F5" s="118"/>
      <c r="G5" s="118"/>
      <c r="H5" s="118"/>
      <c r="I5" s="118"/>
    </row>
    <row r="6" spans="1:11" ht="39" customHeight="1" x14ac:dyDescent="0.65">
      <c r="C6" s="133" t="s">
        <v>86</v>
      </c>
      <c r="D6" s="133"/>
      <c r="E6" s="133"/>
      <c r="F6" s="133"/>
      <c r="G6" s="133"/>
      <c r="H6" s="133"/>
      <c r="I6" s="133"/>
    </row>
    <row r="7" spans="1:11" ht="39" customHeight="1" thickBot="1" x14ac:dyDescent="0.65">
      <c r="A7" s="14" t="s">
        <v>44</v>
      </c>
      <c r="B7" s="61"/>
      <c r="C7" s="14" t="s">
        <v>45</v>
      </c>
      <c r="D7" s="61"/>
      <c r="E7" s="14" t="s">
        <v>40</v>
      </c>
      <c r="F7" s="61"/>
      <c r="G7" s="14" t="s">
        <v>46</v>
      </c>
      <c r="H7" s="61"/>
      <c r="I7" s="14" t="s">
        <v>47</v>
      </c>
    </row>
    <row r="8" spans="1:11" ht="39" customHeight="1" x14ac:dyDescent="0.4">
      <c r="A8" s="24" t="s">
        <v>48</v>
      </c>
      <c r="C8" s="60" t="s">
        <v>102</v>
      </c>
      <c r="D8" s="28"/>
      <c r="E8" s="36">
        <f>'2-1'!S29</f>
        <v>1734553705723</v>
      </c>
      <c r="F8" s="28"/>
      <c r="G8" s="44">
        <f>E8/$E$13</f>
        <v>0.80136928246190264</v>
      </c>
      <c r="H8" s="28"/>
      <c r="I8" s="44">
        <f>E8/$K$8</f>
        <v>2.5686739472257178E-2</v>
      </c>
      <c r="K8" s="51">
        <v>67527204361472</v>
      </c>
    </row>
    <row r="9" spans="1:11" ht="39" customHeight="1" x14ac:dyDescent="0.4">
      <c r="A9" s="23" t="s">
        <v>49</v>
      </c>
      <c r="C9" s="59" t="s">
        <v>50</v>
      </c>
      <c r="D9" s="28"/>
      <c r="E9" s="38">
        <f>'2-2'!S26</f>
        <v>346665537820</v>
      </c>
      <c r="F9" s="28"/>
      <c r="G9" s="44">
        <f t="shared" ref="G9:G12" si="0">E9/$E$13</f>
        <v>0.16016057178309556</v>
      </c>
      <c r="H9" s="28"/>
      <c r="I9" s="44">
        <f t="shared" ref="I9:I12" si="1">E9/$K$8</f>
        <v>5.1337167160705362E-3</v>
      </c>
    </row>
    <row r="10" spans="1:11" ht="39" customHeight="1" x14ac:dyDescent="0.4">
      <c r="A10" s="23" t="s">
        <v>144</v>
      </c>
      <c r="C10" s="59" t="s">
        <v>103</v>
      </c>
      <c r="D10" s="28"/>
      <c r="E10" s="38">
        <f>'2-3'!S10</f>
        <v>4581531</v>
      </c>
      <c r="F10" s="28"/>
      <c r="G10" s="44">
        <f t="shared" si="0"/>
        <v>2.1166817711859788E-6</v>
      </c>
      <c r="H10" s="28"/>
      <c r="I10" s="44">
        <f t="shared" si="1"/>
        <v>6.7847189045101602E-8</v>
      </c>
    </row>
    <row r="11" spans="1:11" ht="39" customHeight="1" x14ac:dyDescent="0.4">
      <c r="A11" s="23" t="s">
        <v>140</v>
      </c>
      <c r="C11" s="59" t="s">
        <v>104</v>
      </c>
      <c r="D11" s="28"/>
      <c r="E11" s="38">
        <f>'2-4'!G12</f>
        <v>774796793</v>
      </c>
      <c r="F11" s="28"/>
      <c r="G11" s="44">
        <f t="shared" si="0"/>
        <v>3.5795856191226392E-4</v>
      </c>
      <c r="H11" s="28"/>
      <c r="I11" s="44">
        <f t="shared" si="1"/>
        <v>1.1473846730756477E-5</v>
      </c>
    </row>
    <row r="12" spans="1:11" ht="39" customHeight="1" thickBot="1" x14ac:dyDescent="0.45">
      <c r="A12" s="23" t="s">
        <v>51</v>
      </c>
      <c r="C12" s="60" t="s">
        <v>145</v>
      </c>
      <c r="D12" s="28"/>
      <c r="E12" s="39">
        <f>'2-5'!E7</f>
        <v>82488767011</v>
      </c>
      <c r="F12" s="28"/>
      <c r="G12" s="32">
        <f t="shared" si="0"/>
        <v>3.8110070511318386E-2</v>
      </c>
      <c r="H12" s="28"/>
      <c r="I12" s="32">
        <f t="shared" si="1"/>
        <v>1.2215634837988998E-3</v>
      </c>
    </row>
    <row r="13" spans="1:11" ht="39" customHeight="1" thickBot="1" x14ac:dyDescent="0.45">
      <c r="A13" s="23" t="s">
        <v>31</v>
      </c>
      <c r="C13" s="36"/>
      <c r="D13" s="28"/>
      <c r="E13" s="40">
        <f>SUM(E8:E12)</f>
        <v>2164487388878</v>
      </c>
      <c r="F13" s="28"/>
      <c r="G13" s="62">
        <f>SUM(G8:G12)</f>
        <v>1</v>
      </c>
      <c r="H13" s="28"/>
      <c r="I13" s="35">
        <f>SUM(I8:I12)</f>
        <v>3.2053561366046417E-2</v>
      </c>
      <c r="K13" s="17"/>
    </row>
    <row r="14" spans="1:11" ht="16.5" thickTop="1" x14ac:dyDescent="0.4">
      <c r="K14" s="17"/>
    </row>
    <row r="15" spans="1:11" ht="24.75" x14ac:dyDescent="0.4">
      <c r="E15" s="38"/>
    </row>
    <row r="16" spans="1:11" ht="24.75" x14ac:dyDescent="0.4">
      <c r="E16" s="38"/>
    </row>
    <row r="17" spans="1:5" ht="24.75" x14ac:dyDescent="0.4">
      <c r="A17" s="23"/>
      <c r="E17" s="38"/>
    </row>
    <row r="18" spans="1:5" ht="24.75" x14ac:dyDescent="0.4">
      <c r="A18" s="23"/>
      <c r="E18" s="38"/>
    </row>
    <row r="19" spans="1:5" ht="24.75" x14ac:dyDescent="0.4">
      <c r="A19" s="23"/>
      <c r="E19" s="38"/>
    </row>
    <row r="20" spans="1:5" ht="24.75" x14ac:dyDescent="0.4">
      <c r="A20" s="23"/>
      <c r="E20" s="38"/>
    </row>
    <row r="21" spans="1:5" ht="24.75" x14ac:dyDescent="0.4">
      <c r="A21" s="23"/>
      <c r="E21" s="38"/>
    </row>
    <row r="22" spans="1:5" ht="24.75" x14ac:dyDescent="0.4">
      <c r="A22" s="23"/>
      <c r="E22" s="38"/>
    </row>
    <row r="23" spans="1:5" ht="24.75" x14ac:dyDescent="0.4">
      <c r="E23" s="38"/>
    </row>
    <row r="24" spans="1:5" ht="24.75" x14ac:dyDescent="0.4">
      <c r="E24" s="38"/>
    </row>
    <row r="25" spans="1:5" ht="24.75" x14ac:dyDescent="0.4">
      <c r="E25" s="38"/>
    </row>
  </sheetData>
  <mergeCells count="5">
    <mergeCell ref="A1:I1"/>
    <mergeCell ref="A2:I2"/>
    <mergeCell ref="A3:I3"/>
    <mergeCell ref="C6:I6"/>
    <mergeCell ref="A5:I5"/>
  </mergeCells>
  <pageMargins left="0.39" right="0.39" top="0.39" bottom="0.39" header="0" footer="0"/>
  <pageSetup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4"/>
  <sheetViews>
    <sheetView rightToLeft="1" view="pageBreakPreview" topLeftCell="A3" zoomScale="60" zoomScaleNormal="100" workbookViewId="0">
      <selection activeCell="U10" sqref="U10"/>
    </sheetView>
  </sheetViews>
  <sheetFormatPr defaultRowHeight="15.75" x14ac:dyDescent="0.4"/>
  <cols>
    <col min="1" max="1" width="39.140625" style="8" bestFit="1" customWidth="1"/>
    <col min="2" max="2" width="1.42578125" style="8" customWidth="1"/>
    <col min="3" max="3" width="20.140625" style="8" customWidth="1"/>
    <col min="4" max="4" width="1.42578125" style="8" customWidth="1"/>
    <col min="5" max="5" width="24.7109375" style="8" bestFit="1" customWidth="1"/>
    <col min="6" max="6" width="1.42578125" style="8" customWidth="1"/>
    <col min="7" max="7" width="22" style="8" bestFit="1" customWidth="1"/>
    <col min="8" max="8" width="1.42578125" style="8" customWidth="1"/>
    <col min="9" max="9" width="24.7109375" style="8" customWidth="1"/>
    <col min="10" max="10" width="1.42578125" style="8" customWidth="1"/>
    <col min="11" max="11" width="24.7109375" style="8" customWidth="1"/>
    <col min="12" max="12" width="1.42578125" style="8" customWidth="1"/>
    <col min="13" max="13" width="24.7109375" style="8" customWidth="1"/>
    <col min="14" max="14" width="1.42578125" style="8" customWidth="1"/>
    <col min="15" max="15" width="25.85546875" style="8" customWidth="1"/>
    <col min="16" max="16" width="1.42578125" style="8" customWidth="1"/>
    <col min="17" max="17" width="22" style="8" bestFit="1" customWidth="1"/>
    <col min="18" max="18" width="1.42578125" style="8" customWidth="1"/>
    <col min="19" max="19" width="24.7109375" style="8" bestFit="1" customWidth="1"/>
    <col min="20" max="20" width="1.42578125" style="8" customWidth="1"/>
    <col min="21" max="21" width="24.7109375" style="8" bestFit="1" customWidth="1"/>
    <col min="22" max="22" width="1.42578125" style="8" customWidth="1"/>
    <col min="23" max="23" width="11.28515625" style="8" bestFit="1" customWidth="1"/>
    <col min="24" max="16384" width="9.140625" style="8"/>
  </cols>
  <sheetData>
    <row r="1" spans="1:21" ht="39" customHeight="1" x14ac:dyDescent="0.4">
      <c r="A1" s="119" t="str">
        <f>درآمد!A1</f>
        <v>صندوق سرمایه‌گذاری اختصاصی بازارگردانی لاجورد دماوند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9" customHeight="1" x14ac:dyDescent="0.4">
      <c r="A2" s="119" t="str">
        <f>درآمد!A2</f>
        <v>صورت وضعیت درآمدها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39" customHeight="1" x14ac:dyDescent="0.4">
      <c r="A3" s="119" t="str">
        <f>درآمد!A3</f>
        <v>یک ماهه منتهی به 31 اردیبهشت 1404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ht="39" customHeight="1" x14ac:dyDescent="0.4"/>
    <row r="5" spans="1:21" ht="39" customHeight="1" x14ac:dyDescent="0.4">
      <c r="A5" s="118" t="s">
        <v>105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</row>
    <row r="6" spans="1:21" ht="39" customHeight="1" x14ac:dyDescent="0.75">
      <c r="A6" s="16"/>
      <c r="B6" s="16"/>
      <c r="C6" s="134" t="s">
        <v>86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1" ht="39" customHeight="1" thickBot="1" x14ac:dyDescent="0.8">
      <c r="C7" s="123" t="s">
        <v>107</v>
      </c>
      <c r="D7" s="123"/>
      <c r="E7" s="123"/>
      <c r="F7" s="123"/>
      <c r="G7" s="123"/>
      <c r="H7" s="123"/>
      <c r="I7" s="123"/>
      <c r="J7" s="123"/>
      <c r="K7" s="123"/>
      <c r="L7" s="20"/>
      <c r="M7" s="123" t="s">
        <v>108</v>
      </c>
      <c r="N7" s="123"/>
      <c r="O7" s="123"/>
      <c r="P7" s="123"/>
      <c r="Q7" s="123"/>
      <c r="R7" s="123"/>
      <c r="S7" s="123"/>
      <c r="T7" s="123"/>
      <c r="U7" s="123"/>
    </row>
    <row r="8" spans="1:21" ht="39" customHeight="1" thickBot="1" x14ac:dyDescent="0.65">
      <c r="A8" s="128" t="s">
        <v>52</v>
      </c>
      <c r="B8" s="12"/>
      <c r="C8" s="63" t="s">
        <v>53</v>
      </c>
      <c r="D8" s="12"/>
      <c r="E8" s="63" t="s">
        <v>54</v>
      </c>
      <c r="F8" s="12"/>
      <c r="G8" s="63" t="s">
        <v>55</v>
      </c>
      <c r="H8" s="13"/>
      <c r="I8" s="129" t="s">
        <v>31</v>
      </c>
      <c r="J8" s="129"/>
      <c r="K8" s="129"/>
      <c r="L8" s="12"/>
      <c r="M8" s="63" t="s">
        <v>53</v>
      </c>
      <c r="N8" s="12"/>
      <c r="O8" s="63" t="s">
        <v>54</v>
      </c>
      <c r="P8" s="12"/>
      <c r="Q8" s="63" t="s">
        <v>55</v>
      </c>
      <c r="R8" s="13"/>
      <c r="S8" s="129" t="s">
        <v>31</v>
      </c>
      <c r="T8" s="129"/>
      <c r="U8" s="129"/>
    </row>
    <row r="9" spans="1:21" ht="39" customHeight="1" thickBot="1" x14ac:dyDescent="0.65">
      <c r="A9" s="129"/>
      <c r="B9" s="12"/>
      <c r="C9" s="66" t="s">
        <v>106</v>
      </c>
      <c r="D9" s="67"/>
      <c r="E9" s="66" t="s">
        <v>109</v>
      </c>
      <c r="F9" s="67"/>
      <c r="G9" s="66" t="s">
        <v>110</v>
      </c>
      <c r="H9" s="12"/>
      <c r="I9" s="14" t="s">
        <v>40</v>
      </c>
      <c r="J9" s="13"/>
      <c r="K9" s="14" t="s">
        <v>46</v>
      </c>
      <c r="L9" s="12"/>
      <c r="M9" s="66" t="s">
        <v>106</v>
      </c>
      <c r="N9" s="67"/>
      <c r="O9" s="66" t="s">
        <v>109</v>
      </c>
      <c r="P9" s="67"/>
      <c r="Q9" s="66" t="s">
        <v>110</v>
      </c>
      <c r="R9" s="12"/>
      <c r="S9" s="14" t="s">
        <v>40</v>
      </c>
      <c r="T9" s="13"/>
      <c r="U9" s="14" t="s">
        <v>46</v>
      </c>
    </row>
    <row r="10" spans="1:21" ht="40.5" customHeight="1" x14ac:dyDescent="0.4">
      <c r="A10" s="23" t="s">
        <v>18</v>
      </c>
      <c r="C10" s="25" t="s">
        <v>85</v>
      </c>
      <c r="D10" s="27"/>
      <c r="E10" s="25">
        <v>1632839805539</v>
      </c>
      <c r="F10" s="27"/>
      <c r="G10" s="25">
        <v>20914342127</v>
      </c>
      <c r="H10" s="27"/>
      <c r="I10" s="25">
        <f>SUM(C10:G10)</f>
        <v>1653754147666</v>
      </c>
      <c r="J10" s="28"/>
      <c r="K10" s="29">
        <f>I10/$I$29</f>
        <v>0.39059068430805538</v>
      </c>
      <c r="L10" s="28"/>
      <c r="M10" s="25" t="s">
        <v>85</v>
      </c>
      <c r="N10" s="27"/>
      <c r="O10" s="25">
        <v>2905016527309</v>
      </c>
      <c r="P10" s="27"/>
      <c r="Q10" s="25">
        <v>23973332252</v>
      </c>
      <c r="R10" s="27"/>
      <c r="S10" s="25">
        <f>SUM(M10:Q10)</f>
        <v>2928989859561</v>
      </c>
      <c r="T10" s="28"/>
      <c r="U10" s="29">
        <f>S10/$S$29</f>
        <v>1.6886129555384004</v>
      </c>
    </row>
    <row r="11" spans="1:21" ht="40.5" customHeight="1" x14ac:dyDescent="0.4">
      <c r="A11" s="23" t="s">
        <v>82</v>
      </c>
      <c r="C11" s="25" t="s">
        <v>85</v>
      </c>
      <c r="D11" s="27"/>
      <c r="E11" s="25">
        <v>745832155657</v>
      </c>
      <c r="F11" s="27"/>
      <c r="G11" s="25">
        <v>4073521295</v>
      </c>
      <c r="H11" s="27"/>
      <c r="I11" s="25">
        <f t="shared" ref="I11:I28" si="0">SUM(C11:G11)</f>
        <v>749905676952</v>
      </c>
      <c r="J11" s="28"/>
      <c r="K11" s="29">
        <f t="shared" ref="K11:K28" si="1">I11/$I$29</f>
        <v>0.17711591045172326</v>
      </c>
      <c r="L11" s="28"/>
      <c r="M11" s="25" t="s">
        <v>85</v>
      </c>
      <c r="N11" s="27"/>
      <c r="O11" s="25">
        <v>585636519882</v>
      </c>
      <c r="P11" s="27"/>
      <c r="Q11" s="25">
        <v>4751915710</v>
      </c>
      <c r="R11" s="27"/>
      <c r="S11" s="25">
        <f t="shared" ref="S11:S27" si="2">SUM(M11:Q11)</f>
        <v>590388435592</v>
      </c>
      <c r="T11" s="28"/>
      <c r="U11" s="29">
        <f t="shared" ref="U11:U28" si="3">S11/$S$29</f>
        <v>0.34036907225418722</v>
      </c>
    </row>
    <row r="12" spans="1:21" ht="40.5" customHeight="1" x14ac:dyDescent="0.4">
      <c r="A12" s="23" t="s">
        <v>16</v>
      </c>
      <c r="C12" s="25" t="s">
        <v>85</v>
      </c>
      <c r="D12" s="27"/>
      <c r="E12" s="25">
        <v>161870445624</v>
      </c>
      <c r="F12" s="27"/>
      <c r="G12" s="25">
        <v>3661071963</v>
      </c>
      <c r="H12" s="27"/>
      <c r="I12" s="25">
        <f t="shared" si="0"/>
        <v>165531517587</v>
      </c>
      <c r="J12" s="28"/>
      <c r="K12" s="29">
        <f t="shared" si="1"/>
        <v>3.9095937458483263E-2</v>
      </c>
      <c r="L12" s="28"/>
      <c r="M12" s="25">
        <v>105363890904</v>
      </c>
      <c r="N12" s="27"/>
      <c r="O12" s="25">
        <v>186103909213</v>
      </c>
      <c r="P12" s="27"/>
      <c r="Q12" s="25">
        <v>3661071963</v>
      </c>
      <c r="R12" s="27"/>
      <c r="S12" s="25">
        <f t="shared" si="2"/>
        <v>295128872080</v>
      </c>
      <c r="T12" s="28"/>
      <c r="U12" s="29">
        <f t="shared" si="3"/>
        <v>0.17014686319959393</v>
      </c>
    </row>
    <row r="13" spans="1:21" ht="40.5" customHeight="1" x14ac:dyDescent="0.4">
      <c r="A13" s="23" t="s">
        <v>24</v>
      </c>
      <c r="C13" s="25" t="s">
        <v>85</v>
      </c>
      <c r="D13" s="27"/>
      <c r="E13" s="25">
        <v>5712786588</v>
      </c>
      <c r="F13" s="27"/>
      <c r="G13" s="25">
        <v>14844713715</v>
      </c>
      <c r="H13" s="27"/>
      <c r="I13" s="25">
        <f t="shared" si="0"/>
        <v>20557500303</v>
      </c>
      <c r="J13" s="28"/>
      <c r="K13" s="29">
        <f t="shared" si="1"/>
        <v>4.8553578065664901E-3</v>
      </c>
      <c r="L13" s="28"/>
      <c r="M13" s="25" t="s">
        <v>85</v>
      </c>
      <c r="N13" s="27"/>
      <c r="O13" s="25">
        <v>29924895222</v>
      </c>
      <c r="P13" s="27"/>
      <c r="Q13" s="25">
        <v>14741168711</v>
      </c>
      <c r="R13" s="27"/>
      <c r="S13" s="25">
        <f t="shared" si="2"/>
        <v>44666063933</v>
      </c>
      <c r="T13" s="28"/>
      <c r="U13" s="29">
        <f t="shared" si="3"/>
        <v>2.5750752937558775E-2</v>
      </c>
    </row>
    <row r="14" spans="1:21" ht="40.5" customHeight="1" x14ac:dyDescent="0.4">
      <c r="A14" s="23" t="s">
        <v>111</v>
      </c>
      <c r="C14" s="25" t="s">
        <v>85</v>
      </c>
      <c r="D14" s="27"/>
      <c r="E14" s="25">
        <v>-9841993665</v>
      </c>
      <c r="F14" s="27"/>
      <c r="G14" s="25">
        <v>4757276949</v>
      </c>
      <c r="H14" s="27"/>
      <c r="I14" s="25">
        <f t="shared" si="0"/>
        <v>-5084716716</v>
      </c>
      <c r="J14" s="28"/>
      <c r="K14" s="29">
        <f t="shared" si="1"/>
        <v>-1.2009300078962878E-3</v>
      </c>
      <c r="L14" s="28"/>
      <c r="M14" s="25">
        <v>60451632540</v>
      </c>
      <c r="N14" s="27"/>
      <c r="O14" s="25">
        <v>-11973588148</v>
      </c>
      <c r="P14" s="27"/>
      <c r="Q14" s="25">
        <v>-6328555049</v>
      </c>
      <c r="R14" s="27"/>
      <c r="S14" s="25">
        <f t="shared" si="2"/>
        <v>42149489343</v>
      </c>
      <c r="T14" s="28"/>
      <c r="U14" s="29">
        <f t="shared" si="3"/>
        <v>2.4299904467605497E-2</v>
      </c>
    </row>
    <row r="15" spans="1:21" ht="40.5" customHeight="1" x14ac:dyDescent="0.4">
      <c r="A15" s="23" t="s">
        <v>22</v>
      </c>
      <c r="C15" s="25" t="s">
        <v>85</v>
      </c>
      <c r="D15" s="27"/>
      <c r="E15" s="25">
        <v>20596324924</v>
      </c>
      <c r="F15" s="27"/>
      <c r="G15" s="25" t="s">
        <v>85</v>
      </c>
      <c r="H15" s="27"/>
      <c r="I15" s="25">
        <f t="shared" si="0"/>
        <v>20596324924</v>
      </c>
      <c r="J15" s="28"/>
      <c r="K15" s="29">
        <f t="shared" si="1"/>
        <v>4.8645275705884233E-3</v>
      </c>
      <c r="L15" s="28"/>
      <c r="M15" s="25" t="s">
        <v>85</v>
      </c>
      <c r="N15" s="27"/>
      <c r="O15" s="25">
        <v>27094065691</v>
      </c>
      <c r="P15" s="27"/>
      <c r="Q15" s="25" t="s">
        <v>85</v>
      </c>
      <c r="R15" s="27"/>
      <c r="S15" s="25">
        <f t="shared" si="2"/>
        <v>27094065691</v>
      </c>
      <c r="T15" s="28"/>
      <c r="U15" s="29">
        <f t="shared" si="3"/>
        <v>1.5620194175369508E-2</v>
      </c>
    </row>
    <row r="16" spans="1:21" ht="40.5" customHeight="1" x14ac:dyDescent="0.4">
      <c r="A16" s="23" t="s">
        <v>21</v>
      </c>
      <c r="C16" s="25" t="s">
        <v>85</v>
      </c>
      <c r="D16" s="27"/>
      <c r="E16" s="25">
        <v>15086974404</v>
      </c>
      <c r="F16" s="27"/>
      <c r="G16" s="25">
        <v>5232909780</v>
      </c>
      <c r="H16" s="27"/>
      <c r="I16" s="25">
        <f t="shared" si="0"/>
        <v>20319884184</v>
      </c>
      <c r="J16" s="28"/>
      <c r="K16" s="29">
        <f t="shared" si="1"/>
        <v>4.7992366215319302E-3</v>
      </c>
      <c r="L16" s="28"/>
      <c r="M16" s="25" t="s">
        <v>85</v>
      </c>
      <c r="N16" s="27"/>
      <c r="O16" s="25">
        <v>18947175263</v>
      </c>
      <c r="P16" s="27"/>
      <c r="Q16" s="25">
        <v>3931578277</v>
      </c>
      <c r="R16" s="27"/>
      <c r="S16" s="25">
        <f t="shared" si="2"/>
        <v>22878753540</v>
      </c>
      <c r="T16" s="28"/>
      <c r="U16" s="29">
        <f t="shared" si="3"/>
        <v>1.3189994327943644E-2</v>
      </c>
    </row>
    <row r="17" spans="1:23" ht="40.5" customHeight="1" x14ac:dyDescent="0.4">
      <c r="A17" s="24" t="s">
        <v>23</v>
      </c>
      <c r="C17" s="25" t="s">
        <v>85</v>
      </c>
      <c r="D17" s="64"/>
      <c r="E17" s="30">
        <v>4923455190</v>
      </c>
      <c r="F17" s="64"/>
      <c r="G17" s="30">
        <v>54253829</v>
      </c>
      <c r="H17" s="27"/>
      <c r="I17" s="25">
        <f t="shared" si="0"/>
        <v>4977709019</v>
      </c>
      <c r="J17" s="28"/>
      <c r="K17" s="29">
        <f t="shared" si="1"/>
        <v>1.175656475154769E-3</v>
      </c>
      <c r="L17" s="28"/>
      <c r="M17" s="30" t="s">
        <v>85</v>
      </c>
      <c r="N17" s="64"/>
      <c r="O17" s="30">
        <v>12292399352</v>
      </c>
      <c r="P17" s="64"/>
      <c r="Q17" s="30">
        <v>56854890</v>
      </c>
      <c r="R17" s="27"/>
      <c r="S17" s="25">
        <f t="shared" si="2"/>
        <v>12349254242</v>
      </c>
      <c r="T17" s="28"/>
      <c r="U17" s="29">
        <f t="shared" si="3"/>
        <v>7.1195571525140876E-3</v>
      </c>
    </row>
    <row r="18" spans="1:23" ht="40.5" customHeight="1" x14ac:dyDescent="0.4">
      <c r="A18" s="23" t="s">
        <v>17</v>
      </c>
      <c r="C18" s="25" t="s">
        <v>85</v>
      </c>
      <c r="D18" s="27"/>
      <c r="E18" s="25">
        <v>7153365106</v>
      </c>
      <c r="F18" s="27"/>
      <c r="G18" s="25">
        <v>457089862</v>
      </c>
      <c r="H18" s="27"/>
      <c r="I18" s="25">
        <f t="shared" si="0"/>
        <v>7610454968</v>
      </c>
      <c r="J18" s="28"/>
      <c r="K18" s="29">
        <f t="shared" si="1"/>
        <v>1.7974696045612666E-3</v>
      </c>
      <c r="L18" s="28"/>
      <c r="M18" s="25" t="s">
        <v>85</v>
      </c>
      <c r="N18" s="27"/>
      <c r="O18" s="25">
        <v>11934552637</v>
      </c>
      <c r="P18" s="27"/>
      <c r="Q18" s="25">
        <v>-78900121</v>
      </c>
      <c r="R18" s="27"/>
      <c r="S18" s="25">
        <f t="shared" si="2"/>
        <v>11855652516</v>
      </c>
      <c r="T18" s="28"/>
      <c r="U18" s="29">
        <f t="shared" si="3"/>
        <v>6.8349872805225738E-3</v>
      </c>
      <c r="W18" s="68"/>
    </row>
    <row r="19" spans="1:23" ht="40.5" customHeight="1" x14ac:dyDescent="0.4">
      <c r="A19" s="23" t="s">
        <v>28</v>
      </c>
      <c r="C19" s="25" t="s">
        <v>85</v>
      </c>
      <c r="D19" s="27"/>
      <c r="E19" s="30">
        <v>-189380220</v>
      </c>
      <c r="F19" s="27"/>
      <c r="G19" s="30" t="s">
        <v>85</v>
      </c>
      <c r="H19" s="27"/>
      <c r="I19" s="25">
        <f t="shared" si="0"/>
        <v>-189380220</v>
      </c>
      <c r="J19" s="28"/>
      <c r="K19" s="29">
        <f t="shared" si="1"/>
        <v>-4.472862536950047E-5</v>
      </c>
      <c r="L19" s="28"/>
      <c r="M19" s="30" t="s">
        <v>85</v>
      </c>
      <c r="N19" s="27"/>
      <c r="O19" s="25">
        <v>-165088828</v>
      </c>
      <c r="P19" s="27"/>
      <c r="Q19" s="30" t="s">
        <v>85</v>
      </c>
      <c r="R19" s="27"/>
      <c r="S19" s="25">
        <f t="shared" si="2"/>
        <v>-165088828</v>
      </c>
      <c r="T19" s="28"/>
      <c r="U19" s="29">
        <f t="shared" si="3"/>
        <v>-9.5176544522838723E-5</v>
      </c>
      <c r="W19" s="68"/>
    </row>
    <row r="20" spans="1:23" ht="40.5" customHeight="1" x14ac:dyDescent="0.4">
      <c r="A20" s="23" t="s">
        <v>30</v>
      </c>
      <c r="C20" s="25" t="s">
        <v>85</v>
      </c>
      <c r="D20" s="27"/>
      <c r="E20" s="25">
        <v>-387668400</v>
      </c>
      <c r="F20" s="27"/>
      <c r="G20" s="25" t="s">
        <v>85</v>
      </c>
      <c r="H20" s="27"/>
      <c r="I20" s="25">
        <f t="shared" si="0"/>
        <v>-387668400</v>
      </c>
      <c r="J20" s="28"/>
      <c r="K20" s="29">
        <f t="shared" si="1"/>
        <v>-9.15611705974027E-5</v>
      </c>
      <c r="L20" s="28"/>
      <c r="M20" s="25" t="s">
        <v>85</v>
      </c>
      <c r="N20" s="27"/>
      <c r="O20" s="25">
        <v>-387668400</v>
      </c>
      <c r="P20" s="27"/>
      <c r="Q20" s="25" t="s">
        <v>85</v>
      </c>
      <c r="R20" s="27"/>
      <c r="S20" s="25">
        <f t="shared" si="2"/>
        <v>-387668400</v>
      </c>
      <c r="T20" s="28"/>
      <c r="U20" s="29">
        <f t="shared" si="3"/>
        <v>-2.2349749028866841E-4</v>
      </c>
    </row>
    <row r="21" spans="1:23" ht="40.5" customHeight="1" x14ac:dyDescent="0.4">
      <c r="A21" s="23" t="s">
        <v>27</v>
      </c>
      <c r="C21" s="25" t="s">
        <v>85</v>
      </c>
      <c r="D21" s="27"/>
      <c r="E21" s="25">
        <v>742373447</v>
      </c>
      <c r="F21" s="27"/>
      <c r="G21" s="25" t="s">
        <v>85</v>
      </c>
      <c r="H21" s="27"/>
      <c r="I21" s="25">
        <f t="shared" si="0"/>
        <v>742373447</v>
      </c>
      <c r="J21" s="28"/>
      <c r="K21" s="29">
        <f t="shared" si="1"/>
        <v>1.7533691636395664E-4</v>
      </c>
      <c r="L21" s="28"/>
      <c r="M21" s="25" t="s">
        <v>85</v>
      </c>
      <c r="N21" s="27"/>
      <c r="O21" s="25">
        <v>-622283625</v>
      </c>
      <c r="P21" s="27"/>
      <c r="Q21" s="25" t="s">
        <v>85</v>
      </c>
      <c r="R21" s="27"/>
      <c r="S21" s="25">
        <f t="shared" si="2"/>
        <v>-622283625</v>
      </c>
      <c r="T21" s="28"/>
      <c r="U21" s="29">
        <f t="shared" si="3"/>
        <v>-3.5875719670531536E-4</v>
      </c>
    </row>
    <row r="22" spans="1:23" ht="40.5" customHeight="1" x14ac:dyDescent="0.4">
      <c r="A22" s="23" t="s">
        <v>19</v>
      </c>
      <c r="C22" s="25" t="s">
        <v>85</v>
      </c>
      <c r="D22" s="27"/>
      <c r="E22" s="25">
        <v>-4393958132</v>
      </c>
      <c r="F22" s="27"/>
      <c r="G22" s="25">
        <v>23871642</v>
      </c>
      <c r="H22" s="27"/>
      <c r="I22" s="25">
        <f t="shared" si="0"/>
        <v>-4370086490</v>
      </c>
      <c r="J22" s="28"/>
      <c r="K22" s="29">
        <f t="shared" si="1"/>
        <v>-1.0321456033978906E-3</v>
      </c>
      <c r="L22" s="28"/>
      <c r="M22" s="65" t="s">
        <v>85</v>
      </c>
      <c r="N22" s="27"/>
      <c r="O22" s="25">
        <v>-11176698187</v>
      </c>
      <c r="P22" s="27"/>
      <c r="Q22" s="25">
        <v>373811114</v>
      </c>
      <c r="R22" s="27"/>
      <c r="S22" s="25">
        <f t="shared" si="2"/>
        <v>-10802887073</v>
      </c>
      <c r="T22" s="28"/>
      <c r="U22" s="29">
        <f t="shared" si="3"/>
        <v>-6.2280499227881326E-3</v>
      </c>
    </row>
    <row r="23" spans="1:23" ht="40.5" customHeight="1" x14ac:dyDescent="0.4">
      <c r="A23" s="23" t="s">
        <v>25</v>
      </c>
      <c r="C23" s="25" t="s">
        <v>85</v>
      </c>
      <c r="D23" s="27"/>
      <c r="E23" s="25">
        <v>12219199054</v>
      </c>
      <c r="F23" s="27"/>
      <c r="G23" s="25" t="s">
        <v>85</v>
      </c>
      <c r="H23" s="27"/>
      <c r="I23" s="25">
        <f t="shared" si="0"/>
        <v>12219199054</v>
      </c>
      <c r="J23" s="28"/>
      <c r="K23" s="29">
        <f t="shared" si="1"/>
        <v>2.885982373458646E-3</v>
      </c>
      <c r="L23" s="28"/>
      <c r="M23" s="25" t="s">
        <v>85</v>
      </c>
      <c r="N23" s="27"/>
      <c r="O23" s="25">
        <v>-14663041959</v>
      </c>
      <c r="P23" s="27"/>
      <c r="Q23" s="25" t="s">
        <v>85</v>
      </c>
      <c r="R23" s="27"/>
      <c r="S23" s="25">
        <f t="shared" si="2"/>
        <v>-14663041959</v>
      </c>
      <c r="T23" s="28"/>
      <c r="U23" s="29">
        <f t="shared" si="3"/>
        <v>-8.4534955075882892E-3</v>
      </c>
    </row>
    <row r="24" spans="1:23" ht="40.5" customHeight="1" x14ac:dyDescent="0.4">
      <c r="A24" s="23" t="s">
        <v>81</v>
      </c>
      <c r="C24" s="25" t="s">
        <v>85</v>
      </c>
      <c r="D24" s="27"/>
      <c r="E24" s="25">
        <v>-49388945733</v>
      </c>
      <c r="F24" s="27"/>
      <c r="G24" s="25" t="s">
        <v>85</v>
      </c>
      <c r="H24" s="27"/>
      <c r="I24" s="25">
        <f t="shared" si="0"/>
        <v>-49388945733</v>
      </c>
      <c r="J24" s="28"/>
      <c r="K24" s="29">
        <f t="shared" si="1"/>
        <v>-1.1664891143784424E-2</v>
      </c>
      <c r="L24" s="28"/>
      <c r="M24" s="25" t="s">
        <v>85</v>
      </c>
      <c r="N24" s="27"/>
      <c r="O24" s="25">
        <v>-49388945733</v>
      </c>
      <c r="P24" s="27"/>
      <c r="Q24" s="25" t="s">
        <v>85</v>
      </c>
      <c r="R24" s="27"/>
      <c r="S24" s="25">
        <f t="shared" si="2"/>
        <v>-49388945733</v>
      </c>
      <c r="T24" s="28"/>
      <c r="U24" s="29">
        <f t="shared" si="3"/>
        <v>-2.8473575404466132E-2</v>
      </c>
    </row>
    <row r="25" spans="1:23" ht="40.5" customHeight="1" x14ac:dyDescent="0.4">
      <c r="A25" s="23" t="s">
        <v>15</v>
      </c>
      <c r="C25" s="25" t="s">
        <v>85</v>
      </c>
      <c r="D25" s="27"/>
      <c r="E25" s="25">
        <v>-89252636310</v>
      </c>
      <c r="F25" s="27"/>
      <c r="G25" s="25" t="s">
        <v>85</v>
      </c>
      <c r="H25" s="27"/>
      <c r="I25" s="25">
        <f t="shared" si="0"/>
        <v>-89252636310</v>
      </c>
      <c r="J25" s="28"/>
      <c r="K25" s="29">
        <f t="shared" si="1"/>
        <v>-2.1080067035249325E-2</v>
      </c>
      <c r="L25" s="28"/>
      <c r="M25" s="25" t="s">
        <v>85</v>
      </c>
      <c r="N25" s="27"/>
      <c r="O25" s="25">
        <v>-127649396371</v>
      </c>
      <c r="P25" s="27"/>
      <c r="Q25" s="25" t="s">
        <v>85</v>
      </c>
      <c r="R25" s="27"/>
      <c r="S25" s="25">
        <f t="shared" si="2"/>
        <v>-127649396371</v>
      </c>
      <c r="T25" s="28"/>
      <c r="U25" s="29">
        <f t="shared" si="3"/>
        <v>-7.3592069216324982E-2</v>
      </c>
    </row>
    <row r="26" spans="1:23" ht="40.5" customHeight="1" x14ac:dyDescent="0.4">
      <c r="A26" s="23" t="s">
        <v>29</v>
      </c>
      <c r="C26" s="25" t="s">
        <v>85</v>
      </c>
      <c r="D26" s="27"/>
      <c r="E26" s="25">
        <v>-465007404081</v>
      </c>
      <c r="F26" s="27"/>
      <c r="G26" s="25" t="s">
        <v>85</v>
      </c>
      <c r="H26" s="27"/>
      <c r="I26" s="25">
        <f t="shared" si="0"/>
        <v>-465007404081</v>
      </c>
      <c r="J26" s="28"/>
      <c r="K26" s="29">
        <f t="shared" si="1"/>
        <v>-0.10982742533081317</v>
      </c>
      <c r="L26" s="28"/>
      <c r="M26" s="25">
        <v>234280231650</v>
      </c>
      <c r="N26" s="27"/>
      <c r="O26" s="25">
        <v>-638980023325</v>
      </c>
      <c r="P26" s="27"/>
      <c r="Q26" s="25" t="s">
        <v>85</v>
      </c>
      <c r="R26" s="27"/>
      <c r="S26" s="25">
        <f t="shared" si="2"/>
        <v>-404699791675</v>
      </c>
      <c r="T26" s="28"/>
      <c r="U26" s="29">
        <f t="shared" si="3"/>
        <v>-0.23331638008078409</v>
      </c>
    </row>
    <row r="27" spans="1:23" ht="40.5" customHeight="1" x14ac:dyDescent="0.4">
      <c r="A27" s="23" t="s">
        <v>26</v>
      </c>
      <c r="C27" s="25" t="s">
        <v>85</v>
      </c>
      <c r="D27" s="27"/>
      <c r="E27" s="25">
        <v>-624515464531</v>
      </c>
      <c r="F27" s="27"/>
      <c r="G27" s="25" t="s">
        <v>85</v>
      </c>
      <c r="H27" s="27"/>
      <c r="I27" s="25">
        <f t="shared" si="0"/>
        <v>-624515464531</v>
      </c>
      <c r="J27" s="28"/>
      <c r="K27" s="29">
        <f t="shared" si="1"/>
        <v>-0.14750071707840795</v>
      </c>
      <c r="L27" s="28"/>
      <c r="M27" s="25">
        <v>666554783440</v>
      </c>
      <c r="N27" s="27"/>
      <c r="O27" s="25">
        <v>-1339285742471</v>
      </c>
      <c r="P27" s="27"/>
      <c r="Q27" s="25">
        <v>-1459667143</v>
      </c>
      <c r="R27" s="27"/>
      <c r="S27" s="25">
        <f t="shared" si="2"/>
        <v>-674190626174</v>
      </c>
      <c r="T27" s="28"/>
      <c r="U27" s="29">
        <f t="shared" si="3"/>
        <v>-0.38868247431576791</v>
      </c>
    </row>
    <row r="28" spans="1:23" ht="40.5" customHeight="1" thickBot="1" x14ac:dyDescent="0.45">
      <c r="A28" s="23" t="s">
        <v>20</v>
      </c>
      <c r="C28" s="31" t="s">
        <v>85</v>
      </c>
      <c r="D28" s="27"/>
      <c r="E28" s="31">
        <v>2842043413309</v>
      </c>
      <c r="F28" s="27"/>
      <c r="G28" s="31">
        <v>-26079333281</v>
      </c>
      <c r="H28" s="27"/>
      <c r="I28" s="31">
        <f t="shared" si="0"/>
        <v>2815964080028</v>
      </c>
      <c r="J28" s="28"/>
      <c r="K28" s="32">
        <f t="shared" si="1"/>
        <v>0.66508636640902863</v>
      </c>
      <c r="L28" s="28"/>
      <c r="M28" s="31" t="s">
        <v>85</v>
      </c>
      <c r="N28" s="27"/>
      <c r="O28" s="31">
        <v>-930933032251</v>
      </c>
      <c r="P28" s="27"/>
      <c r="Q28" s="31">
        <v>-27443978686</v>
      </c>
      <c r="R28" s="27"/>
      <c r="S28" s="31">
        <f>SUM(M28:Q28)</f>
        <v>-958377010937</v>
      </c>
      <c r="T28" s="28"/>
      <c r="U28" s="32">
        <f t="shared" si="3"/>
        <v>-0.55252080565445938</v>
      </c>
    </row>
    <row r="29" spans="1:23" ht="40.5" customHeight="1" thickBot="1" x14ac:dyDescent="0.45">
      <c r="A29" s="23" t="s">
        <v>31</v>
      </c>
      <c r="C29" s="34" t="s">
        <v>85</v>
      </c>
      <c r="D29" s="25"/>
      <c r="E29" s="114">
        <f>SUM(E10:E28)</f>
        <v>4206042847770</v>
      </c>
      <c r="F29" s="25"/>
      <c r="G29" s="34">
        <f>SUM(G10:G28)</f>
        <v>27939717881</v>
      </c>
      <c r="H29" s="25"/>
      <c r="I29" s="34">
        <f>SUM(I10:I28)</f>
        <v>4233982565651</v>
      </c>
      <c r="J29" s="115"/>
      <c r="K29" s="62">
        <f>SUM(K10:K28)</f>
        <v>0.99999999999999978</v>
      </c>
      <c r="L29" s="115"/>
      <c r="M29" s="34">
        <f>SUM(M10:M28)</f>
        <v>1066650538534</v>
      </c>
      <c r="N29" s="25"/>
      <c r="O29" s="34">
        <f>SUM(O10:O28)</f>
        <v>651724535271</v>
      </c>
      <c r="P29" s="25"/>
      <c r="Q29" s="34">
        <f>SUM(Q10:Q28)</f>
        <v>16178631918</v>
      </c>
      <c r="R29" s="27"/>
      <c r="S29" s="34">
        <f>SUM(S10:S28)</f>
        <v>1734553705723</v>
      </c>
      <c r="T29" s="28"/>
      <c r="U29" s="62">
        <f>SUM(U10:U28)</f>
        <v>1.0000000000000004</v>
      </c>
    </row>
    <row r="30" spans="1:23" ht="16.5" thickTop="1" x14ac:dyDescent="0.4"/>
    <row r="32" spans="1:23" ht="24.75" x14ac:dyDescent="0.4">
      <c r="C32" s="25"/>
      <c r="D32" s="25"/>
      <c r="E32" s="25"/>
      <c r="F32" s="25"/>
      <c r="G32" s="25"/>
      <c r="H32" s="25"/>
      <c r="I32" s="25"/>
      <c r="M32" s="25"/>
      <c r="N32" s="25"/>
      <c r="O32" s="25"/>
      <c r="P32" s="25"/>
      <c r="Q32" s="25"/>
      <c r="R32" s="25"/>
      <c r="S32" s="25"/>
    </row>
    <row r="33" spans="3:19" ht="24.75" x14ac:dyDescent="0.4">
      <c r="C33" s="25"/>
      <c r="D33" s="25"/>
      <c r="E33" s="25"/>
      <c r="F33" s="25"/>
      <c r="G33" s="25"/>
      <c r="H33" s="25"/>
      <c r="I33" s="25"/>
      <c r="M33" s="25"/>
      <c r="N33" s="25"/>
      <c r="O33" s="25"/>
      <c r="P33" s="25"/>
      <c r="Q33" s="25"/>
      <c r="R33" s="25"/>
      <c r="S33" s="25"/>
    </row>
    <row r="34" spans="3:19" ht="24.75" x14ac:dyDescent="0.4">
      <c r="M34" s="25"/>
    </row>
  </sheetData>
  <sortState xmlns:xlrd2="http://schemas.microsoft.com/office/spreadsheetml/2017/richdata2" ref="A10:U28">
    <sortCondition descending="1" ref="S10:S28"/>
  </sortState>
  <mergeCells count="10">
    <mergeCell ref="A8:A9"/>
    <mergeCell ref="A1:U1"/>
    <mergeCell ref="A2:U2"/>
    <mergeCell ref="A3:U3"/>
    <mergeCell ref="C6:U6"/>
    <mergeCell ref="I8:K8"/>
    <mergeCell ref="S8:U8"/>
    <mergeCell ref="A5:U5"/>
    <mergeCell ref="C7:K7"/>
    <mergeCell ref="M7:U7"/>
  </mergeCells>
  <pageMargins left="0.39" right="0.39" top="0.39" bottom="0.39" header="0" footer="0"/>
  <pageSetup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0"/>
  <sheetViews>
    <sheetView rightToLeft="1" view="pageBreakPreview" topLeftCell="A10" zoomScale="69" zoomScaleNormal="100" zoomScaleSheetLayoutView="69" workbookViewId="0">
      <selection activeCell="C26" sqref="C26"/>
    </sheetView>
  </sheetViews>
  <sheetFormatPr defaultRowHeight="15.75" x14ac:dyDescent="0.4"/>
  <cols>
    <col min="1" max="1" width="49.42578125" style="8" bestFit="1" customWidth="1"/>
    <col min="2" max="2" width="1.42578125" style="8" customWidth="1"/>
    <col min="3" max="3" width="21.5703125" style="8" bestFit="1" customWidth="1"/>
    <col min="4" max="4" width="1.42578125" style="8" customWidth="1"/>
    <col min="5" max="5" width="22" style="8" bestFit="1" customWidth="1"/>
    <col min="6" max="6" width="1.42578125" style="8" customWidth="1"/>
    <col min="7" max="7" width="22.5703125" style="8" bestFit="1" customWidth="1"/>
    <col min="8" max="8" width="1.42578125" style="8" customWidth="1"/>
    <col min="9" max="9" width="22.5703125" style="8" bestFit="1" customWidth="1"/>
    <col min="10" max="10" width="1.42578125" style="8" customWidth="1"/>
    <col min="11" max="11" width="23.28515625" style="8" bestFit="1" customWidth="1"/>
    <col min="12" max="12" width="1.42578125" style="8" customWidth="1"/>
    <col min="13" max="13" width="21.5703125" style="8" bestFit="1" customWidth="1"/>
    <col min="14" max="14" width="1.42578125" style="8" customWidth="1"/>
    <col min="15" max="15" width="22.5703125" style="8" bestFit="1" customWidth="1"/>
    <col min="16" max="16" width="1.42578125" style="8" customWidth="1"/>
    <col min="17" max="17" width="22.5703125" style="8" bestFit="1" customWidth="1"/>
    <col min="18" max="18" width="1.42578125" style="8" customWidth="1"/>
    <col min="19" max="19" width="22.5703125" style="8" bestFit="1" customWidth="1"/>
    <col min="20" max="20" width="1.42578125" style="8" customWidth="1"/>
    <col min="21" max="21" width="23.28515625" style="8" bestFit="1" customWidth="1"/>
    <col min="22" max="22" width="1.42578125" style="8" customWidth="1"/>
    <col min="23" max="16384" width="9.140625" style="8"/>
  </cols>
  <sheetData>
    <row r="1" spans="1:21" ht="37.5" customHeight="1" x14ac:dyDescent="0.4">
      <c r="A1" s="119" t="str">
        <f>درآمد!A1</f>
        <v>صندوق سرمایه‌گذاری اختصاصی بازارگردانی لاجورد دماوند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7.5" customHeight="1" x14ac:dyDescent="0.4">
      <c r="A2" s="119" t="str">
        <f>درآمد!A2</f>
        <v>صورت وضعیت درآمدها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37.5" customHeight="1" x14ac:dyDescent="0.4">
      <c r="A3" s="119" t="str">
        <f>درآمد!A3</f>
        <v>یک ماهه منتهی به 31 اردیبهشت 1404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ht="39.75" customHeight="1" x14ac:dyDescent="0.4"/>
    <row r="5" spans="1:21" ht="39.75" customHeight="1" x14ac:dyDescent="0.4">
      <c r="A5" s="118" t="s">
        <v>112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</row>
    <row r="6" spans="1:21" ht="39.75" customHeight="1" x14ac:dyDescent="0.75">
      <c r="A6" s="2"/>
      <c r="B6" s="2"/>
      <c r="C6" s="127" t="s">
        <v>86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1:21" ht="39.75" customHeight="1" thickBot="1" x14ac:dyDescent="0.7">
      <c r="C7" s="135" t="s">
        <v>107</v>
      </c>
      <c r="D7" s="135"/>
      <c r="E7" s="135"/>
      <c r="F7" s="135"/>
      <c r="G7" s="135"/>
      <c r="H7" s="135"/>
      <c r="I7" s="135"/>
      <c r="J7" s="135"/>
      <c r="K7" s="135"/>
      <c r="L7" s="12"/>
      <c r="M7" s="135" t="s">
        <v>108</v>
      </c>
      <c r="N7" s="135"/>
      <c r="O7" s="135"/>
      <c r="P7" s="135"/>
      <c r="Q7" s="135"/>
      <c r="R7" s="135"/>
      <c r="S7" s="135"/>
      <c r="T7" s="135"/>
      <c r="U7" s="135"/>
    </row>
    <row r="8" spans="1:21" ht="39.75" customHeight="1" thickBot="1" x14ac:dyDescent="0.65">
      <c r="A8" s="128" t="s">
        <v>35</v>
      </c>
      <c r="C8" s="63" t="s">
        <v>56</v>
      </c>
      <c r="D8" s="12"/>
      <c r="E8" s="63" t="s">
        <v>54</v>
      </c>
      <c r="F8" s="12"/>
      <c r="G8" s="63" t="s">
        <v>55</v>
      </c>
      <c r="H8" s="11"/>
      <c r="I8" s="129" t="s">
        <v>31</v>
      </c>
      <c r="J8" s="129"/>
      <c r="K8" s="129"/>
      <c r="M8" s="63" t="s">
        <v>56</v>
      </c>
      <c r="N8" s="12"/>
      <c r="O8" s="63" t="s">
        <v>54</v>
      </c>
      <c r="P8" s="12"/>
      <c r="Q8" s="63" t="s">
        <v>55</v>
      </c>
      <c r="R8" s="13"/>
      <c r="S8" s="129" t="s">
        <v>31</v>
      </c>
      <c r="T8" s="129"/>
      <c r="U8" s="129"/>
    </row>
    <row r="9" spans="1:21" ht="39.75" customHeight="1" thickBot="1" x14ac:dyDescent="0.65">
      <c r="A9" s="129"/>
      <c r="C9" s="66" t="s">
        <v>113</v>
      </c>
      <c r="D9" s="67"/>
      <c r="E9" s="66" t="s">
        <v>114</v>
      </c>
      <c r="F9" s="67"/>
      <c r="G9" s="66" t="s">
        <v>115</v>
      </c>
      <c r="I9" s="14" t="s">
        <v>40</v>
      </c>
      <c r="J9" s="13"/>
      <c r="K9" s="14" t="s">
        <v>46</v>
      </c>
      <c r="M9" s="66" t="s">
        <v>113</v>
      </c>
      <c r="N9" s="67"/>
      <c r="O9" s="66" t="s">
        <v>114</v>
      </c>
      <c r="P9" s="67"/>
      <c r="Q9" s="66" t="s">
        <v>115</v>
      </c>
      <c r="R9" s="12"/>
      <c r="S9" s="14" t="s">
        <v>40</v>
      </c>
      <c r="T9" s="13"/>
      <c r="U9" s="14" t="s">
        <v>46</v>
      </c>
    </row>
    <row r="10" spans="1:21" ht="40.5" customHeight="1" x14ac:dyDescent="0.4">
      <c r="A10" s="23" t="s">
        <v>90</v>
      </c>
      <c r="C10" s="25" t="s">
        <v>85</v>
      </c>
      <c r="D10" s="27"/>
      <c r="E10" s="25">
        <v>-27902748356</v>
      </c>
      <c r="F10" s="27"/>
      <c r="G10" s="25">
        <v>54108952604</v>
      </c>
      <c r="H10" s="27"/>
      <c r="I10" s="25">
        <f>SUM(C10:G10)</f>
        <v>26206204248</v>
      </c>
      <c r="J10" s="28"/>
      <c r="K10" s="29">
        <f>I10/$I$26</f>
        <v>0.21097386293596923</v>
      </c>
      <c r="L10" s="28"/>
      <c r="M10" s="25" t="s">
        <v>85</v>
      </c>
      <c r="N10" s="27"/>
      <c r="O10" s="25">
        <v>44898340890</v>
      </c>
      <c r="P10" s="27"/>
      <c r="Q10" s="25">
        <v>77908076370</v>
      </c>
      <c r="R10" s="27"/>
      <c r="S10" s="25">
        <f>SUM(M10:Q10)</f>
        <v>122806417260</v>
      </c>
      <c r="T10" s="28"/>
      <c r="U10" s="29">
        <f>S10/$S$26</f>
        <v>0.35425043409929335</v>
      </c>
    </row>
    <row r="11" spans="1:21" ht="40.5" customHeight="1" x14ac:dyDescent="0.4">
      <c r="A11" s="23" t="s">
        <v>89</v>
      </c>
      <c r="C11" s="25" t="s">
        <v>85</v>
      </c>
      <c r="D11" s="27"/>
      <c r="E11" s="25">
        <v>8849220406</v>
      </c>
      <c r="F11" s="27"/>
      <c r="G11" s="25">
        <v>17263168198</v>
      </c>
      <c r="H11" s="27"/>
      <c r="I11" s="25">
        <f t="shared" ref="I11:I14" si="0">SUM(C11:G11)</f>
        <v>26112388604</v>
      </c>
      <c r="J11" s="28"/>
      <c r="K11" s="29">
        <f t="shared" ref="K11:K15" si="1">I11/$I$26</f>
        <v>0.21021859717404509</v>
      </c>
      <c r="L11" s="28"/>
      <c r="M11" s="25" t="s">
        <v>85</v>
      </c>
      <c r="N11" s="27"/>
      <c r="O11" s="25">
        <v>60672422984</v>
      </c>
      <c r="P11" s="27"/>
      <c r="Q11" s="25">
        <v>18953682225</v>
      </c>
      <c r="R11" s="27"/>
      <c r="S11" s="25">
        <f t="shared" ref="S11:S24" si="2">SUM(M11:Q11)</f>
        <v>79626105209</v>
      </c>
      <c r="T11" s="28"/>
      <c r="U11" s="29">
        <f t="shared" ref="U11:U25" si="3">S11/$S$26</f>
        <v>0.22969143604445752</v>
      </c>
    </row>
    <row r="12" spans="1:21" ht="40.5" customHeight="1" x14ac:dyDescent="0.4">
      <c r="A12" s="24" t="s">
        <v>116</v>
      </c>
      <c r="C12" s="30" t="s">
        <v>85</v>
      </c>
      <c r="D12" s="64"/>
      <c r="E12" s="30">
        <v>8910672678</v>
      </c>
      <c r="F12" s="64"/>
      <c r="G12" s="25">
        <v>21718189531</v>
      </c>
      <c r="H12" s="27"/>
      <c r="I12" s="25">
        <f t="shared" si="0"/>
        <v>30628862209</v>
      </c>
      <c r="J12" s="28"/>
      <c r="K12" s="29">
        <f t="shared" si="1"/>
        <v>0.24657860850105415</v>
      </c>
      <c r="L12" s="28"/>
      <c r="M12" s="30" t="s">
        <v>85</v>
      </c>
      <c r="N12" s="64"/>
      <c r="O12" s="30">
        <v>15273138794</v>
      </c>
      <c r="P12" s="64"/>
      <c r="Q12" s="25">
        <v>21718189531</v>
      </c>
      <c r="R12" s="27"/>
      <c r="S12" s="25">
        <f t="shared" si="2"/>
        <v>36991328325</v>
      </c>
      <c r="T12" s="28"/>
      <c r="U12" s="29">
        <f t="shared" si="3"/>
        <v>0.10670610224950337</v>
      </c>
    </row>
    <row r="13" spans="1:21" ht="40.5" customHeight="1" x14ac:dyDescent="0.4">
      <c r="A13" s="23" t="s">
        <v>38</v>
      </c>
      <c r="C13" s="25" t="s">
        <v>85</v>
      </c>
      <c r="D13" s="27"/>
      <c r="E13" s="25">
        <v>9948058682</v>
      </c>
      <c r="F13" s="27"/>
      <c r="G13" s="25">
        <v>1995319153</v>
      </c>
      <c r="H13" s="27"/>
      <c r="I13" s="25">
        <f t="shared" si="0"/>
        <v>11943377835</v>
      </c>
      <c r="J13" s="28"/>
      <c r="K13" s="29">
        <f t="shared" si="1"/>
        <v>9.6150534984328531E-2</v>
      </c>
      <c r="L13" s="28"/>
      <c r="M13" s="25" t="s">
        <v>85</v>
      </c>
      <c r="N13" s="27"/>
      <c r="O13" s="25">
        <v>27164453467</v>
      </c>
      <c r="P13" s="27"/>
      <c r="Q13" s="25">
        <v>1995319153</v>
      </c>
      <c r="R13" s="27"/>
      <c r="S13" s="25">
        <f t="shared" si="2"/>
        <v>29159772620</v>
      </c>
      <c r="T13" s="28"/>
      <c r="U13" s="29">
        <f t="shared" si="3"/>
        <v>8.4115002614250922E-2</v>
      </c>
    </row>
    <row r="14" spans="1:21" ht="40.5" customHeight="1" x14ac:dyDescent="0.4">
      <c r="A14" s="23" t="s">
        <v>94</v>
      </c>
      <c r="C14" s="25" t="s">
        <v>85</v>
      </c>
      <c r="D14" s="27"/>
      <c r="E14" s="25">
        <v>26790606660</v>
      </c>
      <c r="F14" s="27"/>
      <c r="G14" s="25">
        <v>200033442</v>
      </c>
      <c r="H14" s="27"/>
      <c r="I14" s="25">
        <f t="shared" si="0"/>
        <v>26990640102</v>
      </c>
      <c r="J14" s="28"/>
      <c r="K14" s="29">
        <f t="shared" si="1"/>
        <v>0.21728898819324438</v>
      </c>
      <c r="L14" s="28"/>
      <c r="M14" s="25" t="s">
        <v>85</v>
      </c>
      <c r="N14" s="27"/>
      <c r="O14" s="25">
        <v>27656878118</v>
      </c>
      <c r="P14" s="27"/>
      <c r="Q14" s="25">
        <v>200033442</v>
      </c>
      <c r="R14" s="27"/>
      <c r="S14" s="25">
        <f t="shared" si="2"/>
        <v>27856911560</v>
      </c>
      <c r="T14" s="28"/>
      <c r="U14" s="29">
        <f t="shared" si="3"/>
        <v>8.0356737318562688E-2</v>
      </c>
    </row>
    <row r="15" spans="1:21" ht="40.5" customHeight="1" x14ac:dyDescent="0.4">
      <c r="A15" s="23" t="s">
        <v>91</v>
      </c>
      <c r="C15" s="25">
        <v>220000000</v>
      </c>
      <c r="D15" s="27"/>
      <c r="E15" s="25">
        <v>-999813</v>
      </c>
      <c r="F15" s="27"/>
      <c r="G15" s="25">
        <v>0</v>
      </c>
      <c r="H15" s="27"/>
      <c r="I15" s="25">
        <f>SUM(C15:G15)</f>
        <v>219000187</v>
      </c>
      <c r="J15" s="28"/>
      <c r="K15" s="29">
        <f t="shared" si="1"/>
        <v>1.7630678215680841E-3</v>
      </c>
      <c r="L15" s="28"/>
      <c r="M15" s="25">
        <v>20298478084</v>
      </c>
      <c r="N15" s="27"/>
      <c r="O15" s="25">
        <v>7998500</v>
      </c>
      <c r="P15" s="27"/>
      <c r="Q15" s="25">
        <v>3748988971</v>
      </c>
      <c r="R15" s="27"/>
      <c r="S15" s="25">
        <f>SUM(M15:Q15)</f>
        <v>24055465555</v>
      </c>
      <c r="T15" s="28"/>
      <c r="U15" s="29">
        <f t="shared" si="3"/>
        <v>6.9390991981124986E-2</v>
      </c>
    </row>
    <row r="16" spans="1:21" ht="40.5" customHeight="1" x14ac:dyDescent="0.4">
      <c r="A16" s="23" t="s">
        <v>57</v>
      </c>
      <c r="C16" s="25" t="s">
        <v>85</v>
      </c>
      <c r="D16" s="27"/>
      <c r="E16" s="25" t="s">
        <v>85</v>
      </c>
      <c r="F16" s="27"/>
      <c r="G16" s="25">
        <v>0</v>
      </c>
      <c r="H16" s="27"/>
      <c r="I16" s="25" t="s">
        <v>85</v>
      </c>
      <c r="J16" s="28"/>
      <c r="K16" s="29" t="s">
        <v>85</v>
      </c>
      <c r="L16" s="28"/>
      <c r="M16" s="25" t="s">
        <v>85</v>
      </c>
      <c r="N16" s="27"/>
      <c r="O16" s="25" t="s">
        <v>85</v>
      </c>
      <c r="P16" s="27"/>
      <c r="Q16" s="25">
        <v>14971626172</v>
      </c>
      <c r="R16" s="27"/>
      <c r="S16" s="25">
        <f t="shared" si="2"/>
        <v>14971626172</v>
      </c>
      <c r="T16" s="28"/>
      <c r="U16" s="29">
        <f t="shared" si="3"/>
        <v>4.3187523819497031E-2</v>
      </c>
    </row>
    <row r="17" spans="1:21" ht="40.5" customHeight="1" x14ac:dyDescent="0.4">
      <c r="A17" s="23" t="s">
        <v>92</v>
      </c>
      <c r="C17" s="25" t="s">
        <v>85</v>
      </c>
      <c r="D17" s="27"/>
      <c r="E17" s="25">
        <v>-3971988165</v>
      </c>
      <c r="F17" s="27"/>
      <c r="G17" s="25">
        <v>6086921966</v>
      </c>
      <c r="H17" s="27"/>
      <c r="I17" s="25">
        <f>SUM(C17:G17)</f>
        <v>2114933801</v>
      </c>
      <c r="J17" s="28"/>
      <c r="K17" s="29">
        <f>I17/I26</f>
        <v>1.7026340389790527E-2</v>
      </c>
      <c r="L17" s="28"/>
      <c r="M17" s="25" t="s">
        <v>85</v>
      </c>
      <c r="N17" s="27"/>
      <c r="O17" s="25" t="s">
        <v>85</v>
      </c>
      <c r="P17" s="27"/>
      <c r="Q17" s="25">
        <v>6577144060</v>
      </c>
      <c r="R17" s="27"/>
      <c r="S17" s="25">
        <f t="shared" si="2"/>
        <v>6577144060</v>
      </c>
      <c r="T17" s="28"/>
      <c r="U17" s="29">
        <f t="shared" si="3"/>
        <v>1.897259272254246E-2</v>
      </c>
    </row>
    <row r="18" spans="1:21" ht="40.5" customHeight="1" x14ac:dyDescent="0.4">
      <c r="A18" s="23" t="s">
        <v>117</v>
      </c>
      <c r="C18" s="25" t="s">
        <v>85</v>
      </c>
      <c r="D18" s="27"/>
      <c r="E18" s="25" t="s">
        <v>85</v>
      </c>
      <c r="F18" s="27"/>
      <c r="G18" s="25">
        <v>0</v>
      </c>
      <c r="H18" s="27"/>
      <c r="I18" s="25" t="s">
        <v>85</v>
      </c>
      <c r="J18" s="28"/>
      <c r="K18" s="29" t="s">
        <v>85</v>
      </c>
      <c r="L18" s="28"/>
      <c r="M18" s="25" t="s">
        <v>85</v>
      </c>
      <c r="N18" s="27"/>
      <c r="O18" s="25" t="s">
        <v>85</v>
      </c>
      <c r="P18" s="27"/>
      <c r="Q18" s="25">
        <v>3155013122</v>
      </c>
      <c r="R18" s="27"/>
      <c r="S18" s="25">
        <f t="shared" si="2"/>
        <v>3155013122</v>
      </c>
      <c r="T18" s="28"/>
      <c r="U18" s="29">
        <f t="shared" si="3"/>
        <v>9.1010290259604214E-3</v>
      </c>
    </row>
    <row r="19" spans="1:21" ht="40.5" customHeight="1" x14ac:dyDescent="0.4">
      <c r="A19" s="23" t="s">
        <v>124</v>
      </c>
      <c r="C19" s="25" t="s">
        <v>85</v>
      </c>
      <c r="D19" s="27"/>
      <c r="E19" s="25" t="s">
        <v>85</v>
      </c>
      <c r="F19" s="27"/>
      <c r="G19" s="25">
        <v>0</v>
      </c>
      <c r="H19" s="27"/>
      <c r="I19" s="25" t="s">
        <v>85</v>
      </c>
      <c r="J19" s="28"/>
      <c r="K19" s="29" t="s">
        <v>85</v>
      </c>
      <c r="L19" s="28"/>
      <c r="M19" s="25" t="s">
        <v>85</v>
      </c>
      <c r="N19" s="27"/>
      <c r="O19" s="25" t="s">
        <v>85</v>
      </c>
      <c r="P19" s="27"/>
      <c r="Q19" s="25">
        <v>492584938</v>
      </c>
      <c r="R19" s="27"/>
      <c r="S19" s="25">
        <f t="shared" si="2"/>
        <v>492584938</v>
      </c>
      <c r="T19" s="28"/>
      <c r="U19" s="29">
        <f t="shared" si="3"/>
        <v>1.4209227173188645E-3</v>
      </c>
    </row>
    <row r="20" spans="1:21" ht="40.5" customHeight="1" x14ac:dyDescent="0.4">
      <c r="A20" s="23" t="s">
        <v>118</v>
      </c>
      <c r="C20" s="30" t="s">
        <v>85</v>
      </c>
      <c r="D20" s="27"/>
      <c r="E20" s="30" t="s">
        <v>85</v>
      </c>
      <c r="F20" s="27"/>
      <c r="G20" s="25">
        <v>0</v>
      </c>
      <c r="H20" s="27"/>
      <c r="I20" s="25" t="s">
        <v>85</v>
      </c>
      <c r="J20" s="28"/>
      <c r="K20" s="44" t="s">
        <v>85</v>
      </c>
      <c r="L20" s="28"/>
      <c r="M20" s="30" t="s">
        <v>85</v>
      </c>
      <c r="N20" s="27"/>
      <c r="O20" s="25" t="s">
        <v>85</v>
      </c>
      <c r="P20" s="27"/>
      <c r="Q20" s="25">
        <v>364940263</v>
      </c>
      <c r="R20" s="27"/>
      <c r="S20" s="25">
        <f t="shared" si="2"/>
        <v>364940263</v>
      </c>
      <c r="T20" s="28"/>
      <c r="U20" s="29">
        <f t="shared" si="3"/>
        <v>1.0527157250614534E-3</v>
      </c>
    </row>
    <row r="21" spans="1:21" ht="40.5" customHeight="1" x14ac:dyDescent="0.4">
      <c r="A21" s="23" t="s">
        <v>123</v>
      </c>
      <c r="C21" s="25" t="s">
        <v>85</v>
      </c>
      <c r="D21" s="27"/>
      <c r="E21" s="25" t="s">
        <v>85</v>
      </c>
      <c r="F21" s="27"/>
      <c r="G21" s="25">
        <v>0</v>
      </c>
      <c r="H21" s="27"/>
      <c r="I21" s="25" t="s">
        <v>85</v>
      </c>
      <c r="J21" s="28"/>
      <c r="K21" s="29" t="s">
        <v>85</v>
      </c>
      <c r="L21" s="28"/>
      <c r="M21" s="25" t="s">
        <v>85</v>
      </c>
      <c r="N21" s="27"/>
      <c r="O21" s="25" t="s">
        <v>85</v>
      </c>
      <c r="P21" s="27"/>
      <c r="Q21" s="25">
        <v>127699532</v>
      </c>
      <c r="R21" s="27"/>
      <c r="S21" s="25">
        <f t="shared" si="2"/>
        <v>127699532</v>
      </c>
      <c r="T21" s="28"/>
      <c r="U21" s="29">
        <f t="shared" si="3"/>
        <v>3.6836523411884611E-4</v>
      </c>
    </row>
    <row r="22" spans="1:21" ht="40.5" customHeight="1" x14ac:dyDescent="0.4">
      <c r="A22" s="23" t="s">
        <v>119</v>
      </c>
      <c r="C22" s="25" t="s">
        <v>85</v>
      </c>
      <c r="D22" s="27"/>
      <c r="E22" s="25" t="s">
        <v>85</v>
      </c>
      <c r="F22" s="27"/>
      <c r="G22" s="25">
        <v>0</v>
      </c>
      <c r="H22" s="27"/>
      <c r="I22" s="25" t="s">
        <v>85</v>
      </c>
      <c r="J22" s="28"/>
      <c r="K22" s="29" t="s">
        <v>85</v>
      </c>
      <c r="L22" s="28"/>
      <c r="M22" s="25" t="s">
        <v>85</v>
      </c>
      <c r="N22" s="27"/>
      <c r="O22" s="25" t="s">
        <v>85</v>
      </c>
      <c r="P22" s="27"/>
      <c r="Q22" s="25">
        <v>80911426</v>
      </c>
      <c r="R22" s="27"/>
      <c r="S22" s="25">
        <f t="shared" si="2"/>
        <v>80911426</v>
      </c>
      <c r="T22" s="28"/>
      <c r="U22" s="29">
        <f t="shared" si="3"/>
        <v>2.3339910424557931E-4</v>
      </c>
    </row>
    <row r="23" spans="1:21" ht="40.5" customHeight="1" x14ac:dyDescent="0.4">
      <c r="A23" s="23" t="s">
        <v>122</v>
      </c>
      <c r="C23" s="25" t="s">
        <v>85</v>
      </c>
      <c r="D23" s="27"/>
      <c r="E23" s="25" t="s">
        <v>85</v>
      </c>
      <c r="F23" s="27"/>
      <c r="G23" s="25">
        <v>0</v>
      </c>
      <c r="H23" s="27"/>
      <c r="I23" s="25" t="s">
        <v>85</v>
      </c>
      <c r="J23" s="28"/>
      <c r="K23" s="29" t="s">
        <v>85</v>
      </c>
      <c r="L23" s="28"/>
      <c r="M23" s="25" t="s">
        <v>85</v>
      </c>
      <c r="N23" s="27"/>
      <c r="O23" s="25" t="s">
        <v>85</v>
      </c>
      <c r="P23" s="27"/>
      <c r="Q23" s="25">
        <v>66338750</v>
      </c>
      <c r="R23" s="27"/>
      <c r="S23" s="25">
        <f t="shared" si="2"/>
        <v>66338750</v>
      </c>
      <c r="T23" s="28"/>
      <c r="U23" s="29">
        <f t="shared" si="3"/>
        <v>1.9136240197733539E-4</v>
      </c>
    </row>
    <row r="24" spans="1:21" ht="40.5" customHeight="1" x14ac:dyDescent="0.4">
      <c r="A24" s="23" t="s">
        <v>120</v>
      </c>
      <c r="C24" s="25" t="s">
        <v>85</v>
      </c>
      <c r="D24" s="27"/>
      <c r="E24" s="25" t="s">
        <v>85</v>
      </c>
      <c r="F24" s="27"/>
      <c r="G24" s="25">
        <v>0</v>
      </c>
      <c r="H24" s="27"/>
      <c r="I24" s="25" t="s">
        <v>85</v>
      </c>
      <c r="J24" s="28"/>
      <c r="K24" s="29" t="s">
        <v>85</v>
      </c>
      <c r="L24" s="28"/>
      <c r="M24" s="25" t="s">
        <v>85</v>
      </c>
      <c r="N24" s="27"/>
      <c r="O24" s="25" t="s">
        <v>85</v>
      </c>
      <c r="P24" s="27"/>
      <c r="Q24" s="25">
        <v>49681714</v>
      </c>
      <c r="R24" s="27"/>
      <c r="S24" s="25">
        <f t="shared" si="2"/>
        <v>49681714</v>
      </c>
      <c r="T24" s="28"/>
      <c r="U24" s="29">
        <f t="shared" si="3"/>
        <v>1.433131032072659E-4</v>
      </c>
    </row>
    <row r="25" spans="1:21" ht="40.5" customHeight="1" thickBot="1" x14ac:dyDescent="0.45">
      <c r="A25" s="23" t="s">
        <v>121</v>
      </c>
      <c r="C25" s="31" t="s">
        <v>85</v>
      </c>
      <c r="D25" s="27"/>
      <c r="E25" s="31" t="s">
        <v>85</v>
      </c>
      <c r="F25" s="27"/>
      <c r="G25" s="25">
        <v>0</v>
      </c>
      <c r="H25" s="27"/>
      <c r="I25" s="25" t="s">
        <v>85</v>
      </c>
      <c r="J25" s="28"/>
      <c r="K25" s="32" t="s">
        <v>85</v>
      </c>
      <c r="L25" s="28"/>
      <c r="M25" s="31">
        <v>2871000000</v>
      </c>
      <c r="N25" s="27"/>
      <c r="O25" s="31" t="s">
        <v>85</v>
      </c>
      <c r="P25" s="27"/>
      <c r="Q25" s="25">
        <v>-2587402686</v>
      </c>
      <c r="R25" s="27"/>
      <c r="S25" s="25">
        <f>SUM(M25:Q25)</f>
        <v>283597314</v>
      </c>
      <c r="T25" s="28"/>
      <c r="U25" s="29">
        <f t="shared" si="3"/>
        <v>8.1807183887788965E-4</v>
      </c>
    </row>
    <row r="26" spans="1:21" ht="40.5" customHeight="1" thickBot="1" x14ac:dyDescent="0.45">
      <c r="A26" s="23" t="s">
        <v>31</v>
      </c>
      <c r="C26" s="33">
        <f>SUM(C10:C25)</f>
        <v>220000000</v>
      </c>
      <c r="D26" s="27"/>
      <c r="E26" s="33">
        <f>SUM(E10:E25)</f>
        <v>22622822092</v>
      </c>
      <c r="F26" s="25"/>
      <c r="G26" s="33">
        <f>SUM(G10:G25)</f>
        <v>101372584894</v>
      </c>
      <c r="H26" s="25"/>
      <c r="I26" s="33">
        <f>SUM(I10:I25)</f>
        <v>124215406986</v>
      </c>
      <c r="J26" s="115"/>
      <c r="K26" s="69">
        <f>SUM(K10:K25)</f>
        <v>1</v>
      </c>
      <c r="L26" s="115"/>
      <c r="M26" s="33">
        <f>SUM(M10:M25)</f>
        <v>23169478084</v>
      </c>
      <c r="N26" s="25"/>
      <c r="O26" s="33">
        <f>SUM(O10:O25)</f>
        <v>175673232753</v>
      </c>
      <c r="P26" s="25"/>
      <c r="Q26" s="33">
        <f>SUM(Q10:Q25)</f>
        <v>147822826983</v>
      </c>
      <c r="R26" s="25"/>
      <c r="S26" s="33">
        <f>SUM(S10:S25)</f>
        <v>346665537820</v>
      </c>
      <c r="T26" s="28"/>
      <c r="U26" s="69">
        <f>SUM(U10:U25)</f>
        <v>1.0000000000000002</v>
      </c>
    </row>
    <row r="27" spans="1:21" ht="16.5" thickTop="1" x14ac:dyDescent="0.4"/>
    <row r="28" spans="1:21" ht="24.75" x14ac:dyDescent="0.4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1:21" ht="24.75" x14ac:dyDescent="0.4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  <row r="30" spans="1:21" ht="24.75" x14ac:dyDescent="0.4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</sheetData>
  <sortState xmlns:xlrd2="http://schemas.microsoft.com/office/spreadsheetml/2017/richdata2" ref="A10:U25">
    <sortCondition descending="1" ref="S10:S25"/>
  </sortState>
  <mergeCells count="10">
    <mergeCell ref="A1:U1"/>
    <mergeCell ref="A2:U2"/>
    <mergeCell ref="A3:U3"/>
    <mergeCell ref="A8:A9"/>
    <mergeCell ref="C6:U6"/>
    <mergeCell ref="I8:K8"/>
    <mergeCell ref="S8:U8"/>
    <mergeCell ref="A5:U5"/>
    <mergeCell ref="C7:K7"/>
    <mergeCell ref="M7:U7"/>
  </mergeCells>
  <pageMargins left="0.39" right="0.39" top="0.39" bottom="0.39" header="0" footer="0"/>
  <pageSetup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2FA3-59E4-4CE5-9F23-220C44307DC5}">
  <dimension ref="A1:U13"/>
  <sheetViews>
    <sheetView rightToLeft="1" view="pageBreakPreview" zoomScale="60" zoomScaleNormal="100" workbookViewId="0">
      <selection activeCell="M30" sqref="M30"/>
    </sheetView>
  </sheetViews>
  <sheetFormatPr defaultRowHeight="15.75" x14ac:dyDescent="0.4"/>
  <cols>
    <col min="1" max="1" width="33.42578125" style="8" bestFit="1" customWidth="1"/>
    <col min="2" max="2" width="1.42578125" style="8" customWidth="1"/>
    <col min="3" max="3" width="21.140625" style="8" bestFit="1" customWidth="1"/>
    <col min="4" max="4" width="1.42578125" style="8" customWidth="1"/>
    <col min="5" max="5" width="20.140625" style="8" bestFit="1" customWidth="1"/>
    <col min="6" max="6" width="1.42578125" style="8" customWidth="1"/>
    <col min="7" max="7" width="18.7109375" style="8" bestFit="1" customWidth="1"/>
    <col min="8" max="8" width="1.42578125" style="8" customWidth="1"/>
    <col min="9" max="9" width="9.140625" style="8"/>
    <col min="10" max="10" width="1.42578125" style="8" customWidth="1"/>
    <col min="11" max="11" width="23" style="8" bestFit="1" customWidth="1"/>
    <col min="12" max="12" width="1.42578125" style="8" customWidth="1"/>
    <col min="13" max="13" width="21.140625" style="8" bestFit="1" customWidth="1"/>
    <col min="14" max="14" width="1.42578125" style="8" customWidth="1"/>
    <col min="15" max="15" width="20.140625" style="8" bestFit="1" customWidth="1"/>
    <col min="16" max="16" width="1.42578125" style="8" customWidth="1"/>
    <col min="17" max="17" width="18.7109375" style="8" bestFit="1" customWidth="1"/>
    <col min="18" max="18" width="1.42578125" style="8" customWidth="1"/>
    <col min="19" max="19" width="15.28515625" style="8" customWidth="1"/>
    <col min="20" max="20" width="1.42578125" style="8" customWidth="1"/>
    <col min="21" max="21" width="23" style="8" bestFit="1" customWidth="1"/>
    <col min="22" max="22" width="1.42578125" style="8" customWidth="1"/>
    <col min="23" max="16384" width="9.140625" style="8"/>
  </cols>
  <sheetData>
    <row r="1" spans="1:21" ht="33.75" x14ac:dyDescent="0.4">
      <c r="A1" s="119" t="str">
        <f>درآمد!A1</f>
        <v>صندوق سرمایه‌گذاری اختصاصی بازارگردانی لاجورد دماوند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ht="33.75" x14ac:dyDescent="0.4">
      <c r="A2" s="119" t="str">
        <f>درآمد!A2</f>
        <v>صورت وضعیت درآمدها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1" ht="33.75" x14ac:dyDescent="0.4">
      <c r="A3" s="119" t="str">
        <f>درآمد!A3</f>
        <v>یک ماهه منتهی به 31 اردیبهشت 1404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1" ht="39" customHeight="1" x14ac:dyDescent="0.4"/>
    <row r="5" spans="1:21" ht="39" customHeight="1" x14ac:dyDescent="0.4">
      <c r="A5" s="118" t="s">
        <v>150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</row>
    <row r="6" spans="1:21" ht="39" customHeight="1" x14ac:dyDescent="0.75">
      <c r="A6" s="3"/>
      <c r="B6" s="3"/>
      <c r="C6" s="127" t="s">
        <v>86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1:21" ht="39" customHeight="1" thickBot="1" x14ac:dyDescent="0.7">
      <c r="C7" s="135" t="s">
        <v>107</v>
      </c>
      <c r="D7" s="135"/>
      <c r="E7" s="135"/>
      <c r="F7" s="135"/>
      <c r="G7" s="135"/>
      <c r="H7" s="135"/>
      <c r="I7" s="135"/>
      <c r="J7" s="135"/>
      <c r="K7" s="135"/>
      <c r="L7" s="12"/>
      <c r="M7" s="135" t="s">
        <v>108</v>
      </c>
      <c r="N7" s="135"/>
      <c r="O7" s="135"/>
      <c r="P7" s="135"/>
      <c r="Q7" s="135"/>
      <c r="R7" s="135"/>
      <c r="S7" s="135"/>
      <c r="T7" s="135"/>
      <c r="U7" s="135"/>
    </row>
    <row r="8" spans="1:21" ht="39" customHeight="1" thickBot="1" x14ac:dyDescent="0.65">
      <c r="A8" s="128" t="s">
        <v>142</v>
      </c>
      <c r="C8" s="63" t="s">
        <v>143</v>
      </c>
      <c r="D8" s="12"/>
      <c r="E8" s="63" t="s">
        <v>54</v>
      </c>
      <c r="F8" s="12"/>
      <c r="G8" s="63" t="s">
        <v>55</v>
      </c>
      <c r="H8" s="11"/>
      <c r="I8" s="129" t="s">
        <v>31</v>
      </c>
      <c r="J8" s="129"/>
      <c r="K8" s="129"/>
      <c r="M8" s="63" t="s">
        <v>143</v>
      </c>
      <c r="N8" s="12"/>
      <c r="O8" s="63" t="s">
        <v>54</v>
      </c>
      <c r="P8" s="12"/>
      <c r="Q8" s="63" t="s">
        <v>55</v>
      </c>
      <c r="R8" s="13"/>
      <c r="S8" s="129" t="s">
        <v>31</v>
      </c>
      <c r="T8" s="129"/>
      <c r="U8" s="129"/>
    </row>
    <row r="9" spans="1:21" ht="39" customHeight="1" thickBot="1" x14ac:dyDescent="0.65">
      <c r="A9" s="129"/>
      <c r="C9" s="66" t="s">
        <v>139</v>
      </c>
      <c r="D9" s="67"/>
      <c r="E9" s="66" t="s">
        <v>146</v>
      </c>
      <c r="F9" s="67"/>
      <c r="G9" s="66" t="s">
        <v>147</v>
      </c>
      <c r="I9" s="14" t="s">
        <v>40</v>
      </c>
      <c r="J9" s="13"/>
      <c r="K9" s="14" t="s">
        <v>46</v>
      </c>
      <c r="M9" s="66" t="s">
        <v>139</v>
      </c>
      <c r="N9" s="67"/>
      <c r="O9" s="66" t="s">
        <v>146</v>
      </c>
      <c r="P9" s="67"/>
      <c r="Q9" s="66" t="s">
        <v>147</v>
      </c>
      <c r="R9" s="12"/>
      <c r="S9" s="14" t="s">
        <v>40</v>
      </c>
      <c r="T9" s="13"/>
      <c r="U9" s="14" t="s">
        <v>46</v>
      </c>
    </row>
    <row r="10" spans="1:21" ht="39" customHeight="1" thickBot="1" x14ac:dyDescent="0.45">
      <c r="A10" s="24" t="s">
        <v>58</v>
      </c>
      <c r="C10" s="106" t="s">
        <v>85</v>
      </c>
      <c r="D10" s="28"/>
      <c r="E10" s="107" t="s">
        <v>85</v>
      </c>
      <c r="F10" s="28"/>
      <c r="G10" s="107" t="s">
        <v>85</v>
      </c>
      <c r="H10" s="28"/>
      <c r="I10" s="107" t="s">
        <v>85</v>
      </c>
      <c r="J10" s="28"/>
      <c r="K10" s="107" t="s">
        <v>85</v>
      </c>
      <c r="L10" s="28"/>
      <c r="M10" s="79">
        <f>'درآمد سود سهام و صندوق و اوراق'!M26</f>
        <v>48524</v>
      </c>
      <c r="N10" s="28"/>
      <c r="O10" s="107" t="s">
        <v>85</v>
      </c>
      <c r="P10" s="28"/>
      <c r="Q10" s="108">
        <v>4533007</v>
      </c>
      <c r="R10" s="28"/>
      <c r="S10" s="106">
        <f>SUM(M10:Q10)</f>
        <v>4581531</v>
      </c>
      <c r="T10" s="28"/>
      <c r="U10" s="109">
        <f>S10/S10</f>
        <v>1</v>
      </c>
    </row>
    <row r="11" spans="1:21" ht="16.5" thickTop="1" x14ac:dyDescent="0.4"/>
    <row r="12" spans="1:21" ht="24.75" x14ac:dyDescent="0.4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04"/>
      <c r="N12" s="28"/>
      <c r="O12" s="28"/>
      <c r="P12" s="28"/>
      <c r="Q12" s="27"/>
      <c r="R12" s="28"/>
      <c r="S12" s="28"/>
      <c r="T12" s="28"/>
      <c r="U12" s="28"/>
    </row>
    <row r="13" spans="1:21" ht="24.75" x14ac:dyDescent="0.4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04"/>
      <c r="N13" s="28"/>
      <c r="O13" s="28"/>
      <c r="P13" s="28"/>
      <c r="Q13" s="27"/>
      <c r="R13" s="28"/>
      <c r="S13" s="28"/>
      <c r="T13" s="28"/>
      <c r="U13" s="28"/>
    </row>
  </sheetData>
  <mergeCells count="10">
    <mergeCell ref="A8:A9"/>
    <mergeCell ref="I8:K8"/>
    <mergeCell ref="S8:U8"/>
    <mergeCell ref="A1:U1"/>
    <mergeCell ref="A2:U2"/>
    <mergeCell ref="A3:U3"/>
    <mergeCell ref="A5:U5"/>
    <mergeCell ref="C6:U6"/>
    <mergeCell ref="C7:K7"/>
    <mergeCell ref="M7:U7"/>
  </mergeCells>
  <pageMargins left="0.7" right="0.7" top="0.75" bottom="0.75" header="0.3" footer="0.3"/>
  <pageSetup scale="3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3"/>
  <sheetViews>
    <sheetView rightToLeft="1" view="pageBreakPreview" zoomScale="60" zoomScaleNormal="100" workbookViewId="0">
      <selection activeCell="C10" sqref="C10"/>
    </sheetView>
  </sheetViews>
  <sheetFormatPr defaultRowHeight="12.75" x14ac:dyDescent="0.2"/>
  <cols>
    <col min="1" max="1" width="28.85546875" customWidth="1"/>
    <col min="2" max="2" width="1.42578125" customWidth="1"/>
    <col min="3" max="3" width="39.7109375" bestFit="1" customWidth="1"/>
    <col min="4" max="4" width="1.42578125" customWidth="1"/>
    <col min="5" max="5" width="32" bestFit="1" customWidth="1"/>
    <col min="6" max="6" width="1.42578125" customWidth="1"/>
    <col min="7" max="7" width="39.7109375" bestFit="1" customWidth="1"/>
    <col min="8" max="8" width="1.42578125" customWidth="1"/>
    <col min="9" max="9" width="32" bestFit="1" customWidth="1"/>
    <col min="10" max="10" width="1.42578125" customWidth="1"/>
    <col min="11" max="11" width="11.140625" bestFit="1" customWidth="1"/>
  </cols>
  <sheetData>
    <row r="1" spans="1:11" ht="39" customHeight="1" x14ac:dyDescent="0.2">
      <c r="A1" s="119" t="str">
        <f>درآمد!A1</f>
        <v>صندوق سرمایه‌گذاری اختصاصی بازارگردانی لاجورد دماوند</v>
      </c>
      <c r="B1" s="119"/>
      <c r="C1" s="119"/>
      <c r="D1" s="119"/>
      <c r="E1" s="119"/>
      <c r="F1" s="119"/>
      <c r="G1" s="119"/>
      <c r="H1" s="119"/>
      <c r="I1" s="119"/>
    </row>
    <row r="2" spans="1:11" ht="39" customHeight="1" x14ac:dyDescent="0.2">
      <c r="A2" s="119" t="str">
        <f>درآمد!A2</f>
        <v>صورت وضعیت درآمدها</v>
      </c>
      <c r="B2" s="119"/>
      <c r="C2" s="119"/>
      <c r="D2" s="119"/>
      <c r="E2" s="119"/>
      <c r="F2" s="119"/>
      <c r="G2" s="119"/>
      <c r="H2" s="119"/>
      <c r="I2" s="119"/>
    </row>
    <row r="3" spans="1:11" ht="39" customHeight="1" x14ac:dyDescent="0.2">
      <c r="A3" s="119" t="str">
        <f>درآمد!A3</f>
        <v>یک ماهه منتهی به 31 اردیبهشت 1404</v>
      </c>
      <c r="B3" s="119"/>
      <c r="C3" s="119"/>
      <c r="D3" s="119"/>
      <c r="E3" s="119"/>
      <c r="F3" s="119"/>
      <c r="G3" s="119"/>
      <c r="H3" s="119"/>
      <c r="I3" s="119"/>
    </row>
    <row r="4" spans="1:11" ht="39" customHeight="1" x14ac:dyDescent="0.2"/>
    <row r="5" spans="1:11" ht="39" customHeight="1" x14ac:dyDescent="0.2">
      <c r="A5" s="118" t="s">
        <v>152</v>
      </c>
      <c r="B5" s="118"/>
      <c r="C5" s="118"/>
      <c r="D5" s="118"/>
      <c r="E5" s="118"/>
      <c r="F5" s="118"/>
      <c r="G5" s="118"/>
      <c r="H5" s="118"/>
      <c r="I5" s="118"/>
    </row>
    <row r="6" spans="1:11" ht="39" customHeight="1" x14ac:dyDescent="0.65">
      <c r="A6" s="16"/>
      <c r="B6" s="16"/>
      <c r="C6" s="136" t="s">
        <v>86</v>
      </c>
      <c r="D6" s="136"/>
      <c r="E6" s="136"/>
      <c r="F6" s="136"/>
      <c r="G6" s="136"/>
      <c r="H6" s="136"/>
      <c r="I6" s="136"/>
    </row>
    <row r="7" spans="1:11" ht="39.75" customHeight="1" thickBot="1" x14ac:dyDescent="0.7">
      <c r="A7" s="47"/>
      <c r="B7" s="47"/>
      <c r="C7" s="135" t="s">
        <v>107</v>
      </c>
      <c r="D7" s="135"/>
      <c r="E7" s="135"/>
      <c r="F7" s="47"/>
      <c r="G7" s="135" t="s">
        <v>108</v>
      </c>
      <c r="H7" s="135"/>
      <c r="I7" s="135"/>
    </row>
    <row r="8" spans="1:11" ht="36.4" customHeight="1" x14ac:dyDescent="0.3">
      <c r="A8" s="128" t="s">
        <v>59</v>
      </c>
      <c r="B8" s="47"/>
      <c r="C8" s="15" t="s">
        <v>60</v>
      </c>
      <c r="D8" s="50"/>
      <c r="E8" s="130" t="s">
        <v>61</v>
      </c>
      <c r="F8" s="47"/>
      <c r="G8" s="15" t="s">
        <v>60</v>
      </c>
      <c r="H8" s="50"/>
      <c r="I8" s="130" t="s">
        <v>61</v>
      </c>
    </row>
    <row r="9" spans="1:11" ht="36.4" customHeight="1" thickBot="1" x14ac:dyDescent="0.35">
      <c r="A9" s="129"/>
      <c r="B9" s="47"/>
      <c r="C9" s="76" t="s">
        <v>153</v>
      </c>
      <c r="D9" s="50"/>
      <c r="E9" s="131"/>
      <c r="F9" s="47"/>
      <c r="G9" s="76" t="s">
        <v>139</v>
      </c>
      <c r="H9" s="50"/>
      <c r="I9" s="131"/>
    </row>
    <row r="10" spans="1:11" ht="39" customHeight="1" x14ac:dyDescent="0.3">
      <c r="A10" s="24" t="s">
        <v>95</v>
      </c>
      <c r="B10" s="50"/>
      <c r="C10" s="77">
        <v>232839207</v>
      </c>
      <c r="D10" s="100"/>
      <c r="E10" s="44">
        <f>C10/C12</f>
        <v>0.97897739374820569</v>
      </c>
      <c r="F10" s="100"/>
      <c r="G10" s="77">
        <v>769796793</v>
      </c>
      <c r="H10" s="100"/>
      <c r="I10" s="44">
        <f>G10/G12</f>
        <v>0.99354669502355564</v>
      </c>
      <c r="K10" s="99"/>
    </row>
    <row r="11" spans="1:11" ht="39" customHeight="1" thickBot="1" x14ac:dyDescent="0.35">
      <c r="A11" s="23" t="s">
        <v>97</v>
      </c>
      <c r="B11" s="47"/>
      <c r="C11" s="39">
        <v>5000000</v>
      </c>
      <c r="D11" s="57"/>
      <c r="E11" s="32">
        <f>C11/C12</f>
        <v>2.1022606251794307E-2</v>
      </c>
      <c r="F11" s="57"/>
      <c r="G11" s="39">
        <v>5000000</v>
      </c>
      <c r="H11" s="57"/>
      <c r="I11" s="32">
        <f>G11/G12</f>
        <v>6.4533049764443203E-3</v>
      </c>
    </row>
    <row r="12" spans="1:11" ht="39" customHeight="1" thickBot="1" x14ac:dyDescent="0.35">
      <c r="A12" s="23" t="s">
        <v>31</v>
      </c>
      <c r="B12" s="47"/>
      <c r="C12" s="40">
        <v>237839207</v>
      </c>
      <c r="D12" s="57"/>
      <c r="E12" s="62">
        <f>SUM(E10:E11)</f>
        <v>1</v>
      </c>
      <c r="F12" s="57"/>
      <c r="G12" s="40">
        <v>774796793</v>
      </c>
      <c r="H12" s="57"/>
      <c r="I12" s="62">
        <f>SUM(I10:I11)</f>
        <v>1</v>
      </c>
    </row>
    <row r="13" spans="1:11" ht="13.5" thickTop="1" x14ac:dyDescent="0.2"/>
  </sheetData>
  <mergeCells count="10">
    <mergeCell ref="A1:I1"/>
    <mergeCell ref="A2:I2"/>
    <mergeCell ref="A3:I3"/>
    <mergeCell ref="E8:E9"/>
    <mergeCell ref="I8:I9"/>
    <mergeCell ref="A8:A9"/>
    <mergeCell ref="C6:I6"/>
    <mergeCell ref="A5:I5"/>
    <mergeCell ref="C7:E7"/>
    <mergeCell ref="G7:I7"/>
  </mergeCells>
  <pageMargins left="0.39" right="0.39" top="0.39" bottom="0.39" header="0" footer="0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کاور</vt:lpstr>
      <vt:lpstr>سهام</vt:lpstr>
      <vt:lpstr>واحدهای صندوق</vt:lpstr>
      <vt:lpstr>سپرده</vt:lpstr>
      <vt:lpstr>درآمد</vt:lpstr>
      <vt:lpstr>2-1</vt:lpstr>
      <vt:lpstr>2-2</vt:lpstr>
      <vt:lpstr>2-3</vt:lpstr>
      <vt:lpstr>2-4</vt:lpstr>
      <vt:lpstr>2-4-1</vt:lpstr>
      <vt:lpstr>2-5</vt:lpstr>
      <vt:lpstr>درآمد سود سهام و صندوق و اوراق</vt:lpstr>
      <vt:lpstr>درآمد ناشی از تغییر قیمت سهام</vt:lpstr>
      <vt:lpstr>درآمد ناشی از تغییر قیمت صندوق</vt:lpstr>
      <vt:lpstr>درآمد ناشی از فروش سهام</vt:lpstr>
      <vt:lpstr>درآمد ناشی از فروش صندوق</vt:lpstr>
      <vt:lpstr>درآمد ناشی از فروش اوراق</vt:lpstr>
      <vt:lpstr>'2-1'!Print_Area</vt:lpstr>
      <vt:lpstr>'2-2'!Print_Area</vt:lpstr>
      <vt:lpstr>'2-3'!Print_Area</vt:lpstr>
      <vt:lpstr>'2-4'!Print_Area</vt:lpstr>
      <vt:lpstr>'2-4-1'!Print_Area</vt:lpstr>
      <vt:lpstr>'2-5'!Print_Area</vt:lpstr>
      <vt:lpstr>درآمد!Print_Area</vt:lpstr>
      <vt:lpstr>'درآمد سود سهام و صندوق و اوراق'!Print_Area</vt:lpstr>
      <vt:lpstr>'درآمد ناشی از تغییر قیمت سهام'!Print_Area</vt:lpstr>
      <vt:lpstr>'درآمد ناشی از تغییر قیمت صندوق'!Print_Area</vt:lpstr>
      <vt:lpstr>'درآمد ناشی از فروش اوراق'!Print_Area</vt:lpstr>
      <vt:lpstr>'درآمد ناشی از فروش سهام'!Print_Area</vt:lpstr>
      <vt:lpstr>'درآمد ناشی از فروش صندوق'!Print_Area</vt:lpstr>
      <vt:lpstr>سپرده!Print_Area</vt:lpstr>
      <vt:lpstr>سهام!Print_Area</vt:lpstr>
      <vt:lpstr>کاور!Print_Area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Ali Solgi</cp:lastModifiedBy>
  <cp:lastPrinted>2025-05-25T13:49:01Z</cp:lastPrinted>
  <dcterms:created xsi:type="dcterms:W3CDTF">2025-05-24T11:49:47Z</dcterms:created>
  <dcterms:modified xsi:type="dcterms:W3CDTF">2025-05-31T10:23:24Z</dcterms:modified>
</cp:coreProperties>
</file>