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1030L\تبریزی\"/>
    </mc:Choice>
  </mc:AlternateContent>
  <xr:revisionPtr revIDLastSave="0" documentId="13_ncr:1_{5D20A1C5-3AF0-40E3-BA4B-E59A82CCFE06}" xr6:coauthVersionLast="47" xr6:coauthVersionMax="47" xr10:uidLastSave="{00000000-0000-0000-0000-000000000000}"/>
  <bookViews>
    <workbookView xWindow="-120" yWindow="-120" windowWidth="29040" windowHeight="15840" tabRatio="902" activeTab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1-2" sheetId="9" r:id="rId7"/>
    <sheet name="2-2" sheetId="10" r:id="rId8"/>
    <sheet name="3-2" sheetId="13" r:id="rId9"/>
    <sheet name="4-2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اعمال اختیار" sheetId="24" r:id="rId14"/>
    <sheet name="درآمد ناشی از تغییر قیمت اوراق" sheetId="21" r:id="rId15"/>
  </sheets>
  <externalReferences>
    <externalReference r:id="rId16"/>
  </externalReferences>
  <definedNames>
    <definedName name="_xlnm.Print_Area" localSheetId="6">'1-2'!$A$1:$V$92</definedName>
    <definedName name="_xlnm.Print_Area" localSheetId="7">'2-2'!$A$1:$V$25</definedName>
    <definedName name="_xlnm.Print_Area" localSheetId="8">'3-2'!$A$1:$K$34</definedName>
    <definedName name="_xlnm.Print_Area" localSheetId="9">'4-2'!$A$1:$G$13</definedName>
    <definedName name="_xlnm.Print_Area" localSheetId="2">'اوراق مشتقه'!$A$1:$AV$27</definedName>
    <definedName name="_xlnm.Print_Area" localSheetId="5">درآمد!$A$1:$K$12</definedName>
    <definedName name="_xlnm.Print_Area" localSheetId="13">'درآمد اعمال اختیار'!$A$1:$O$59</definedName>
    <definedName name="_xlnm.Print_Area" localSheetId="10">'درآمد سود سهام'!$A$1:$T$26</definedName>
    <definedName name="_xlnm.Print_Area" localSheetId="14">'درآمد ناشی از تغییر قیمت اوراق'!$A$1:$S$48</definedName>
    <definedName name="_xlnm.Print_Area" localSheetId="12">'درآمد ناشی از فروش'!$A$1:$Q$38</definedName>
    <definedName name="_xlnm.Print_Area" localSheetId="4">سپرده!$A$1:$M$32</definedName>
    <definedName name="_xlnm.Print_Area" localSheetId="1">سهام!$A$1:$Y$26</definedName>
    <definedName name="_xlnm.Print_Area" localSheetId="11">'سود سپرده بانکی'!$A$1:$N$32</definedName>
    <definedName name="_xlnm.Print_Area" localSheetId="0">'صورت وضعیت'!$A$1:$C$6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7" l="1"/>
  <c r="J15" i="13"/>
  <c r="J18" i="13"/>
  <c r="J30" i="13"/>
  <c r="F16" i="13"/>
  <c r="F17" i="13"/>
  <c r="F28" i="13"/>
  <c r="F29" i="13"/>
  <c r="Y21" i="4"/>
  <c r="Q48" i="21"/>
  <c r="G59" i="24"/>
  <c r="I59" i="24"/>
  <c r="K59" i="24"/>
  <c r="M59" i="24"/>
  <c r="C38" i="19"/>
  <c r="E38" i="19"/>
  <c r="G38" i="19"/>
  <c r="I38" i="19"/>
  <c r="K38" i="19"/>
  <c r="M38" i="19"/>
  <c r="Q38" i="19"/>
  <c r="I23" i="15"/>
  <c r="K23" i="15"/>
  <c r="M23" i="15"/>
  <c r="O23" i="15"/>
  <c r="Q23" i="15"/>
  <c r="S23" i="15"/>
  <c r="D10" i="14"/>
  <c r="F10" i="14"/>
  <c r="H32" i="13"/>
  <c r="J19" i="13" s="1"/>
  <c r="D32" i="13"/>
  <c r="O59" i="24"/>
  <c r="J16" i="13" l="1"/>
  <c r="J14" i="13"/>
  <c r="J17" i="13"/>
  <c r="F27" i="13"/>
  <c r="J28" i="13"/>
  <c r="F26" i="13"/>
  <c r="F14" i="13"/>
  <c r="J27" i="13"/>
  <c r="F13" i="13"/>
  <c r="J26" i="13"/>
  <c r="F24" i="13"/>
  <c r="F12" i="13"/>
  <c r="J25" i="13"/>
  <c r="J13" i="13"/>
  <c r="F15" i="13"/>
  <c r="F25" i="13"/>
  <c r="F23" i="13"/>
  <c r="F11" i="13"/>
  <c r="J24" i="13"/>
  <c r="J12" i="13"/>
  <c r="J29" i="13"/>
  <c r="F22" i="13"/>
  <c r="F10" i="13"/>
  <c r="J23" i="13"/>
  <c r="J11" i="13"/>
  <c r="F21" i="13"/>
  <c r="F9" i="13"/>
  <c r="J22" i="13"/>
  <c r="J10" i="13"/>
  <c r="F8" i="13"/>
  <c r="F20" i="13"/>
  <c r="J21" i="13"/>
  <c r="J9" i="13"/>
  <c r="F31" i="13"/>
  <c r="F19" i="13"/>
  <c r="J8" i="13"/>
  <c r="J20" i="13"/>
  <c r="F30" i="13"/>
  <c r="F18" i="13"/>
  <c r="J31" i="13"/>
  <c r="O38" i="19"/>
  <c r="F32" i="13" l="1"/>
  <c r="J32" i="13"/>
  <c r="K32" i="18"/>
  <c r="I32" i="18"/>
  <c r="M32" i="18"/>
  <c r="G32" i="18"/>
  <c r="C32" i="18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O92" i="9"/>
  <c r="Q92" i="9"/>
  <c r="S13" i="10"/>
  <c r="S15" i="10"/>
  <c r="S16" i="10"/>
  <c r="S18" i="10"/>
  <c r="S12" i="10"/>
  <c r="S9" i="10"/>
  <c r="S28" i="9"/>
  <c r="S29" i="9"/>
  <c r="S30" i="9"/>
  <c r="S31" i="9"/>
  <c r="S32" i="9"/>
  <c r="S33" i="9"/>
  <c r="S34" i="9"/>
  <c r="S35" i="9"/>
  <c r="S36" i="9"/>
  <c r="S37" i="9"/>
  <c r="S38" i="9"/>
  <c r="S39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10" i="9"/>
  <c r="S9" i="9"/>
  <c r="S92" i="9" s="1"/>
  <c r="F8" i="8" s="1"/>
  <c r="I17" i="9"/>
  <c r="I20" i="9"/>
  <c r="I23" i="9"/>
  <c r="M25" i="10"/>
  <c r="M92" i="9"/>
  <c r="S10" i="10"/>
  <c r="S11" i="10"/>
  <c r="S14" i="10"/>
  <c r="S17" i="10"/>
  <c r="S19" i="10"/>
  <c r="S20" i="10"/>
  <c r="S21" i="10"/>
  <c r="S22" i="10"/>
  <c r="S23" i="10"/>
  <c r="S24" i="10"/>
  <c r="Q25" i="10"/>
  <c r="I25" i="10"/>
  <c r="G25" i="10"/>
  <c r="E25" i="10"/>
  <c r="C25" i="10"/>
  <c r="C92" i="9"/>
  <c r="E10" i="9"/>
  <c r="I10" i="9" s="1"/>
  <c r="E11" i="9"/>
  <c r="I11" i="9" s="1"/>
  <c r="E12" i="9"/>
  <c r="I12" i="9" s="1"/>
  <c r="E13" i="9"/>
  <c r="I13" i="9" s="1"/>
  <c r="E14" i="9"/>
  <c r="I14" i="9" s="1"/>
  <c r="E15" i="9"/>
  <c r="I15" i="9" s="1"/>
  <c r="E16" i="9"/>
  <c r="I16" i="9" s="1"/>
  <c r="E18" i="9"/>
  <c r="I18" i="9" s="1"/>
  <c r="E19" i="9"/>
  <c r="I19" i="9" s="1"/>
  <c r="E21" i="9"/>
  <c r="I21" i="9" s="1"/>
  <c r="E22" i="9"/>
  <c r="I22" i="9" s="1"/>
  <c r="E24" i="9"/>
  <c r="I24" i="9" s="1"/>
  <c r="E25" i="9"/>
  <c r="I25" i="9" s="1"/>
  <c r="E26" i="9"/>
  <c r="I26" i="9" s="1"/>
  <c r="E27" i="9"/>
  <c r="I27" i="9" s="1"/>
  <c r="E28" i="9"/>
  <c r="I28" i="9" s="1"/>
  <c r="E29" i="9"/>
  <c r="I29" i="9" s="1"/>
  <c r="E30" i="9"/>
  <c r="I30" i="9" s="1"/>
  <c r="E31" i="9"/>
  <c r="I31" i="9" s="1"/>
  <c r="E32" i="9"/>
  <c r="I32" i="9" s="1"/>
  <c r="E33" i="9"/>
  <c r="I33" i="9" s="1"/>
  <c r="E34" i="9"/>
  <c r="I34" i="9" s="1"/>
  <c r="E35" i="9"/>
  <c r="I35" i="9" s="1"/>
  <c r="E36" i="9"/>
  <c r="I36" i="9" s="1"/>
  <c r="E37" i="9"/>
  <c r="I37" i="9" s="1"/>
  <c r="E38" i="9"/>
  <c r="I38" i="9" s="1"/>
  <c r="E39" i="9"/>
  <c r="I39" i="9" s="1"/>
  <c r="E9" i="9"/>
  <c r="I9" i="9" s="1"/>
  <c r="F10" i="8"/>
  <c r="F11" i="8"/>
  <c r="D32" i="7"/>
  <c r="F32" i="7"/>
  <c r="H32" i="7"/>
  <c r="J32" i="7"/>
  <c r="S25" i="10" l="1"/>
  <c r="F9" i="8" s="1"/>
  <c r="F12" i="8" s="1"/>
  <c r="O25" i="10"/>
  <c r="E92" i="9"/>
  <c r="G92" i="9"/>
  <c r="V26" i="2"/>
  <c r="T26" i="2"/>
  <c r="N26" i="2"/>
  <c r="J26" i="2"/>
  <c r="F26" i="2"/>
  <c r="D26" i="2"/>
  <c r="H8" i="8" l="1"/>
  <c r="H11" i="8"/>
  <c r="H10" i="8"/>
  <c r="H9" i="8"/>
  <c r="U12" i="9"/>
  <c r="U24" i="9"/>
  <c r="U36" i="9"/>
  <c r="U48" i="9"/>
  <c r="U60" i="9"/>
  <c r="U72" i="9"/>
  <c r="U84" i="9"/>
  <c r="U14" i="9"/>
  <c r="U62" i="9"/>
  <c r="U86" i="9"/>
  <c r="U13" i="9"/>
  <c r="U25" i="9"/>
  <c r="U37" i="9"/>
  <c r="U49" i="9"/>
  <c r="U61" i="9"/>
  <c r="U73" i="9"/>
  <c r="U85" i="9"/>
  <c r="U9" i="9"/>
  <c r="U26" i="9"/>
  <c r="U38" i="9"/>
  <c r="U50" i="9"/>
  <c r="U74" i="9"/>
  <c r="U15" i="9"/>
  <c r="U27" i="9"/>
  <c r="U39" i="9"/>
  <c r="U51" i="9"/>
  <c r="U63" i="9"/>
  <c r="U75" i="9"/>
  <c r="U87" i="9"/>
  <c r="U45" i="9"/>
  <c r="U71" i="9"/>
  <c r="U16" i="9"/>
  <c r="U28" i="9"/>
  <c r="U40" i="9"/>
  <c r="U52" i="9"/>
  <c r="U64" i="9"/>
  <c r="U76" i="9"/>
  <c r="U88" i="9"/>
  <c r="U57" i="9"/>
  <c r="U17" i="9"/>
  <c r="U29" i="9"/>
  <c r="U41" i="9"/>
  <c r="U53" i="9"/>
  <c r="U65" i="9"/>
  <c r="U77" i="9"/>
  <c r="U89" i="9"/>
  <c r="U18" i="9"/>
  <c r="U30" i="9"/>
  <c r="U42" i="9"/>
  <c r="U54" i="9"/>
  <c r="U66" i="9"/>
  <c r="U78" i="9"/>
  <c r="U90" i="9"/>
  <c r="U33" i="9"/>
  <c r="U81" i="9"/>
  <c r="U19" i="9"/>
  <c r="U31" i="9"/>
  <c r="U43" i="9"/>
  <c r="U55" i="9"/>
  <c r="U67" i="9"/>
  <c r="U79" i="9"/>
  <c r="U91" i="9"/>
  <c r="U69" i="9"/>
  <c r="U83" i="9"/>
  <c r="U20" i="9"/>
  <c r="U32" i="9"/>
  <c r="U44" i="9"/>
  <c r="U56" i="9"/>
  <c r="U68" i="9"/>
  <c r="U80" i="9"/>
  <c r="U10" i="9"/>
  <c r="U21" i="9"/>
  <c r="U11" i="9"/>
  <c r="U22" i="9"/>
  <c r="U34" i="9"/>
  <c r="U46" i="9"/>
  <c r="U58" i="9"/>
  <c r="U70" i="9"/>
  <c r="U82" i="9"/>
  <c r="U23" i="9"/>
  <c r="U35" i="9"/>
  <c r="U47" i="9"/>
  <c r="U59" i="9"/>
  <c r="H12" i="8" l="1"/>
  <c r="U92" i="9"/>
</calcChain>
</file>

<file path=xl/sharedStrings.xml><?xml version="1.0" encoding="utf-8"?>
<sst xmlns="http://schemas.openxmlformats.org/spreadsheetml/2006/main" count="710" uniqueCount="252">
  <si>
    <t>صندوق سرمایه‌گذاری اختصاصی بازارگردانی لاجورد دماوند</t>
  </si>
  <si>
    <t>صورت وضعیت پرتفوی</t>
  </si>
  <si>
    <t>برای ماه منتهی به 1403/10/30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</si>
  <si>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</si>
  <si>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</si>
  <si>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</si>
  <si>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</si>
  <si>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</si>
  <si>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</si>
  <si>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</si>
  <si>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</si>
  <si>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</si>
  <si>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</si>
  <si>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</si>
  <si>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</si>
  <si>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</si>
  <si>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</si>
  <si>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</si>
  <si>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</si>
  <si>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</si>
  <si>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</si>
  <si>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</si>
  <si>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</si>
  <si>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</si>
  <si>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</si>
  <si>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</si>
  <si>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</si>
  <si>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</si>
  <si>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</si>
  <si>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</si>
  <si>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</si>
  <si>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فولاد سیرجان ایرانیان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</si>
  <si>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</si>
  <si>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</si>
  <si>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</si>
  <si>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</si>
  <si>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</si>
  <si>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</si>
  <si>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</si>
  <si>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</si>
  <si>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</si>
  <si>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فصبا-4000-14031114</t>
  </si>
  <si>
    <t>اختیار خرید</t>
  </si>
  <si>
    <t>موقعیت فروش</t>
  </si>
  <si>
    <t>-</t>
  </si>
  <si>
    <t>1403/11/14</t>
  </si>
  <si>
    <t>اختیارخ فصبا-2000-14031114</t>
  </si>
  <si>
    <t>اختیارخ فصبا-3000-14031114</t>
  </si>
  <si>
    <t>اختیارخ فصبا-3200-14031114</t>
  </si>
  <si>
    <t>اختیارخ فصبا-3400-14031114</t>
  </si>
  <si>
    <t>اختیارخ فصبا-3600-14031114</t>
  </si>
  <si>
    <t>اختیارخ فصبا-3800-14031114</t>
  </si>
  <si>
    <t>اختیارخ فصبا-4400-14031114</t>
  </si>
  <si>
    <t>اختیارخ فصبا-4600-14031114</t>
  </si>
  <si>
    <t>اختیارخ فصبا-4800-14031114</t>
  </si>
  <si>
    <t>اختیارخ فصبا-5000-14031114</t>
  </si>
  <si>
    <t>اختیارخ فصبا-4200-14031114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</si>
  <si>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</si>
  <si>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</si>
  <si>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</si>
  <si>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</si>
  <si>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</si>
  <si>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</si>
  <si>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</si>
  <si>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ص.س.درآمد ثابت اطمینان هیوا-د</t>
  </si>
  <si>
    <t>صندوق اندیشه ورزان صباتامین -د</t>
  </si>
  <si>
    <t>صندوق س. نوع دوم نیلی دماوند-د</t>
  </si>
  <si>
    <t>صندوق س.ثروت افزون فاخر-د</t>
  </si>
  <si>
    <t>صندوق س.درآمد ثابت پاسارگاد-د</t>
  </si>
  <si>
    <t>صندوق س. آریا-د</t>
  </si>
  <si>
    <t>صندوق س.اعتماد داریک-د</t>
  </si>
  <si>
    <t>صندوق س اعتماد هامرز-ثابت</t>
  </si>
  <si>
    <t>صندوق س نگین سامان-ثابت</t>
  </si>
  <si>
    <t>صندوق س یاقوت آگاه-ثابت</t>
  </si>
  <si>
    <t>صندوق س.درآمد ثابت کیهان-د</t>
  </si>
  <si>
    <t>صندوق س.مشترک گنجینه مهر-د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</si>
  <si>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</si>
  <si>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</si>
  <si>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</si>
  <si>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</si>
  <si>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</si>
  <si>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</si>
  <si>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</si>
  <si>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سپرده کوتاه مدت بانک سینا گیشا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</si>
  <si>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</si>
  <si>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</si>
  <si>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</si>
  <si>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399816100039924</t>
  </si>
  <si>
    <t>سپرده کوتاه مدت بانک سینا میدان مادر 422-816-10003992-2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</si>
  <si>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</si>
  <si>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</si>
  <si>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</si>
  <si>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</si>
  <si>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</si>
  <si>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</si>
  <si>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</si>
  <si>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</si>
  <si>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</si>
  <si>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سپرده کوتاه مدت بانک سینا گیشا 399-816-10003992-17</t>
  </si>
  <si>
    <t>سپرده کوتاه مدت بانک سینا گیشا 399-816-10003992-18</t>
  </si>
  <si>
    <t>سپرده کوتاه مدت بانک سینا گیشا 399-816-10003992-19</t>
  </si>
  <si>
    <t>سپرده کوتاه مدت بانک سینا گیشا 399-816-10003992-20</t>
  </si>
  <si>
    <t>سپرده کوتاه مدت بانک سینا گیشا 399-816-10003992-21</t>
  </si>
  <si>
    <t>سپرده کوتاه مدت بانک سینا گیشا 399-816-10003992-22</t>
  </si>
  <si>
    <t>سپرده کوتاه مدت بانک سینا گیشا 399-816-10003992-23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</si>
  <si>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</si>
  <si>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</si>
  <si>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</si>
  <si>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</si>
  <si>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</si>
  <si>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</si>
  <si>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</si>
  <si>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</si>
  <si>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</si>
  <si>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</si>
  <si>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</si>
  <si>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</si>
  <si>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</si>
  <si>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</si>
  <si>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</si>
  <si>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</si>
  <si>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</si>
  <si>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</si>
  <si>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</si>
  <si>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</si>
  <si>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</si>
  <si>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</si>
  <si>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</si>
  <si>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ح.آهن و فولاد غدیر ایرانیان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</si>
  <si>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</si>
  <si>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</si>
  <si>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</si>
  <si>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</si>
  <si>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</si>
  <si>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</si>
  <si>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س. توسعه افق رابین-د</t>
  </si>
  <si>
    <t>صندوق س. آرمان آتی کوثر-د</t>
  </si>
  <si>
    <t>-3-2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</si>
  <si>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</si>
  <si>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</si>
  <si>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</si>
  <si>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</si>
  <si>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</si>
  <si>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سینا میدان مادر 422-816-10003992-1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</si>
  <si>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</si>
  <si>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</si>
  <si>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</si>
  <si>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</si>
  <si>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</si>
  <si>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</si>
  <si>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</si>
  <si>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</si>
  <si>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</si>
  <si>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</si>
  <si>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</si>
  <si>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1403/10/19</t>
  </si>
  <si>
    <t>1403/04/17</t>
  </si>
  <si>
    <t>1403/04/14</t>
  </si>
  <si>
    <t>1403/04/18</t>
  </si>
  <si>
    <t>1403/09/17</t>
  </si>
  <si>
    <t>1403/04/31</t>
  </si>
  <si>
    <t>1403/09/28</t>
  </si>
  <si>
    <t>1403/10/18</t>
  </si>
  <si>
    <t>1403/03/23</t>
  </si>
  <si>
    <t>1403/10/15</t>
  </si>
  <si>
    <t>1403/01/25</t>
  </si>
  <si>
    <t>1403/09/25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</si>
  <si>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</si>
  <si>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</si>
  <si>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</si>
  <si>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</si>
  <si>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</si>
  <si>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</si>
  <si>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</si>
  <si>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</si>
  <si>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</si>
  <si>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</si>
  <si>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</si>
  <si>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</si>
  <si>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</si>
  <si>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</si>
  <si>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سود(زیان)اعمال</t>
  </si>
  <si>
    <t>درآمد ناشی از تغییر قیمت اوراق بهادار</t>
  </si>
  <si>
    <t>سود و زیان ناشی از تغییر قیمت</t>
  </si>
  <si>
    <t>ضفصبا11211</t>
  </si>
  <si>
    <t>ضفصبا11111</t>
  </si>
  <si>
    <t>ضفصبا11161</t>
  </si>
  <si>
    <t>ضفصبا11171</t>
  </si>
  <si>
    <t>ضفصبا11181</t>
  </si>
  <si>
    <t>ضفصبا11191</t>
  </si>
  <si>
    <t>ضفصبا11201</t>
  </si>
  <si>
    <t>ضفصبا11231</t>
  </si>
  <si>
    <t>ضفصبا11241</t>
  </si>
  <si>
    <t>ضفصبا11251</t>
  </si>
  <si>
    <t>ضفصبا11261</t>
  </si>
  <si>
    <t>ضفصبا11221</t>
  </si>
  <si>
    <t>سپرده کوتاه مدت بانک سینا میدان مادر 422-816-10003992-4</t>
  </si>
  <si>
    <t>اختیارخ فصبا-4800-14030320</t>
  </si>
  <si>
    <t>اختیارخ فصبا-4600-14030320</t>
  </si>
  <si>
    <t>اختیارخ فصبا-5100-14030320</t>
  </si>
  <si>
    <t>اختیارخ فصبا-5600-14030320</t>
  </si>
  <si>
    <t>اختیارخ فصبا-4400-14030115</t>
  </si>
  <si>
    <t>اختیارخ فصبا-4600-14030115</t>
  </si>
  <si>
    <t>اختیارخ فصبا-4800-14030115</t>
  </si>
  <si>
    <t>اختیارخ فصبا-5300-14030115</t>
  </si>
  <si>
    <t>اختیارخ فصبا-5800-14030115</t>
  </si>
  <si>
    <t>اختیارخ فصبا-3700-14030320</t>
  </si>
  <si>
    <t>اختیارخ فصبا-3900-14030320</t>
  </si>
  <si>
    <t>اختیارخ وکغدیر-9000-03/05/10</t>
  </si>
  <si>
    <t>اختیارخ وکغدیر-13000-03/05/10</t>
  </si>
  <si>
    <t>اختیارخ وکغدیر-14000-03/05/10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</si>
  <si>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</si>
  <si>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</si>
  <si>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</si>
  <si>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</si>
  <si>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</si>
  <si>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</si>
  <si>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</si>
  <si>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وکغدیر-18000-03/05/10</t>
  </si>
  <si>
    <t>اختیارخ فصبا-4000-14030521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</si>
  <si>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</si>
  <si>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</si>
  <si>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</si>
  <si>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</si>
  <si>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فصبا-3800-14030521</t>
  </si>
  <si>
    <t>اختیارخ فصبا-3200-14030715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</si>
  <si>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</si>
  <si>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</si>
  <si>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</si>
  <si>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</si>
  <si>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</si>
  <si>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</si>
  <si>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</si>
  <si>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</si>
  <si>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>اختیارخ وکغدیر-6000-03/09/07</t>
  </si>
  <si>
    <t>اختیارخ فصبا-4000-14030918</t>
  </si>
  <si>
    <t>اختیارخ فصبا-3200-14030918</t>
  </si>
  <si>
    <t>اختیارخ وکغدیر-3750-03/09/07</t>
  </si>
  <si>
    <t>اختیارخ وکغدیر-4000-03/09/07</t>
  </si>
  <si>
    <t>اختیارخ وکغدیر-4500-03/09/07</t>
  </si>
  <si>
    <t>اختیارخ وکغدیر-5000-03/09/07</t>
  </si>
  <si>
    <t>اختیارخ وکغدیر-5500-03/09/07</t>
  </si>
  <si>
    <t>اختیارخ وکغدیر-6500-03/09/07</t>
  </si>
  <si>
    <t>اختیارخ فصبا-2000-14030918</t>
  </si>
  <si>
    <t>اختیارخ فصبا-3000-14030918</t>
  </si>
  <si>
    <t>اختیارخ فصبا-3400-14030918</t>
  </si>
  <si>
    <t>اختیارخ فصبا-3600-14030918</t>
  </si>
  <si>
    <t>اختیارخ فصبا-3800-14030918</t>
  </si>
  <si>
    <t>اختیارخ فصبا-4200-14030918</t>
  </si>
  <si>
    <t>طی دوره</t>
  </si>
  <si>
    <t>1_سرمایه گذاری ها</t>
  </si>
  <si>
    <t>1-1-سرمایه 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</si>
</sst>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_);\(0\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4" fillId="0" borderId="4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readingOrder="2"/>
    </xf>
    <xf numFmtId="3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center"/>
    </xf>
    <xf numFmtId="3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9" fontId="5" fillId="0" borderId="2" xfId="0" applyNumberFormat="1" applyFont="1" applyBorder="1" applyAlignment="1">
      <alignment horizontal="center" vertical="center"/>
    </xf>
    <xf numFmtId="39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37" fontId="5" fillId="0" borderId="2" xfId="1" applyNumberFormat="1" applyFont="1" applyFill="1" applyBorder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88900</xdr:rowOff>
    </xdr:from>
    <xdr:to>
      <xdr:col>2</xdr:col>
      <xdr:colOff>1720850</xdr:colOff>
      <xdr:row>5</xdr:row>
      <xdr:rowOff>3429000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CF256D-81B5-4DD9-8D23-224D9E286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133525" y="88900"/>
          <a:ext cx="7769225" cy="9912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8;&#1585;&#1575;&#1586;%20&#1570;&#1586;&#1605;&#1575;&#1740;&#1588;&#1740;%20&#1578;&#1601;&#1589;&#1740;&#1604;&#1740;%20-%202025-01-22T131331.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ود سهام"/>
      <sheetName val="تحقق نیافته"/>
      <sheetName val="صندوق تحقق نیافته"/>
      <sheetName val="فروش سهم"/>
      <sheetName val="فروش صندوق"/>
      <sheetName val="فروش اختیار"/>
    </sheetNames>
    <sheetDataSet>
      <sheetData sheetId="0">
        <row r="17">
          <cell r="K17">
            <v>1658701927160</v>
          </cell>
        </row>
      </sheetData>
      <sheetData sheetId="1">
        <row r="1">
          <cell r="A1" t="str">
            <v>نام حساب</v>
          </cell>
          <cell r="B1" t="str">
            <v>بدهکار تا دوره</v>
          </cell>
          <cell r="C1" t="str">
            <v>بستانکار تا دوره</v>
          </cell>
          <cell r="D1" t="str">
            <v>بدهکار</v>
          </cell>
          <cell r="E1" t="str">
            <v>بستانکار</v>
          </cell>
          <cell r="F1" t="str">
            <v>مانده بدهکار</v>
          </cell>
          <cell r="G1" t="str">
            <v>مانده بستانکار</v>
          </cell>
        </row>
        <row r="2">
          <cell r="A2" t="str">
            <v>بیمه کوثر</v>
          </cell>
          <cell r="B2">
            <v>83779236161</v>
          </cell>
          <cell r="C2">
            <v>77686668205</v>
          </cell>
          <cell r="D2">
            <v>8483322470</v>
          </cell>
          <cell r="E2">
            <v>13830386330</v>
          </cell>
          <cell r="F2">
            <v>745504096</v>
          </cell>
          <cell r="G2">
            <v>0</v>
          </cell>
          <cell r="H2">
            <v>-745504096</v>
          </cell>
          <cell r="I2">
            <v>5347063860</v>
          </cell>
        </row>
        <row r="3">
          <cell r="A3" t="str">
            <v>توسعه حمل و نقل ریلی پارسیان</v>
          </cell>
          <cell r="B3">
            <v>206682375379</v>
          </cell>
          <cell r="C3">
            <v>190995551764</v>
          </cell>
          <cell r="D3">
            <v>22311525836</v>
          </cell>
          <cell r="E3">
            <v>29839243128</v>
          </cell>
          <cell r="F3">
            <v>8159106323</v>
          </cell>
          <cell r="G3">
            <v>0</v>
          </cell>
          <cell r="H3">
            <v>-8159106323</v>
          </cell>
          <cell r="I3">
            <v>7527717292</v>
          </cell>
        </row>
        <row r="4">
          <cell r="A4" t="str">
            <v>توسعه مسیر برق گیلان</v>
          </cell>
          <cell r="B4">
            <v>129205028990</v>
          </cell>
          <cell r="C4">
            <v>148304331442</v>
          </cell>
          <cell r="D4">
            <v>14385616126</v>
          </cell>
          <cell r="E4">
            <v>11246098809</v>
          </cell>
          <cell r="F4">
            <v>0</v>
          </cell>
          <cell r="G4">
            <v>15959785135</v>
          </cell>
          <cell r="H4">
            <v>15959785135</v>
          </cell>
          <cell r="I4">
            <v>-3139517317</v>
          </cell>
        </row>
        <row r="5">
          <cell r="A5" t="str">
            <v>توسعه سرمایه و صنعت غدیر</v>
          </cell>
          <cell r="B5">
            <v>1524102895881</v>
          </cell>
          <cell r="C5">
            <v>2275799709025</v>
          </cell>
          <cell r="D5">
            <v>1258746667788</v>
          </cell>
          <cell r="E5">
            <v>1829300063935</v>
          </cell>
          <cell r="F5">
            <v>0</v>
          </cell>
          <cell r="G5">
            <v>1322250209291</v>
          </cell>
          <cell r="H5">
            <v>1322250209291</v>
          </cell>
          <cell r="I5">
            <v>570553396147</v>
          </cell>
        </row>
        <row r="6">
          <cell r="A6" t="str">
            <v>آهن و فولاد غدیر ایرانیان</v>
          </cell>
          <cell r="B6">
            <v>16084157078835</v>
          </cell>
          <cell r="C6">
            <v>12723965920613</v>
          </cell>
          <cell r="D6">
            <v>366571023090</v>
          </cell>
          <cell r="E6">
            <v>2888837465866</v>
          </cell>
          <cell r="F6">
            <v>837924715446</v>
          </cell>
          <cell r="G6">
            <v>0</v>
          </cell>
          <cell r="H6">
            <v>-837924715446</v>
          </cell>
          <cell r="I6">
            <v>2522266442776</v>
          </cell>
        </row>
        <row r="7">
          <cell r="A7" t="str">
            <v>بین المللی توسعه ص. معادن غدیر</v>
          </cell>
          <cell r="B7">
            <v>4668512584792</v>
          </cell>
          <cell r="C7">
            <v>4785443609924</v>
          </cell>
          <cell r="D7">
            <v>1781362162863</v>
          </cell>
          <cell r="E7">
            <v>613583373119</v>
          </cell>
          <cell r="F7">
            <v>1050847764612</v>
          </cell>
          <cell r="G7">
            <v>0</v>
          </cell>
          <cell r="H7">
            <v>-1050847764612</v>
          </cell>
          <cell r="I7">
            <v>-1167778789744</v>
          </cell>
        </row>
        <row r="8">
          <cell r="A8" t="str">
            <v>بین المللی سارو ج بوشهر</v>
          </cell>
          <cell r="B8">
            <v>566855002182</v>
          </cell>
          <cell r="C8">
            <v>667431509257</v>
          </cell>
          <cell r="D8">
            <v>99838866582</v>
          </cell>
          <cell r="E8">
            <v>183256423787</v>
          </cell>
          <cell r="F8">
            <v>0</v>
          </cell>
          <cell r="G8">
            <v>183994064280</v>
          </cell>
          <cell r="H8">
            <v>183994064280</v>
          </cell>
          <cell r="I8">
            <v>83417557205</v>
          </cell>
        </row>
        <row r="9">
          <cell r="A9" t="str">
            <v>تامین سرمایه دماوند</v>
          </cell>
          <cell r="B9">
            <v>702912404958</v>
          </cell>
          <cell r="C9">
            <v>738753955072</v>
          </cell>
          <cell r="D9">
            <v>2441724578</v>
          </cell>
          <cell r="E9">
            <v>14234910596</v>
          </cell>
          <cell r="F9">
            <v>0</v>
          </cell>
          <cell r="G9">
            <v>47634736132</v>
          </cell>
          <cell r="H9">
            <v>47634736132</v>
          </cell>
          <cell r="I9">
            <v>11793186018</v>
          </cell>
        </row>
        <row r="10">
          <cell r="A10" t="str">
            <v>صبا فولاد خلیج فارس</v>
          </cell>
          <cell r="B10">
            <v>6032728296893</v>
          </cell>
          <cell r="C10">
            <v>6317700175818</v>
          </cell>
          <cell r="D10">
            <v>1146874061843</v>
          </cell>
          <cell r="E10">
            <v>1014986792860</v>
          </cell>
          <cell r="F10">
            <v>0</v>
          </cell>
          <cell r="G10">
            <v>153084609942</v>
          </cell>
          <cell r="H10">
            <v>153084609942</v>
          </cell>
          <cell r="I10">
            <v>-131887268983</v>
          </cell>
        </row>
        <row r="11">
          <cell r="A11" t="str">
            <v>تامین سرمایه کاردان</v>
          </cell>
          <cell r="B11">
            <v>3318997103529</v>
          </cell>
          <cell r="C11">
            <v>3428760856968</v>
          </cell>
          <cell r="D11">
            <v>407218686426</v>
          </cell>
          <cell r="E11">
            <v>403358793663</v>
          </cell>
          <cell r="F11">
            <v>0</v>
          </cell>
          <cell r="G11">
            <v>105903860676</v>
          </cell>
          <cell r="H11">
            <v>105903860676</v>
          </cell>
          <cell r="I11">
            <v>-3859892763</v>
          </cell>
        </row>
        <row r="12">
          <cell r="A12" t="str">
            <v>فولاد سیرجان ایرانیان</v>
          </cell>
          <cell r="B12">
            <v>0</v>
          </cell>
          <cell r="C12">
            <v>0</v>
          </cell>
          <cell r="D12">
            <v>897738596627</v>
          </cell>
          <cell r="E12">
            <v>2489491684952</v>
          </cell>
          <cell r="F12">
            <v>0</v>
          </cell>
          <cell r="G12">
            <v>1591753088325</v>
          </cell>
          <cell r="H12">
            <v>1591753088325</v>
          </cell>
          <cell r="I12">
            <v>1591753088325</v>
          </cell>
        </row>
        <row r="13">
          <cell r="A13" t="str">
            <v>اختیارخ فصبا-4000-14031114</v>
          </cell>
          <cell r="B13">
            <v>66059350005</v>
          </cell>
          <cell r="C13">
            <v>26913994726</v>
          </cell>
          <cell r="D13">
            <v>38126284430</v>
          </cell>
          <cell r="E13">
            <v>51962157787</v>
          </cell>
          <cell r="F13">
            <v>25309481922</v>
          </cell>
          <cell r="G13">
            <v>0</v>
          </cell>
          <cell r="H13">
            <v>-25309481922</v>
          </cell>
          <cell r="I13">
            <v>13835873357</v>
          </cell>
        </row>
        <row r="14">
          <cell r="A14" t="str">
            <v>اختیارخ فصبا-2000-14031114</v>
          </cell>
          <cell r="B14">
            <v>1729788765</v>
          </cell>
          <cell r="C14">
            <v>864415309</v>
          </cell>
          <cell r="D14">
            <v>3158167732</v>
          </cell>
          <cell r="E14">
            <v>1978312237</v>
          </cell>
          <cell r="F14">
            <v>2045228951</v>
          </cell>
          <cell r="G14">
            <v>0</v>
          </cell>
          <cell r="H14">
            <v>-2045228951</v>
          </cell>
          <cell r="I14">
            <v>-1179855495</v>
          </cell>
        </row>
        <row r="15">
          <cell r="A15" t="str">
            <v>اختیارخ فصبا-3000-14031114</v>
          </cell>
          <cell r="B15">
            <v>3375117744</v>
          </cell>
          <cell r="C15">
            <v>818849731</v>
          </cell>
          <cell r="D15">
            <v>10234447</v>
          </cell>
          <cell r="E15">
            <v>726645783</v>
          </cell>
          <cell r="F15">
            <v>1839856677</v>
          </cell>
          <cell r="G15">
            <v>0</v>
          </cell>
          <cell r="H15">
            <v>-1839856677</v>
          </cell>
          <cell r="I15">
            <v>716411336</v>
          </cell>
        </row>
        <row r="16">
          <cell r="A16" t="str">
            <v>اختیارخ فصبا-3200-14031114</v>
          </cell>
          <cell r="B16">
            <v>1237723830</v>
          </cell>
          <cell r="C16">
            <v>1030</v>
          </cell>
          <cell r="D16">
            <v>849124500</v>
          </cell>
          <cell r="E16">
            <v>0</v>
          </cell>
          <cell r="F16">
            <v>2086847300</v>
          </cell>
          <cell r="G16">
            <v>0</v>
          </cell>
          <cell r="H16">
            <v>-2086847300</v>
          </cell>
          <cell r="I16">
            <v>-849124500</v>
          </cell>
        </row>
        <row r="17">
          <cell r="A17" t="str">
            <v>اختیارخ فصبا-3400-14031114</v>
          </cell>
          <cell r="B17">
            <v>16336620257</v>
          </cell>
          <cell r="C17">
            <v>1281873557</v>
          </cell>
          <cell r="D17">
            <v>0</v>
          </cell>
          <cell r="E17">
            <v>0</v>
          </cell>
          <cell r="F17">
            <v>15054746700</v>
          </cell>
          <cell r="G17">
            <v>0</v>
          </cell>
          <cell r="H17">
            <v>-15054746700</v>
          </cell>
          <cell r="I17">
            <v>0</v>
          </cell>
        </row>
        <row r="18">
          <cell r="A18" t="str">
            <v>اختیارخ فصبا-3600-14031114</v>
          </cell>
          <cell r="B18">
            <v>17391459740</v>
          </cell>
          <cell r="C18">
            <v>9025277001</v>
          </cell>
          <cell r="D18">
            <v>2150482718</v>
          </cell>
          <cell r="E18">
            <v>1795548678</v>
          </cell>
          <cell r="F18">
            <v>8721116779</v>
          </cell>
          <cell r="G18">
            <v>0</v>
          </cell>
          <cell r="H18">
            <v>-8721116779</v>
          </cell>
          <cell r="I18">
            <v>-354934040</v>
          </cell>
        </row>
        <row r="19">
          <cell r="A19" t="str">
            <v>اختیارخ فصبا-3800-14031114</v>
          </cell>
          <cell r="B19">
            <v>25163492023</v>
          </cell>
          <cell r="C19">
            <v>4782648857</v>
          </cell>
          <cell r="D19">
            <v>3837243564</v>
          </cell>
          <cell r="E19">
            <v>10552419801</v>
          </cell>
          <cell r="F19">
            <v>13665666929</v>
          </cell>
          <cell r="G19">
            <v>0</v>
          </cell>
          <cell r="H19">
            <v>-13665666929</v>
          </cell>
          <cell r="I19">
            <v>6715176237</v>
          </cell>
        </row>
        <row r="20">
          <cell r="A20" t="str">
            <v>اختیارخ فصبا-4400-14031114</v>
          </cell>
          <cell r="B20">
            <v>1797837000</v>
          </cell>
          <cell r="C20">
            <v>463500</v>
          </cell>
          <cell r="D20">
            <v>0</v>
          </cell>
          <cell r="E20">
            <v>1372584780</v>
          </cell>
          <cell r="F20">
            <v>424788720</v>
          </cell>
          <cell r="G20">
            <v>0</v>
          </cell>
          <cell r="H20">
            <v>-424788720</v>
          </cell>
          <cell r="I20">
            <v>1372584780</v>
          </cell>
        </row>
        <row r="21">
          <cell r="A21" t="str">
            <v>اختیارخ فصبا-4600-14031114</v>
          </cell>
          <cell r="B21">
            <v>1648300500</v>
          </cell>
          <cell r="C21">
            <v>618000</v>
          </cell>
          <cell r="D21">
            <v>845128620</v>
          </cell>
          <cell r="E21">
            <v>2052883350</v>
          </cell>
          <cell r="F21">
            <v>439927770</v>
          </cell>
          <cell r="G21">
            <v>0</v>
          </cell>
          <cell r="H21">
            <v>-439927770</v>
          </cell>
          <cell r="I21">
            <v>1207754730</v>
          </cell>
        </row>
        <row r="22">
          <cell r="A22" t="str">
            <v>اختیارخ فصبا-4800-14031114</v>
          </cell>
          <cell r="B22">
            <v>3156055100</v>
          </cell>
          <cell r="C22">
            <v>944026650</v>
          </cell>
          <cell r="D22">
            <v>1673274750</v>
          </cell>
          <cell r="E22">
            <v>3456436200</v>
          </cell>
          <cell r="F22">
            <v>428867000</v>
          </cell>
          <cell r="G22">
            <v>0</v>
          </cell>
          <cell r="H22">
            <v>-428867000</v>
          </cell>
          <cell r="I22">
            <v>1783161450</v>
          </cell>
        </row>
        <row r="23">
          <cell r="A23" t="str">
            <v>اختیارخ فصبا-5000-14031114</v>
          </cell>
          <cell r="B23">
            <v>6423839242</v>
          </cell>
          <cell r="C23">
            <v>407007372</v>
          </cell>
          <cell r="D23">
            <v>6490126274</v>
          </cell>
          <cell r="E23">
            <v>7226473055</v>
          </cell>
          <cell r="F23">
            <v>5280485089</v>
          </cell>
          <cell r="G23">
            <v>0</v>
          </cell>
          <cell r="H23">
            <v>-5280485089</v>
          </cell>
          <cell r="I23">
            <v>736346781</v>
          </cell>
        </row>
        <row r="24">
          <cell r="A24" t="str">
            <v>اختیارخ فصبا-4200-14031114</v>
          </cell>
          <cell r="B24">
            <v>0</v>
          </cell>
          <cell r="C24">
            <v>824000</v>
          </cell>
          <cell r="D24">
            <v>837136860</v>
          </cell>
          <cell r="E24">
            <v>0</v>
          </cell>
          <cell r="F24">
            <v>836312860</v>
          </cell>
          <cell r="G24">
            <v>0</v>
          </cell>
          <cell r="H24">
            <v>-836312860</v>
          </cell>
          <cell r="I24">
            <v>-837136860</v>
          </cell>
        </row>
        <row r="25">
          <cell r="A25" t="str">
            <v>سرمایه‌گذاری‌غدیر(هلدینگ‌</v>
          </cell>
          <cell r="B25">
            <v>210634333081</v>
          </cell>
          <cell r="C25">
            <v>429642262236</v>
          </cell>
          <cell r="D25">
            <v>164370236855</v>
          </cell>
          <cell r="E25">
            <v>146314830346</v>
          </cell>
          <cell r="F25">
            <v>0</v>
          </cell>
          <cell r="G25">
            <v>200952522646</v>
          </cell>
          <cell r="H25">
            <v>200952522646</v>
          </cell>
          <cell r="I25">
            <v>-18055406509</v>
          </cell>
        </row>
        <row r="26">
          <cell r="A26" t="str">
            <v>بین‌المللی‌توسعه‌ساختمان</v>
          </cell>
          <cell r="B26">
            <v>182482327675</v>
          </cell>
          <cell r="C26">
            <v>198942328492</v>
          </cell>
          <cell r="D26">
            <v>23438488510</v>
          </cell>
          <cell r="E26">
            <v>15070442823</v>
          </cell>
          <cell r="F26">
            <v>0</v>
          </cell>
          <cell r="G26">
            <v>8091955130</v>
          </cell>
          <cell r="H26">
            <v>8091955130</v>
          </cell>
          <cell r="I26">
            <v>-8368045687</v>
          </cell>
        </row>
        <row r="27">
          <cell r="A27" t="str">
            <v>داروسازی‌ کوثر</v>
          </cell>
          <cell r="B27">
            <v>26888344764</v>
          </cell>
          <cell r="C27">
            <v>28648221389</v>
          </cell>
          <cell r="D27">
            <v>4257730063</v>
          </cell>
          <cell r="E27">
            <v>5000103511</v>
          </cell>
          <cell r="F27">
            <v>0</v>
          </cell>
          <cell r="G27">
            <v>2502250073</v>
          </cell>
          <cell r="H27">
            <v>2502250073</v>
          </cell>
          <cell r="I27">
            <v>742373448</v>
          </cell>
        </row>
        <row r="28">
          <cell r="A28" t="str">
            <v>فولاد خراسان</v>
          </cell>
          <cell r="B28">
            <v>130676879028</v>
          </cell>
          <cell r="C28">
            <v>152095323233</v>
          </cell>
          <cell r="D28">
            <v>47054542101</v>
          </cell>
          <cell r="E28">
            <v>48138331939</v>
          </cell>
          <cell r="F28">
            <v>0</v>
          </cell>
          <cell r="G28">
            <v>22502234043</v>
          </cell>
          <cell r="H28">
            <v>22502234043</v>
          </cell>
          <cell r="I28">
            <v>1083789838</v>
          </cell>
        </row>
        <row r="29">
          <cell r="A29" t="str">
            <v>حفاری شمال</v>
          </cell>
          <cell r="B29">
            <v>223369453894</v>
          </cell>
          <cell r="C29">
            <v>263858095359</v>
          </cell>
          <cell r="D29">
            <v>37836076376</v>
          </cell>
          <cell r="E29">
            <v>40609367912</v>
          </cell>
          <cell r="F29">
            <v>0</v>
          </cell>
          <cell r="G29">
            <v>43261933001</v>
          </cell>
          <cell r="H29">
            <v>43261933001</v>
          </cell>
          <cell r="I29">
            <v>2773291536</v>
          </cell>
        </row>
        <row r="30">
          <cell r="A30" t="str">
            <v>آ.س.پ</v>
          </cell>
          <cell r="B30">
            <v>216636281820</v>
          </cell>
          <cell r="C30">
            <v>214563898416</v>
          </cell>
          <cell r="D30">
            <v>42234907357</v>
          </cell>
          <cell r="E30">
            <v>13671078828</v>
          </cell>
          <cell r="F30">
            <v>30636211933</v>
          </cell>
          <cell r="G30">
            <v>0</v>
          </cell>
          <cell r="H30">
            <v>-30636211933</v>
          </cell>
          <cell r="I30">
            <v>-28563828529</v>
          </cell>
        </row>
        <row r="31">
          <cell r="A31"/>
          <cell r="B31"/>
          <cell r="C31"/>
          <cell r="D31">
            <v>6383141439386</v>
          </cell>
          <cell r="E31">
            <v>9841892854075</v>
          </cell>
          <cell r="F31">
            <v>2004446629107</v>
          </cell>
          <cell r="G31">
            <v>3697891248674</v>
          </cell>
          <cell r="H31">
            <v>1693444619567</v>
          </cell>
          <cell r="I31">
            <v>3458751414689</v>
          </cell>
        </row>
        <row r="32">
          <cell r="H32"/>
          <cell r="I32"/>
        </row>
        <row r="34">
          <cell r="H34">
            <v>200952522646</v>
          </cell>
        </row>
        <row r="35">
          <cell r="H35">
            <v>8091955130</v>
          </cell>
        </row>
        <row r="36">
          <cell r="H36">
            <v>43261933001</v>
          </cell>
        </row>
        <row r="37">
          <cell r="H37">
            <v>-1050847764612</v>
          </cell>
        </row>
        <row r="38">
          <cell r="H38">
            <v>153084609942</v>
          </cell>
        </row>
        <row r="39">
          <cell r="H39">
            <v>1591753088325</v>
          </cell>
        </row>
        <row r="40">
          <cell r="H40">
            <v>47634736132</v>
          </cell>
        </row>
        <row r="41">
          <cell r="H41">
            <v>-837924715446</v>
          </cell>
        </row>
        <row r="42">
          <cell r="H42">
            <v>183994064280</v>
          </cell>
        </row>
        <row r="43">
          <cell r="H43">
            <v>22502234043</v>
          </cell>
        </row>
        <row r="44">
          <cell r="H44">
            <v>105903860676</v>
          </cell>
        </row>
        <row r="45">
          <cell r="H45">
            <v>0</v>
          </cell>
        </row>
        <row r="46">
          <cell r="H46">
            <v>15959785135</v>
          </cell>
        </row>
        <row r="47">
          <cell r="H47">
            <v>-8159106323</v>
          </cell>
        </row>
        <row r="48">
          <cell r="H48">
            <v>0</v>
          </cell>
        </row>
        <row r="49">
          <cell r="H49">
            <v>-30636211933</v>
          </cell>
        </row>
        <row r="50">
          <cell r="H50">
            <v>1322250209291</v>
          </cell>
        </row>
        <row r="51">
          <cell r="H51">
            <v>2502250073</v>
          </cell>
        </row>
        <row r="52">
          <cell r="H52">
            <v>-745504096</v>
          </cell>
        </row>
        <row r="53">
          <cell r="H53">
            <v>-25309481922</v>
          </cell>
        </row>
        <row r="54">
          <cell r="H54">
            <v>-2045228951</v>
          </cell>
        </row>
        <row r="55">
          <cell r="H55">
            <v>-1839856677</v>
          </cell>
        </row>
        <row r="56">
          <cell r="H56">
            <v>-2086847300</v>
          </cell>
        </row>
        <row r="57">
          <cell r="H57">
            <v>-15054746700</v>
          </cell>
        </row>
        <row r="58">
          <cell r="H58">
            <v>-8721116779</v>
          </cell>
        </row>
        <row r="59">
          <cell r="H59">
            <v>-13665666929</v>
          </cell>
        </row>
        <row r="60">
          <cell r="H60">
            <v>-424788720</v>
          </cell>
        </row>
        <row r="61">
          <cell r="H61">
            <v>-439927770</v>
          </cell>
        </row>
        <row r="62">
          <cell r="H62">
            <v>-428867000</v>
          </cell>
        </row>
        <row r="63">
          <cell r="H63">
            <v>-5280485089</v>
          </cell>
        </row>
        <row r="64">
          <cell r="H64">
            <v>-836312860</v>
          </cell>
        </row>
      </sheetData>
      <sheetData sheetId="2">
        <row r="14">
          <cell r="J14">
            <v>518987783437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view="pageBreakPreview" topLeftCell="A5" zoomScaleNormal="100" zoomScaleSheetLayoutView="100" workbookViewId="0">
      <selection activeCell="A9" sqref="A9"/>
    </sheetView>
  </sheetViews>
  <sheetFormatPr defaultRowHeight="12.75" x14ac:dyDescent="0.2"/>
  <cols>
    <col min="1" max="1" width="45.140625" customWidth="1"/>
    <col min="2" max="2" width="45.42578125" customWidth="1"/>
    <col min="3" max="3" width="26.140625" customWidth="1"/>
  </cols>
  <sheetData>
    <row r="1" spans="1:3" ht="29.1" customHeight="1" x14ac:dyDescent="0.2">
      <c r="A1" s="41" t="s">
        <v>0</v>
      </c>
      <c r="B1" s="41"/>
      <c r="C1" s="41"/>
    </row>
    <row r="2" spans="1:3" ht="21.75" customHeight="1" x14ac:dyDescent="0.2">
      <c r="A2" s="41" t="s">
        <v>1</v>
      </c>
      <c r="B2" s="41"/>
      <c r="C2" s="41"/>
    </row>
    <row r="3" spans="1:3" ht="21.75" customHeight="1" x14ac:dyDescent="0.2">
      <c r="A3" s="41" t="s">
        <v>2</v>
      </c>
      <c r="B3" s="41"/>
      <c r="C3" s="41"/>
    </row>
    <row r="4" spans="1:3" ht="224.25" customHeight="1" x14ac:dyDescent="0.2"/>
    <row r="5" spans="1:3" ht="224.25" customHeight="1" x14ac:dyDescent="0.2">
      <c r="B5" s="42"/>
    </row>
    <row r="6" spans="1:3" ht="270.75" customHeight="1" x14ac:dyDescent="0.2">
      <c r="B6" s="42"/>
    </row>
    <row r="7" spans="1:3" ht="21" customHeight="1" x14ac:dyDescent="0.2"/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91" zoomScaleNormal="100" zoomScaleSheetLayoutView="91" workbookViewId="0">
      <selection activeCell="J27" sqref="J2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s="24" customFormat="1" ht="25.5" x14ac:dyDescent="0.2">
      <c r="A1" s="49" t="s">
        <v>0</v>
      </c>
      <c r="B1" s="49"/>
      <c r="C1" s="49"/>
      <c r="D1" s="49"/>
      <c r="E1" s="49"/>
      <c r="F1" s="49"/>
    </row>
    <row r="2" spans="1:6" s="24" customFormat="1" ht="25.5" x14ac:dyDescent="0.2">
      <c r="A2" s="49" t="s">
        <v>105</v>
      </c>
      <c r="B2" s="49"/>
      <c r="C2" s="49"/>
      <c r="D2" s="49"/>
      <c r="E2" s="49"/>
      <c r="F2" s="49"/>
    </row>
    <row r="3" spans="1:6" s="24" customFormat="1" ht="25.5" x14ac:dyDescent="0.2">
      <c r="A3" s="49" t="s">
        <v>2</v>
      </c>
      <c r="B3" s="49"/>
      <c r="C3" s="49"/>
      <c r="D3" s="49"/>
      <c r="E3" s="49"/>
      <c r="F3" s="49"/>
    </row>
    <row r="4" spans="1:6" ht="14.45" customHeight="1" x14ac:dyDescent="0.2"/>
    <row r="5" spans="1:6" ht="29.1" customHeight="1" x14ac:dyDescent="0.2">
      <c r="A5" s="1" t="s">
        <v>138</v>
      </c>
      <c r="B5" s="50" t="s">
        <v>119</v>
      </c>
      <c r="C5" s="50"/>
      <c r="D5" s="50"/>
      <c r="E5" s="50"/>
      <c r="F5" s="50"/>
    </row>
    <row r="6" spans="1:6" ht="14.45" customHeight="1" x14ac:dyDescent="0.2">
      <c r="D6" s="2" t="s">
        <v>122</v>
      </c>
      <c r="F6" s="2" t="s">
        <v>5</v>
      </c>
    </row>
    <row r="7" spans="1:6" ht="14.45" customHeight="1" x14ac:dyDescent="0.2">
      <c r="A7" s="51" t="s">
        <v>119</v>
      </c>
      <c r="B7" s="51"/>
      <c r="D7" s="4" t="s">
        <v>79</v>
      </c>
      <c r="F7" s="4" t="s">
        <v>79</v>
      </c>
    </row>
    <row r="8" spans="1:6" ht="21.75" customHeight="1" x14ac:dyDescent="0.2">
      <c r="A8" s="47" t="s">
        <v>119</v>
      </c>
      <c r="B8" s="47"/>
      <c r="D8" s="36">
        <v>0</v>
      </c>
      <c r="E8" s="28"/>
      <c r="F8" s="36">
        <v>78479394808</v>
      </c>
    </row>
    <row r="9" spans="1:6" ht="21.75" customHeight="1" x14ac:dyDescent="0.2">
      <c r="A9" s="52" t="s">
        <v>147</v>
      </c>
      <c r="B9" s="52"/>
      <c r="D9" s="39">
        <v>-43619</v>
      </c>
      <c r="E9" s="28"/>
      <c r="F9" s="39">
        <v>0</v>
      </c>
    </row>
    <row r="10" spans="1:6" ht="21.75" customHeight="1" x14ac:dyDescent="0.2">
      <c r="A10" s="54" t="s">
        <v>32</v>
      </c>
      <c r="B10" s="54"/>
      <c r="D10" s="33">
        <f>SUM(D8:D9)</f>
        <v>-43619</v>
      </c>
      <c r="E10" s="28"/>
      <c r="F10" s="33">
        <f>SUM(F8:F9)</f>
        <v>78479394808</v>
      </c>
    </row>
    <row r="11" spans="1:6" x14ac:dyDescent="0.2">
      <c r="A11" s="23"/>
      <c r="B11" s="23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3"/>
  <sheetViews>
    <sheetView rightToLeft="1" view="pageBreakPreview" zoomScale="84" zoomScaleNormal="100" zoomScaleSheetLayoutView="84" workbookViewId="0">
      <selection activeCell="G12" sqref="G12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6.85546875" style="28" bestFit="1" customWidth="1"/>
    <col min="4" max="4" width="1.28515625" style="28" customWidth="1"/>
    <col min="5" max="5" width="28.140625" style="28" bestFit="1" customWidth="1"/>
    <col min="6" max="6" width="1.28515625" style="28" customWidth="1"/>
    <col min="7" max="7" width="18.85546875" style="28" bestFit="1" customWidth="1"/>
    <col min="8" max="8" width="1.28515625" style="28" customWidth="1"/>
    <col min="9" max="9" width="19" style="28" bestFit="1" customWidth="1"/>
    <col min="10" max="10" width="1.28515625" style="28" customWidth="1"/>
    <col min="11" max="11" width="16.140625" style="28" bestFit="1" customWidth="1"/>
    <col min="12" max="12" width="1.28515625" style="28" customWidth="1"/>
    <col min="13" max="13" width="20" style="28" bestFit="1" customWidth="1"/>
    <col min="14" max="14" width="1.28515625" style="28" customWidth="1"/>
    <col min="15" max="15" width="19" style="28" bestFit="1" customWidth="1"/>
    <col min="16" max="16" width="1.28515625" style="28" customWidth="1"/>
    <col min="17" max="17" width="16.140625" style="28" bestFit="1" customWidth="1"/>
    <col min="18" max="18" width="1.28515625" style="28" customWidth="1"/>
    <col min="19" max="19" width="20" style="28" bestFit="1" customWidth="1"/>
    <col min="20" max="20" width="0.28515625" customWidth="1"/>
    <col min="21" max="21" width="2.140625" bestFit="1" customWidth="1"/>
  </cols>
  <sheetData>
    <row r="1" spans="1:19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4.45" customHeight="1" x14ac:dyDescent="0.2"/>
    <row r="5" spans="1:19" ht="14.45" customHeight="1" x14ac:dyDescent="0.2">
      <c r="A5" s="50" t="s">
        <v>125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4.45" customHeight="1" x14ac:dyDescent="0.2">
      <c r="A6" s="51" t="s">
        <v>33</v>
      </c>
      <c r="C6" s="51" t="s">
        <v>148</v>
      </c>
      <c r="D6" s="51"/>
      <c r="E6" s="51"/>
      <c r="F6" s="51"/>
      <c r="G6" s="51"/>
      <c r="I6" s="51" t="s">
        <v>122</v>
      </c>
      <c r="J6" s="51"/>
      <c r="K6" s="51"/>
      <c r="L6" s="51"/>
      <c r="M6" s="51"/>
      <c r="O6" s="51" t="s">
        <v>123</v>
      </c>
      <c r="P6" s="51"/>
      <c r="Q6" s="51"/>
      <c r="R6" s="51"/>
      <c r="S6" s="51"/>
    </row>
    <row r="7" spans="1:19" ht="29.1" customHeight="1" x14ac:dyDescent="0.2">
      <c r="A7" s="51"/>
      <c r="C7" s="9" t="s">
        <v>149</v>
      </c>
      <c r="D7" s="35"/>
      <c r="E7" s="9" t="s">
        <v>150</v>
      </c>
      <c r="F7" s="35"/>
      <c r="G7" s="9" t="s">
        <v>151</v>
      </c>
      <c r="I7" s="9" t="s">
        <v>152</v>
      </c>
      <c r="J7" s="35"/>
      <c r="K7" s="9" t="s">
        <v>153</v>
      </c>
      <c r="L7" s="35"/>
      <c r="M7" s="9" t="s">
        <v>154</v>
      </c>
      <c r="O7" s="9" t="s">
        <v>152</v>
      </c>
      <c r="P7" s="35"/>
      <c r="Q7" s="9" t="s">
        <v>153</v>
      </c>
      <c r="R7" s="35"/>
      <c r="S7" s="9" t="s">
        <v>154</v>
      </c>
    </row>
    <row r="8" spans="1:19" ht="21.75" customHeight="1" x14ac:dyDescent="0.2">
      <c r="A8" s="5" t="s">
        <v>21</v>
      </c>
      <c r="C8" s="25" t="s">
        <v>155</v>
      </c>
      <c r="E8" s="36">
        <v>23915314</v>
      </c>
      <c r="G8" s="36">
        <v>150</v>
      </c>
      <c r="I8" s="36">
        <v>3587297100</v>
      </c>
      <c r="K8" s="36">
        <v>242818322</v>
      </c>
      <c r="M8" s="36">
        <v>3344478778</v>
      </c>
      <c r="O8" s="36">
        <v>3587297100</v>
      </c>
      <c r="Q8" s="36">
        <v>242818322</v>
      </c>
      <c r="S8" s="36">
        <v>3344478778</v>
      </c>
    </row>
    <row r="9" spans="1:19" ht="21.75" customHeight="1" x14ac:dyDescent="0.2">
      <c r="A9" s="6" t="s">
        <v>29</v>
      </c>
      <c r="C9" s="26" t="s">
        <v>156</v>
      </c>
      <c r="E9" s="37">
        <v>1092556</v>
      </c>
      <c r="G9" s="37">
        <v>114</v>
      </c>
      <c r="I9" s="37">
        <v>0</v>
      </c>
      <c r="K9" s="37">
        <v>0</v>
      </c>
      <c r="M9" s="37">
        <v>0</v>
      </c>
      <c r="O9" s="37">
        <v>124551384</v>
      </c>
      <c r="Q9" s="37">
        <v>0</v>
      </c>
      <c r="S9" s="37">
        <v>124551384</v>
      </c>
    </row>
    <row r="10" spans="1:19" ht="21.75" customHeight="1" x14ac:dyDescent="0.2">
      <c r="A10" s="6" t="s">
        <v>26</v>
      </c>
      <c r="C10" s="26" t="s">
        <v>157</v>
      </c>
      <c r="E10" s="37">
        <v>90384512</v>
      </c>
      <c r="G10" s="37">
        <v>270</v>
      </c>
      <c r="I10" s="37">
        <v>0</v>
      </c>
      <c r="K10" s="37">
        <v>0</v>
      </c>
      <c r="M10" s="37">
        <v>0</v>
      </c>
      <c r="O10" s="37">
        <v>24403818240</v>
      </c>
      <c r="Q10" s="37">
        <v>0</v>
      </c>
      <c r="S10" s="37">
        <v>24403818240</v>
      </c>
    </row>
    <row r="11" spans="1:19" ht="21.75" customHeight="1" x14ac:dyDescent="0.2">
      <c r="A11" s="6" t="s">
        <v>25</v>
      </c>
      <c r="C11" s="26" t="s">
        <v>158</v>
      </c>
      <c r="E11" s="37">
        <v>23622431</v>
      </c>
      <c r="G11" s="37">
        <v>450</v>
      </c>
      <c r="I11" s="37">
        <v>0</v>
      </c>
      <c r="K11" s="37">
        <v>0</v>
      </c>
      <c r="M11" s="37">
        <v>0</v>
      </c>
      <c r="O11" s="37">
        <v>10630093950</v>
      </c>
      <c r="Q11" s="37">
        <v>0</v>
      </c>
      <c r="S11" s="37">
        <v>10630093950</v>
      </c>
    </row>
    <row r="12" spans="1:19" ht="21.75" customHeight="1" x14ac:dyDescent="0.2">
      <c r="A12" s="6" t="s">
        <v>19</v>
      </c>
      <c r="C12" s="26" t="s">
        <v>159</v>
      </c>
      <c r="E12" s="37">
        <v>6000000</v>
      </c>
      <c r="G12" s="37">
        <v>650</v>
      </c>
      <c r="I12" s="37">
        <v>0</v>
      </c>
      <c r="K12" s="37">
        <v>0</v>
      </c>
      <c r="M12" s="37">
        <v>0</v>
      </c>
      <c r="O12" s="37">
        <v>3900000000</v>
      </c>
      <c r="Q12" s="37">
        <v>192968750</v>
      </c>
      <c r="S12" s="37">
        <v>3707031250</v>
      </c>
    </row>
    <row r="13" spans="1:19" ht="21.75" customHeight="1" x14ac:dyDescent="0.2">
      <c r="A13" s="6" t="s">
        <v>22</v>
      </c>
      <c r="C13" s="26" t="s">
        <v>160</v>
      </c>
      <c r="E13" s="37">
        <v>25726590</v>
      </c>
      <c r="G13" s="37">
        <v>388</v>
      </c>
      <c r="I13" s="37">
        <v>0</v>
      </c>
      <c r="K13" s="37">
        <v>0</v>
      </c>
      <c r="M13" s="37">
        <v>0</v>
      </c>
      <c r="O13" s="37">
        <v>9981916920</v>
      </c>
      <c r="Q13" s="37">
        <v>0</v>
      </c>
      <c r="S13" s="37">
        <v>9981916920</v>
      </c>
    </row>
    <row r="14" spans="1:19" ht="21.75" customHeight="1" x14ac:dyDescent="0.2">
      <c r="A14" s="6" t="s">
        <v>17</v>
      </c>
      <c r="C14" s="26" t="s">
        <v>161</v>
      </c>
      <c r="E14" s="37">
        <v>27066762</v>
      </c>
      <c r="G14" s="37">
        <v>957</v>
      </c>
      <c r="I14" s="37">
        <v>0</v>
      </c>
      <c r="K14" s="37">
        <v>0</v>
      </c>
      <c r="M14" s="37">
        <v>0</v>
      </c>
      <c r="O14" s="37">
        <v>25902891234</v>
      </c>
      <c r="Q14" s="37">
        <v>1472515781</v>
      </c>
      <c r="S14" s="37">
        <v>24430375453</v>
      </c>
    </row>
    <row r="15" spans="1:19" ht="21.75" customHeight="1" x14ac:dyDescent="0.2">
      <c r="A15" s="6" t="s">
        <v>23</v>
      </c>
      <c r="C15" s="26" t="s">
        <v>161</v>
      </c>
      <c r="E15" s="37">
        <v>6984400</v>
      </c>
      <c r="G15" s="37">
        <v>1130</v>
      </c>
      <c r="I15" s="37">
        <v>0</v>
      </c>
      <c r="K15" s="37">
        <v>0</v>
      </c>
      <c r="M15" s="37">
        <v>0</v>
      </c>
      <c r="O15" s="37">
        <v>7892372000</v>
      </c>
      <c r="Q15" s="37">
        <v>225796405</v>
      </c>
      <c r="S15" s="37">
        <v>7666575595</v>
      </c>
    </row>
    <row r="16" spans="1:19" ht="21.75" customHeight="1" x14ac:dyDescent="0.2">
      <c r="A16" s="6" t="s">
        <v>18</v>
      </c>
      <c r="C16" s="26" t="s">
        <v>162</v>
      </c>
      <c r="E16" s="37">
        <v>588646749</v>
      </c>
      <c r="G16" s="37">
        <v>1500</v>
      </c>
      <c r="I16" s="37">
        <v>882970123500</v>
      </c>
      <c r="K16" s="37">
        <v>61340818012</v>
      </c>
      <c r="M16" s="37">
        <v>821629305488</v>
      </c>
      <c r="O16" s="37">
        <v>882970123500</v>
      </c>
      <c r="Q16" s="37">
        <v>61340818012</v>
      </c>
      <c r="S16" s="37">
        <v>821629305488</v>
      </c>
    </row>
    <row r="17" spans="1:21" ht="21.75" customHeight="1" x14ac:dyDescent="0.2">
      <c r="A17" s="6" t="s">
        <v>20</v>
      </c>
      <c r="C17" s="26" t="s">
        <v>163</v>
      </c>
      <c r="E17" s="37">
        <v>3776384605</v>
      </c>
      <c r="G17" s="37">
        <v>1060</v>
      </c>
      <c r="I17" s="37">
        <v>0</v>
      </c>
      <c r="K17" s="37">
        <v>0</v>
      </c>
      <c r="M17" s="37">
        <v>0</v>
      </c>
      <c r="O17" s="37">
        <v>4002967681300</v>
      </c>
      <c r="Q17" s="37">
        <v>0</v>
      </c>
      <c r="S17" s="37">
        <v>4002967681300</v>
      </c>
    </row>
    <row r="18" spans="1:21" ht="21.75" customHeight="1" x14ac:dyDescent="0.2">
      <c r="A18" s="6" t="s">
        <v>24</v>
      </c>
      <c r="C18" s="26" t="s">
        <v>164</v>
      </c>
      <c r="E18" s="37">
        <v>1378829476</v>
      </c>
      <c r="G18" s="37">
        <v>560</v>
      </c>
      <c r="I18" s="37">
        <v>772144506560</v>
      </c>
      <c r="K18" s="37">
        <v>49959381911</v>
      </c>
      <c r="M18" s="37">
        <v>722185124649</v>
      </c>
      <c r="O18" s="37">
        <v>772144506560</v>
      </c>
      <c r="Q18" s="37">
        <v>49959381911</v>
      </c>
      <c r="S18" s="37">
        <v>722185124649</v>
      </c>
    </row>
    <row r="19" spans="1:21" ht="21.75" customHeight="1" x14ac:dyDescent="0.2">
      <c r="A19" s="6" t="s">
        <v>16</v>
      </c>
      <c r="C19" s="26" t="s">
        <v>165</v>
      </c>
      <c r="E19" s="37">
        <v>16104317</v>
      </c>
      <c r="G19" s="37">
        <v>3359</v>
      </c>
      <c r="I19" s="37">
        <v>0</v>
      </c>
      <c r="K19" s="37">
        <v>0</v>
      </c>
      <c r="M19" s="37">
        <v>0</v>
      </c>
      <c r="O19" s="37">
        <v>54094400803</v>
      </c>
      <c r="Q19" s="37">
        <v>0</v>
      </c>
      <c r="S19" s="37">
        <v>54094400803</v>
      </c>
    </row>
    <row r="20" spans="1:21" ht="21.75" customHeight="1" x14ac:dyDescent="0.2">
      <c r="A20" s="6" t="s">
        <v>15</v>
      </c>
      <c r="C20" s="26" t="s">
        <v>166</v>
      </c>
      <c r="E20" s="37">
        <v>125860912</v>
      </c>
      <c r="G20" s="37">
        <v>540</v>
      </c>
      <c r="I20" s="37">
        <v>0</v>
      </c>
      <c r="K20" s="37">
        <v>0</v>
      </c>
      <c r="M20" s="37">
        <v>0</v>
      </c>
      <c r="O20" s="37">
        <v>67964892480</v>
      </c>
      <c r="Q20" s="37">
        <v>0</v>
      </c>
      <c r="S20" s="37">
        <v>67964892480</v>
      </c>
    </row>
    <row r="21" spans="1:21" ht="21.75" customHeight="1" x14ac:dyDescent="0.2">
      <c r="A21" s="6" t="s">
        <v>28</v>
      </c>
      <c r="C21" s="26" t="s">
        <v>167</v>
      </c>
      <c r="E21" s="37">
        <v>1230762920</v>
      </c>
      <c r="G21" s="37">
        <v>700</v>
      </c>
      <c r="I21" s="37">
        <v>0</v>
      </c>
      <c r="K21" s="37">
        <v>0</v>
      </c>
      <c r="M21" s="37">
        <v>0</v>
      </c>
      <c r="O21" s="37">
        <v>861534044000</v>
      </c>
      <c r="Q21" s="37">
        <v>0</v>
      </c>
      <c r="S21" s="37">
        <v>861534044000</v>
      </c>
    </row>
    <row r="22" spans="1:21" ht="21.75" customHeight="1" x14ac:dyDescent="0.2">
      <c r="A22" s="7" t="s">
        <v>27</v>
      </c>
      <c r="C22" s="40" t="s">
        <v>168</v>
      </c>
      <c r="E22" s="39">
        <v>2187364351</v>
      </c>
      <c r="G22" s="39">
        <v>150</v>
      </c>
      <c r="I22" s="39">
        <v>0</v>
      </c>
      <c r="K22" s="39">
        <v>0</v>
      </c>
      <c r="M22" s="39">
        <v>0</v>
      </c>
      <c r="O22" s="39">
        <v>328104652650</v>
      </c>
      <c r="Q22" s="39">
        <v>0</v>
      </c>
      <c r="S22" s="39">
        <v>328104652650</v>
      </c>
    </row>
    <row r="23" spans="1:21" ht="21.75" customHeight="1" x14ac:dyDescent="0.2">
      <c r="A23" s="8" t="s">
        <v>32</v>
      </c>
      <c r="C23" s="33"/>
      <c r="E23" s="33"/>
      <c r="G23" s="33"/>
      <c r="I23" s="33">
        <f>SUM(I8:I22)</f>
        <v>1658701927160</v>
      </c>
      <c r="K23" s="33">
        <f>SUM(K8:K22)</f>
        <v>111543018245</v>
      </c>
      <c r="M23" s="33">
        <f>SUM(M8:M22)</f>
        <v>1547158908915</v>
      </c>
      <c r="O23" s="33">
        <f>SUM(O8:O22)</f>
        <v>7056203242121</v>
      </c>
      <c r="Q23" s="33">
        <f>SUM(Q8:Q22)</f>
        <v>113434299181</v>
      </c>
      <c r="S23" s="33">
        <f>SUM(S8:S22)</f>
        <v>6942768942940</v>
      </c>
      <c r="U23" s="1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32"/>
  <sheetViews>
    <sheetView rightToLeft="1" view="pageBreakPreview" topLeftCell="A13" zoomScale="90" zoomScaleNormal="100" zoomScaleSheetLayoutView="90" workbookViewId="0">
      <selection activeCell="Q15" sqref="Q15"/>
    </sheetView>
  </sheetViews>
  <sheetFormatPr defaultRowHeight="12.75" x14ac:dyDescent="0.2"/>
  <cols>
    <col min="1" max="1" width="50.7109375" bestFit="1" customWidth="1"/>
    <col min="2" max="2" width="1.28515625" customWidth="1"/>
    <col min="3" max="3" width="17.140625" style="28" customWidth="1"/>
    <col min="4" max="4" width="1.28515625" style="28" customWidth="1"/>
    <col min="5" max="5" width="10.42578125" style="28" customWidth="1"/>
    <col min="6" max="6" width="1.28515625" style="28" customWidth="1"/>
    <col min="7" max="7" width="18" style="28" customWidth="1"/>
    <col min="8" max="8" width="1.28515625" style="28" customWidth="1"/>
    <col min="9" max="9" width="17" style="28" customWidth="1"/>
    <col min="10" max="10" width="1.28515625" style="28" customWidth="1"/>
    <col min="11" max="11" width="10.42578125" style="28" customWidth="1"/>
    <col min="12" max="12" width="1.28515625" style="28" customWidth="1"/>
    <col min="13" max="13" width="17.85546875" style="28" customWidth="1"/>
    <col min="14" max="14" width="0.28515625" customWidth="1"/>
  </cols>
  <sheetData>
    <row r="1" spans="1:13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.75" customHeight="1" x14ac:dyDescent="0.2">
      <c r="A2" s="41" t="s">
        <v>105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4.45" customHeight="1" x14ac:dyDescent="0.2"/>
    <row r="5" spans="1:13" ht="14.45" customHeight="1" x14ac:dyDescent="0.2">
      <c r="A5" s="50" t="s">
        <v>171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45" customHeight="1" x14ac:dyDescent="0.2">
      <c r="A6" s="51" t="s">
        <v>108</v>
      </c>
      <c r="C6" s="51" t="s">
        <v>122</v>
      </c>
      <c r="D6" s="51"/>
      <c r="E6" s="51"/>
      <c r="F6" s="51"/>
      <c r="G6" s="51"/>
      <c r="I6" s="51" t="s">
        <v>123</v>
      </c>
      <c r="J6" s="51"/>
      <c r="K6" s="51"/>
      <c r="L6" s="51"/>
      <c r="M6" s="51"/>
    </row>
    <row r="7" spans="1:13" ht="29.1" customHeight="1" x14ac:dyDescent="0.2">
      <c r="A7" s="51"/>
      <c r="C7" s="9" t="s">
        <v>169</v>
      </c>
      <c r="D7" s="35"/>
      <c r="E7" s="9" t="s">
        <v>153</v>
      </c>
      <c r="F7" s="35"/>
      <c r="G7" s="9" t="s">
        <v>170</v>
      </c>
      <c r="I7" s="9" t="s">
        <v>169</v>
      </c>
      <c r="J7" s="35"/>
      <c r="K7" s="9" t="s">
        <v>153</v>
      </c>
      <c r="L7" s="35"/>
      <c r="M7" s="9" t="s">
        <v>170</v>
      </c>
    </row>
    <row r="8" spans="1:13" ht="21.75" customHeight="1" x14ac:dyDescent="0.2">
      <c r="A8" s="5" t="s">
        <v>82</v>
      </c>
      <c r="C8" s="36">
        <v>329395</v>
      </c>
      <c r="E8" s="36">
        <v>0</v>
      </c>
      <c r="G8" s="36">
        <v>329395</v>
      </c>
      <c r="I8" s="36">
        <v>141327835</v>
      </c>
      <c r="K8" s="36">
        <v>0</v>
      </c>
      <c r="M8" s="36">
        <v>141327835</v>
      </c>
    </row>
    <row r="9" spans="1:13" ht="21.75" customHeight="1" x14ac:dyDescent="0.2">
      <c r="A9" s="6" t="s">
        <v>83</v>
      </c>
      <c r="C9" s="37">
        <v>0</v>
      </c>
      <c r="E9" s="37">
        <v>0</v>
      </c>
      <c r="G9" s="37">
        <v>0</v>
      </c>
      <c r="I9" s="37">
        <v>82763282</v>
      </c>
      <c r="K9" s="37">
        <v>0</v>
      </c>
      <c r="M9" s="37">
        <v>82763282</v>
      </c>
    </row>
    <row r="10" spans="1:13" ht="21.75" customHeight="1" x14ac:dyDescent="0.2">
      <c r="A10" s="6" t="s">
        <v>86</v>
      </c>
      <c r="C10" s="37">
        <v>783270</v>
      </c>
      <c r="E10" s="37">
        <v>0</v>
      </c>
      <c r="G10" s="37">
        <v>783270</v>
      </c>
      <c r="I10" s="37">
        <v>29560590</v>
      </c>
      <c r="K10" s="37">
        <v>0</v>
      </c>
      <c r="M10" s="37">
        <v>29560590</v>
      </c>
    </row>
    <row r="11" spans="1:13" ht="21.75" customHeight="1" x14ac:dyDescent="0.2">
      <c r="A11" s="6" t="s">
        <v>87</v>
      </c>
      <c r="C11" s="37">
        <v>0</v>
      </c>
      <c r="E11" s="37">
        <v>0</v>
      </c>
      <c r="G11" s="37">
        <v>0</v>
      </c>
      <c r="I11" s="37">
        <v>64465300</v>
      </c>
      <c r="K11" s="37">
        <v>0</v>
      </c>
      <c r="M11" s="37">
        <v>64465300</v>
      </c>
    </row>
    <row r="12" spans="1:13" ht="21.75" customHeight="1" x14ac:dyDescent="0.2">
      <c r="A12" s="6" t="s">
        <v>143</v>
      </c>
      <c r="C12" s="37">
        <v>0</v>
      </c>
      <c r="E12" s="37">
        <v>0</v>
      </c>
      <c r="G12" s="37">
        <v>0</v>
      </c>
      <c r="I12" s="37">
        <v>5439497</v>
      </c>
      <c r="K12" s="37">
        <v>0</v>
      </c>
      <c r="M12" s="37">
        <v>5439497</v>
      </c>
    </row>
    <row r="13" spans="1:13" ht="21.75" customHeight="1" x14ac:dyDescent="0.2">
      <c r="A13" s="6" t="s">
        <v>144</v>
      </c>
      <c r="C13" s="37">
        <v>0</v>
      </c>
      <c r="E13" s="37">
        <v>0</v>
      </c>
      <c r="G13" s="37">
        <v>0</v>
      </c>
      <c r="I13" s="37">
        <v>102717759</v>
      </c>
      <c r="K13" s="37">
        <v>0</v>
      </c>
      <c r="M13" s="37">
        <v>102717759</v>
      </c>
    </row>
    <row r="14" spans="1:13" ht="21.75" customHeight="1" x14ac:dyDescent="0.2">
      <c r="A14" s="6" t="s">
        <v>196</v>
      </c>
      <c r="C14" s="37">
        <v>0</v>
      </c>
      <c r="E14" s="37">
        <v>0</v>
      </c>
      <c r="G14" s="37">
        <v>0</v>
      </c>
      <c r="I14" s="37">
        <v>775593</v>
      </c>
      <c r="K14" s="37">
        <v>0</v>
      </c>
      <c r="M14" s="37">
        <v>775593</v>
      </c>
    </row>
    <row r="15" spans="1:13" ht="21.75" customHeight="1" x14ac:dyDescent="0.2">
      <c r="A15" s="6" t="s">
        <v>145</v>
      </c>
      <c r="C15" s="37">
        <v>0</v>
      </c>
      <c r="E15" s="37">
        <v>0</v>
      </c>
      <c r="G15" s="37">
        <v>0</v>
      </c>
      <c r="I15" s="37">
        <v>4382442</v>
      </c>
      <c r="K15" s="37">
        <v>0</v>
      </c>
      <c r="M15" s="37">
        <v>4382442</v>
      </c>
    </row>
    <row r="16" spans="1:13" ht="21.75" customHeight="1" x14ac:dyDescent="0.2">
      <c r="A16" s="6" t="s">
        <v>146</v>
      </c>
      <c r="C16" s="37">
        <v>0</v>
      </c>
      <c r="E16" s="37">
        <v>0</v>
      </c>
      <c r="G16" s="37">
        <v>0</v>
      </c>
      <c r="I16" s="37">
        <v>23357327</v>
      </c>
      <c r="K16" s="37">
        <v>0</v>
      </c>
      <c r="M16" s="37">
        <v>23357327</v>
      </c>
    </row>
    <row r="17" spans="1:15" ht="21.75" customHeight="1" x14ac:dyDescent="0.2">
      <c r="A17" s="6" t="s">
        <v>89</v>
      </c>
      <c r="C17" s="37">
        <v>276178</v>
      </c>
      <c r="E17" s="37">
        <v>0</v>
      </c>
      <c r="G17" s="37">
        <v>276178</v>
      </c>
      <c r="I17" s="37">
        <v>1339166</v>
      </c>
      <c r="K17" s="37">
        <v>0</v>
      </c>
      <c r="M17" s="37">
        <v>1339166</v>
      </c>
    </row>
    <row r="18" spans="1:15" ht="21.75" customHeight="1" x14ac:dyDescent="0.2">
      <c r="A18" s="6" t="s">
        <v>90</v>
      </c>
      <c r="C18" s="37">
        <v>17009</v>
      </c>
      <c r="E18" s="37">
        <v>0</v>
      </c>
      <c r="G18" s="37">
        <v>17009</v>
      </c>
      <c r="I18" s="37">
        <v>334665020</v>
      </c>
      <c r="K18" s="37">
        <v>0</v>
      </c>
      <c r="M18" s="37">
        <v>334665020</v>
      </c>
    </row>
    <row r="19" spans="1:15" ht="21.75" customHeight="1" x14ac:dyDescent="0.2">
      <c r="A19" s="6" t="s">
        <v>91</v>
      </c>
      <c r="C19" s="37">
        <v>14122780</v>
      </c>
      <c r="E19" s="37">
        <v>0</v>
      </c>
      <c r="G19" s="37">
        <v>14122780</v>
      </c>
      <c r="I19" s="37">
        <v>28627950</v>
      </c>
      <c r="K19" s="37">
        <v>0</v>
      </c>
      <c r="M19" s="37">
        <v>28627950</v>
      </c>
    </row>
    <row r="20" spans="1:15" ht="21.75" customHeight="1" x14ac:dyDescent="0.2">
      <c r="A20" s="6" t="s">
        <v>92</v>
      </c>
      <c r="C20" s="37">
        <v>6233525</v>
      </c>
      <c r="E20" s="37">
        <v>0</v>
      </c>
      <c r="G20" s="37">
        <v>6233525</v>
      </c>
      <c r="I20" s="37">
        <v>41117054</v>
      </c>
      <c r="K20" s="37">
        <v>0</v>
      </c>
      <c r="M20" s="37">
        <v>41117054</v>
      </c>
    </row>
    <row r="21" spans="1:15" ht="21.75" customHeight="1" x14ac:dyDescent="0.2">
      <c r="A21" s="6" t="s">
        <v>93</v>
      </c>
      <c r="C21" s="37">
        <v>957727</v>
      </c>
      <c r="E21" s="37">
        <v>0</v>
      </c>
      <c r="G21" s="37">
        <v>957727</v>
      </c>
      <c r="I21" s="37">
        <v>170634455</v>
      </c>
      <c r="K21" s="37">
        <v>0</v>
      </c>
      <c r="M21" s="37">
        <v>170634455</v>
      </c>
    </row>
    <row r="22" spans="1:15" ht="21.75" customHeight="1" x14ac:dyDescent="0.2">
      <c r="A22" s="6" t="s">
        <v>94</v>
      </c>
      <c r="C22" s="37">
        <v>18063011</v>
      </c>
      <c r="E22" s="37">
        <v>0</v>
      </c>
      <c r="G22" s="37">
        <v>18063011</v>
      </c>
      <c r="I22" s="37">
        <v>138754006</v>
      </c>
      <c r="K22" s="37">
        <v>0</v>
      </c>
      <c r="M22" s="37">
        <v>138754006</v>
      </c>
    </row>
    <row r="23" spans="1:15" ht="21.75" customHeight="1" x14ac:dyDescent="0.2">
      <c r="A23" s="6" t="s">
        <v>95</v>
      </c>
      <c r="C23" s="37">
        <v>4197</v>
      </c>
      <c r="E23" s="37">
        <v>0</v>
      </c>
      <c r="G23" s="37">
        <v>4197</v>
      </c>
      <c r="I23" s="37">
        <v>29581</v>
      </c>
      <c r="K23" s="37">
        <v>0</v>
      </c>
      <c r="M23" s="37">
        <v>29581</v>
      </c>
    </row>
    <row r="24" spans="1:15" ht="21.75" customHeight="1" x14ac:dyDescent="0.2">
      <c r="A24" s="6" t="s">
        <v>96</v>
      </c>
      <c r="C24" s="37">
        <v>135233</v>
      </c>
      <c r="E24" s="37">
        <v>0</v>
      </c>
      <c r="G24" s="37">
        <v>135233</v>
      </c>
      <c r="I24" s="37">
        <v>5734415</v>
      </c>
      <c r="K24" s="37">
        <v>0</v>
      </c>
      <c r="M24" s="37">
        <v>5734415</v>
      </c>
    </row>
    <row r="25" spans="1:15" ht="21.75" customHeight="1" x14ac:dyDescent="0.2">
      <c r="A25" s="6" t="s">
        <v>97</v>
      </c>
      <c r="C25" s="37">
        <v>4179</v>
      </c>
      <c r="E25" s="37">
        <v>0</v>
      </c>
      <c r="G25" s="37">
        <v>4179</v>
      </c>
      <c r="I25" s="37">
        <v>25244</v>
      </c>
      <c r="K25" s="37">
        <v>0</v>
      </c>
      <c r="M25" s="37">
        <v>25244</v>
      </c>
    </row>
    <row r="26" spans="1:15" ht="21.75" customHeight="1" x14ac:dyDescent="0.2">
      <c r="A26" s="6" t="s">
        <v>98</v>
      </c>
      <c r="C26" s="37">
        <v>574469</v>
      </c>
      <c r="E26" s="37">
        <v>0</v>
      </c>
      <c r="G26" s="37">
        <v>574469</v>
      </c>
      <c r="I26" s="37">
        <v>7466779</v>
      </c>
      <c r="K26" s="37">
        <v>0</v>
      </c>
      <c r="M26" s="37">
        <v>7466779</v>
      </c>
    </row>
    <row r="27" spans="1:15" ht="21.75" customHeight="1" x14ac:dyDescent="0.2">
      <c r="A27" s="6" t="s">
        <v>99</v>
      </c>
      <c r="C27" s="37">
        <v>131370</v>
      </c>
      <c r="E27" s="37">
        <v>0</v>
      </c>
      <c r="G27" s="37">
        <v>131370</v>
      </c>
      <c r="I27" s="37">
        <v>39337246</v>
      </c>
      <c r="K27" s="37">
        <v>0</v>
      </c>
      <c r="M27" s="37">
        <v>39337246</v>
      </c>
    </row>
    <row r="28" spans="1:15" ht="21.75" customHeight="1" x14ac:dyDescent="0.2">
      <c r="A28" s="6" t="s">
        <v>100</v>
      </c>
      <c r="C28" s="37">
        <v>58814726</v>
      </c>
      <c r="E28" s="37">
        <v>0</v>
      </c>
      <c r="G28" s="37">
        <v>58814726</v>
      </c>
      <c r="I28" s="37">
        <v>297518616</v>
      </c>
      <c r="K28" s="37">
        <v>0</v>
      </c>
      <c r="M28" s="37">
        <v>297518616</v>
      </c>
    </row>
    <row r="29" spans="1:15" ht="21.75" customHeight="1" x14ac:dyDescent="0.2">
      <c r="A29" s="6" t="s">
        <v>101</v>
      </c>
      <c r="C29" s="37">
        <v>4161</v>
      </c>
      <c r="E29" s="37">
        <v>0</v>
      </c>
      <c r="G29" s="37">
        <v>4161</v>
      </c>
      <c r="I29" s="37">
        <v>20926</v>
      </c>
      <c r="K29" s="37">
        <v>0</v>
      </c>
      <c r="M29" s="37">
        <v>20926</v>
      </c>
    </row>
    <row r="30" spans="1:15" ht="21.75" customHeight="1" x14ac:dyDescent="0.2">
      <c r="A30" s="6" t="s">
        <v>102</v>
      </c>
      <c r="C30" s="37">
        <v>7719905</v>
      </c>
      <c r="E30" s="37">
        <v>0</v>
      </c>
      <c r="G30" s="37">
        <v>7719905</v>
      </c>
      <c r="I30" s="37">
        <v>8764458</v>
      </c>
      <c r="K30" s="37">
        <v>0</v>
      </c>
      <c r="M30" s="37">
        <v>8764458</v>
      </c>
    </row>
    <row r="31" spans="1:15" ht="21.75" customHeight="1" x14ac:dyDescent="0.2">
      <c r="A31" s="7" t="s">
        <v>103</v>
      </c>
      <c r="C31" s="39">
        <v>10421</v>
      </c>
      <c r="E31" s="39">
        <v>0</v>
      </c>
      <c r="G31" s="39">
        <v>10421</v>
      </c>
      <c r="I31" s="39">
        <v>585192</v>
      </c>
      <c r="K31" s="39">
        <v>0</v>
      </c>
      <c r="M31" s="39">
        <v>585192</v>
      </c>
    </row>
    <row r="32" spans="1:15" ht="21.75" customHeight="1" x14ac:dyDescent="0.2">
      <c r="A32" s="8" t="s">
        <v>32</v>
      </c>
      <c r="C32" s="33">
        <f>SUM(C8:C31)</f>
        <v>108181556</v>
      </c>
      <c r="E32" s="33">
        <v>0</v>
      </c>
      <c r="G32" s="33">
        <f>SUM(G8:G31)</f>
        <v>108181556</v>
      </c>
      <c r="I32" s="33">
        <f>SUM(I8:I31)</f>
        <v>1529409733</v>
      </c>
      <c r="K32" s="33">
        <f>SUM(K8:K31)</f>
        <v>0</v>
      </c>
      <c r="M32" s="33">
        <f>SUM(M8:M31)</f>
        <v>1529409733</v>
      </c>
      <c r="O32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6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43"/>
  <sheetViews>
    <sheetView rightToLeft="1" view="pageBreakPreview" topLeftCell="A22" zoomScale="90" zoomScaleNormal="100" zoomScaleSheetLayoutView="90" workbookViewId="0">
      <selection activeCell="T27" sqref="T27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3.42578125" bestFit="1" customWidth="1"/>
    <col min="4" max="4" width="1.28515625" customWidth="1"/>
    <col min="5" max="5" width="24.85546875" bestFit="1" customWidth="1"/>
    <col min="6" max="6" width="1.28515625" customWidth="1"/>
    <col min="7" max="7" width="19.140625" bestFit="1" customWidth="1"/>
    <col min="8" max="8" width="1.28515625" customWidth="1"/>
    <col min="9" max="9" width="22.28515625" customWidth="1"/>
    <col min="10" max="10" width="1.28515625" customWidth="1"/>
    <col min="11" max="11" width="20.140625" customWidth="1"/>
    <col min="12" max="12" width="1.28515625" customWidth="1"/>
    <col min="13" max="13" width="24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18.85546875" customWidth="1"/>
    <col min="18" max="18" width="14.85546875" bestFit="1" customWidth="1"/>
    <col min="19" max="20" width="16.42578125" bestFit="1" customWidth="1"/>
  </cols>
  <sheetData>
    <row r="1" spans="1:20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0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0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0" ht="14.45" customHeight="1" x14ac:dyDescent="0.2"/>
    <row r="5" spans="1:20" ht="24" customHeight="1" x14ac:dyDescent="0.2">
      <c r="A5" s="15" t="s">
        <v>172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0" ht="14.45" customHeight="1" x14ac:dyDescent="0.2">
      <c r="A6" s="13" t="s">
        <v>108</v>
      </c>
      <c r="C6" s="13" t="s">
        <v>122</v>
      </c>
      <c r="D6" s="13"/>
      <c r="E6" s="13"/>
      <c r="F6" s="13"/>
      <c r="G6" s="13"/>
      <c r="H6" s="13"/>
      <c r="I6" s="13"/>
      <c r="K6" s="13" t="s">
        <v>123</v>
      </c>
      <c r="L6" s="13"/>
      <c r="M6" s="13"/>
      <c r="N6" s="13"/>
      <c r="O6" s="13"/>
      <c r="P6" s="13"/>
      <c r="Q6" s="13"/>
    </row>
    <row r="7" spans="1:20" ht="35.25" customHeight="1" x14ac:dyDescent="0.2">
      <c r="A7" s="13"/>
      <c r="C7" s="9" t="s">
        <v>9</v>
      </c>
      <c r="D7" s="3"/>
      <c r="E7" s="9" t="s">
        <v>173</v>
      </c>
      <c r="F7" s="3"/>
      <c r="G7" s="9" t="s">
        <v>174</v>
      </c>
      <c r="H7" s="3"/>
      <c r="I7" s="9" t="s">
        <v>175</v>
      </c>
      <c r="K7" s="9" t="s">
        <v>9</v>
      </c>
      <c r="L7" s="3"/>
      <c r="M7" s="9" t="s">
        <v>173</v>
      </c>
      <c r="N7" s="3"/>
      <c r="O7" s="9" t="s">
        <v>174</v>
      </c>
      <c r="P7" s="3"/>
      <c r="Q7" s="9" t="s">
        <v>175</v>
      </c>
    </row>
    <row r="8" spans="1:20" ht="21.75" customHeight="1" x14ac:dyDescent="0.2">
      <c r="A8" s="5" t="s">
        <v>65</v>
      </c>
      <c r="C8" s="74">
        <v>2349017</v>
      </c>
      <c r="D8" s="75"/>
      <c r="E8" s="74">
        <v>100000041326</v>
      </c>
      <c r="F8" s="75"/>
      <c r="G8" s="74">
        <v>79511059417</v>
      </c>
      <c r="H8" s="75"/>
      <c r="I8" s="74">
        <v>20488981909</v>
      </c>
      <c r="J8" s="75"/>
      <c r="K8" s="74">
        <v>55832027</v>
      </c>
      <c r="L8" s="75"/>
      <c r="M8" s="74">
        <v>2084800251043</v>
      </c>
      <c r="N8" s="75"/>
      <c r="O8" s="74">
        <v>1910198496363</v>
      </c>
      <c r="P8" s="75"/>
      <c r="Q8" s="74">
        <v>174601754680</v>
      </c>
      <c r="S8" s="16"/>
      <c r="T8" s="16"/>
    </row>
    <row r="9" spans="1:20" ht="21.75" customHeight="1" x14ac:dyDescent="0.2">
      <c r="A9" s="6" t="s">
        <v>72</v>
      </c>
      <c r="C9" s="76">
        <v>3175385</v>
      </c>
      <c r="D9" s="75"/>
      <c r="E9" s="76">
        <v>36805336023</v>
      </c>
      <c r="F9" s="75"/>
      <c r="G9" s="76">
        <v>32796012929</v>
      </c>
      <c r="H9" s="75"/>
      <c r="I9" s="76">
        <v>4009323094</v>
      </c>
      <c r="J9" s="75"/>
      <c r="K9" s="76">
        <v>72172120</v>
      </c>
      <c r="L9" s="75"/>
      <c r="M9" s="76">
        <v>750835788719</v>
      </c>
      <c r="N9" s="75"/>
      <c r="O9" s="76">
        <v>736375832005</v>
      </c>
      <c r="P9" s="75"/>
      <c r="Q9" s="76">
        <v>14459956714</v>
      </c>
      <c r="S9" s="16"/>
      <c r="T9" s="16"/>
    </row>
    <row r="10" spans="1:20" ht="21.75" customHeight="1" x14ac:dyDescent="0.2">
      <c r="A10" s="6" t="s">
        <v>30</v>
      </c>
      <c r="C10" s="76">
        <v>7000000</v>
      </c>
      <c r="D10" s="75"/>
      <c r="E10" s="76">
        <v>82752061040</v>
      </c>
      <c r="F10" s="75"/>
      <c r="G10" s="76">
        <v>47508751252</v>
      </c>
      <c r="H10" s="75"/>
      <c r="I10" s="76">
        <v>35243309788</v>
      </c>
      <c r="J10" s="75"/>
      <c r="K10" s="76">
        <v>24860000</v>
      </c>
      <c r="L10" s="75"/>
      <c r="M10" s="76">
        <v>240545847296</v>
      </c>
      <c r="N10" s="75"/>
      <c r="O10" s="76">
        <v>167770636995</v>
      </c>
      <c r="P10" s="75"/>
      <c r="Q10" s="76">
        <v>72775210301</v>
      </c>
      <c r="S10" s="16"/>
      <c r="T10" s="16"/>
    </row>
    <row r="11" spans="1:20" ht="21.75" customHeight="1" x14ac:dyDescent="0.2">
      <c r="A11" s="6" t="s">
        <v>21</v>
      </c>
      <c r="C11" s="76">
        <v>100000</v>
      </c>
      <c r="D11" s="75"/>
      <c r="E11" s="76">
        <v>524601000</v>
      </c>
      <c r="F11" s="75"/>
      <c r="G11" s="76">
        <v>434043760</v>
      </c>
      <c r="H11" s="75"/>
      <c r="I11" s="76">
        <v>90557240</v>
      </c>
      <c r="J11" s="75"/>
      <c r="K11" s="76">
        <v>20130000</v>
      </c>
      <c r="L11" s="75"/>
      <c r="M11" s="76">
        <v>95819971742</v>
      </c>
      <c r="N11" s="75"/>
      <c r="O11" s="76">
        <v>86700829682</v>
      </c>
      <c r="P11" s="75"/>
      <c r="Q11" s="76">
        <v>9119142060</v>
      </c>
      <c r="S11" s="16"/>
      <c r="T11" s="16"/>
    </row>
    <row r="12" spans="1:20" ht="21.75" customHeight="1" x14ac:dyDescent="0.2">
      <c r="A12" s="6" t="s">
        <v>25</v>
      </c>
      <c r="C12" s="76">
        <v>7600000</v>
      </c>
      <c r="D12" s="75"/>
      <c r="E12" s="76">
        <v>39266534971</v>
      </c>
      <c r="F12" s="75"/>
      <c r="G12" s="76">
        <v>26241171263</v>
      </c>
      <c r="H12" s="75"/>
      <c r="I12" s="76">
        <v>13025363708</v>
      </c>
      <c r="J12" s="75"/>
      <c r="K12" s="76">
        <v>31667000</v>
      </c>
      <c r="L12" s="75"/>
      <c r="M12" s="76">
        <v>135229488224</v>
      </c>
      <c r="N12" s="75"/>
      <c r="O12" s="76">
        <v>108356407283</v>
      </c>
      <c r="P12" s="75"/>
      <c r="Q12" s="76">
        <v>26873080941</v>
      </c>
      <c r="S12" s="16"/>
      <c r="T12" s="16"/>
    </row>
    <row r="13" spans="1:20" ht="21.75" customHeight="1" x14ac:dyDescent="0.2">
      <c r="A13" s="6" t="s">
        <v>66</v>
      </c>
      <c r="C13" s="76">
        <v>29100000</v>
      </c>
      <c r="D13" s="75"/>
      <c r="E13" s="76">
        <v>293348586870</v>
      </c>
      <c r="F13" s="75"/>
      <c r="G13" s="76">
        <v>293228905166</v>
      </c>
      <c r="H13" s="75"/>
      <c r="I13" s="76">
        <v>119681704</v>
      </c>
      <c r="J13" s="75"/>
      <c r="K13" s="76">
        <v>181889000</v>
      </c>
      <c r="L13" s="75"/>
      <c r="M13" s="76">
        <v>1838843154667</v>
      </c>
      <c r="N13" s="75"/>
      <c r="O13" s="76">
        <v>1836216246482</v>
      </c>
      <c r="P13" s="75"/>
      <c r="Q13" s="76">
        <v>2626908185</v>
      </c>
      <c r="S13" s="16"/>
      <c r="T13" s="16"/>
    </row>
    <row r="14" spans="1:20" ht="21.75" customHeight="1" x14ac:dyDescent="0.2">
      <c r="A14" s="6" t="s">
        <v>24</v>
      </c>
      <c r="C14" s="76">
        <v>16400000</v>
      </c>
      <c r="D14" s="75"/>
      <c r="E14" s="76">
        <v>74154799717</v>
      </c>
      <c r="F14" s="75"/>
      <c r="G14" s="76">
        <v>85443731823</v>
      </c>
      <c r="H14" s="75"/>
      <c r="I14" s="76">
        <v>-11288932106</v>
      </c>
      <c r="J14" s="75"/>
      <c r="K14" s="76">
        <v>68720006</v>
      </c>
      <c r="L14" s="75"/>
      <c r="M14" s="76">
        <v>462880483686</v>
      </c>
      <c r="N14" s="75"/>
      <c r="O14" s="76">
        <v>465694026321</v>
      </c>
      <c r="P14" s="75"/>
      <c r="Q14" s="76">
        <v>-2813542635</v>
      </c>
      <c r="S14" s="16"/>
      <c r="T14" s="16"/>
    </row>
    <row r="15" spans="1:20" ht="21.75" customHeight="1" x14ac:dyDescent="0.2">
      <c r="A15" s="6" t="s">
        <v>28</v>
      </c>
      <c r="C15" s="76">
        <v>14200000</v>
      </c>
      <c r="D15" s="75"/>
      <c r="E15" s="76">
        <v>69918621869</v>
      </c>
      <c r="F15" s="75"/>
      <c r="G15" s="76">
        <v>66386080857</v>
      </c>
      <c r="H15" s="75"/>
      <c r="I15" s="76">
        <v>3532541012</v>
      </c>
      <c r="J15" s="75"/>
      <c r="K15" s="76">
        <v>55200000</v>
      </c>
      <c r="L15" s="75"/>
      <c r="M15" s="76">
        <v>260963318547</v>
      </c>
      <c r="N15" s="75"/>
      <c r="O15" s="76">
        <v>257851235782</v>
      </c>
      <c r="P15" s="75"/>
      <c r="Q15" s="76">
        <v>3112082765</v>
      </c>
      <c r="S15" s="16"/>
      <c r="T15" s="16"/>
    </row>
    <row r="16" spans="1:20" ht="21.75" customHeight="1" x14ac:dyDescent="0.2">
      <c r="A16" s="6" t="s">
        <v>31</v>
      </c>
      <c r="C16" s="76">
        <v>165800000</v>
      </c>
      <c r="D16" s="75"/>
      <c r="E16" s="76">
        <v>633337700627</v>
      </c>
      <c r="F16" s="75"/>
      <c r="G16" s="76">
        <v>546216021152</v>
      </c>
      <c r="H16" s="75"/>
      <c r="I16" s="76">
        <v>87121679475</v>
      </c>
      <c r="J16" s="75"/>
      <c r="K16" s="76">
        <v>165800000</v>
      </c>
      <c r="L16" s="75"/>
      <c r="M16" s="76">
        <v>633337700627</v>
      </c>
      <c r="N16" s="75"/>
      <c r="O16" s="76">
        <v>545734321779</v>
      </c>
      <c r="P16" s="75"/>
      <c r="Q16" s="76">
        <v>87603378848</v>
      </c>
      <c r="S16" s="16"/>
      <c r="T16" s="16"/>
    </row>
    <row r="17" spans="1:20" ht="21.75" customHeight="1" x14ac:dyDescent="0.2">
      <c r="A17" s="6" t="s">
        <v>15</v>
      </c>
      <c r="C17" s="76">
        <v>189665</v>
      </c>
      <c r="D17" s="75"/>
      <c r="E17" s="76">
        <v>943813860</v>
      </c>
      <c r="F17" s="75"/>
      <c r="G17" s="76">
        <v>849103191</v>
      </c>
      <c r="H17" s="75"/>
      <c r="I17" s="76">
        <v>94710669</v>
      </c>
      <c r="J17" s="75"/>
      <c r="K17" s="76">
        <v>103199665</v>
      </c>
      <c r="L17" s="75"/>
      <c r="M17" s="76">
        <v>501875122261</v>
      </c>
      <c r="N17" s="75"/>
      <c r="O17" s="76">
        <v>446141555069</v>
      </c>
      <c r="P17" s="75"/>
      <c r="Q17" s="76">
        <v>55733567192</v>
      </c>
      <c r="S17" s="16"/>
      <c r="T17" s="16"/>
    </row>
    <row r="18" spans="1:20" ht="21.75" customHeight="1" x14ac:dyDescent="0.2">
      <c r="A18" s="6" t="s">
        <v>20</v>
      </c>
      <c r="C18" s="76">
        <v>2854880</v>
      </c>
      <c r="D18" s="75"/>
      <c r="E18" s="76">
        <v>19284321649</v>
      </c>
      <c r="F18" s="75"/>
      <c r="G18" s="76">
        <v>19406610500</v>
      </c>
      <c r="H18" s="75"/>
      <c r="I18" s="76">
        <v>-122288851</v>
      </c>
      <c r="J18" s="75"/>
      <c r="K18" s="76">
        <v>274528320</v>
      </c>
      <c r="L18" s="75"/>
      <c r="M18" s="76">
        <v>2211444665089</v>
      </c>
      <c r="N18" s="75"/>
      <c r="O18" s="76">
        <v>2181882960426</v>
      </c>
      <c r="P18" s="75"/>
      <c r="Q18" s="76">
        <v>29561704663</v>
      </c>
      <c r="S18" s="16"/>
      <c r="T18" s="16"/>
    </row>
    <row r="19" spans="1:20" ht="21.75" customHeight="1" x14ac:dyDescent="0.2">
      <c r="A19" s="6" t="s">
        <v>16</v>
      </c>
      <c r="C19" s="76">
        <v>30000</v>
      </c>
      <c r="D19" s="75"/>
      <c r="E19" s="76">
        <v>1259042400</v>
      </c>
      <c r="F19" s="75"/>
      <c r="G19" s="76">
        <v>1046523229</v>
      </c>
      <c r="H19" s="75"/>
      <c r="I19" s="76">
        <v>212519171</v>
      </c>
      <c r="J19" s="75"/>
      <c r="K19" s="76">
        <v>3603883</v>
      </c>
      <c r="L19" s="75"/>
      <c r="M19" s="76">
        <v>126627818294</v>
      </c>
      <c r="N19" s="75"/>
      <c r="O19" s="76">
        <v>126857531558</v>
      </c>
      <c r="P19" s="75"/>
      <c r="Q19" s="76">
        <v>-229713264</v>
      </c>
      <c r="S19" s="16"/>
      <c r="T19" s="16"/>
    </row>
    <row r="20" spans="1:20" ht="21.75" customHeight="1" x14ac:dyDescent="0.2">
      <c r="A20" s="6" t="s">
        <v>26</v>
      </c>
      <c r="C20" s="76">
        <v>0</v>
      </c>
      <c r="D20" s="75"/>
      <c r="E20" s="76">
        <v>0</v>
      </c>
      <c r="F20" s="75"/>
      <c r="G20" s="76">
        <v>0</v>
      </c>
      <c r="H20" s="75"/>
      <c r="I20" s="76">
        <v>0</v>
      </c>
      <c r="J20" s="75"/>
      <c r="K20" s="76">
        <v>1</v>
      </c>
      <c r="L20" s="75"/>
      <c r="M20" s="76">
        <v>4102</v>
      </c>
      <c r="N20" s="75"/>
      <c r="O20" s="76">
        <v>4418</v>
      </c>
      <c r="P20" s="75"/>
      <c r="Q20" s="76">
        <v>-316</v>
      </c>
      <c r="S20" s="16"/>
      <c r="T20" s="16"/>
    </row>
    <row r="21" spans="1:20" ht="21.75" customHeight="1" x14ac:dyDescent="0.2">
      <c r="A21" s="6" t="s">
        <v>27</v>
      </c>
      <c r="C21" s="76">
        <v>0</v>
      </c>
      <c r="D21" s="75"/>
      <c r="E21" s="76">
        <v>0</v>
      </c>
      <c r="F21" s="75"/>
      <c r="G21" s="76">
        <v>0</v>
      </c>
      <c r="H21" s="75"/>
      <c r="I21" s="76">
        <v>0</v>
      </c>
      <c r="J21" s="75"/>
      <c r="K21" s="76">
        <v>733800000</v>
      </c>
      <c r="L21" s="75"/>
      <c r="M21" s="76">
        <v>1855780200000</v>
      </c>
      <c r="N21" s="75"/>
      <c r="O21" s="76">
        <v>1832923357088</v>
      </c>
      <c r="P21" s="75"/>
      <c r="Q21" s="76">
        <v>22856842912</v>
      </c>
      <c r="S21" s="16"/>
      <c r="T21" s="16"/>
    </row>
    <row r="22" spans="1:20" ht="21.75" customHeight="1" x14ac:dyDescent="0.2">
      <c r="A22" s="6" t="s">
        <v>128</v>
      </c>
      <c r="C22" s="76">
        <v>0</v>
      </c>
      <c r="D22" s="75"/>
      <c r="E22" s="76">
        <v>0</v>
      </c>
      <c r="F22" s="75"/>
      <c r="G22" s="76">
        <v>0</v>
      </c>
      <c r="H22" s="75"/>
      <c r="I22" s="76">
        <v>0</v>
      </c>
      <c r="J22" s="75"/>
      <c r="K22" s="76">
        <v>757399064</v>
      </c>
      <c r="L22" s="75"/>
      <c r="M22" s="76">
        <v>3743066174288</v>
      </c>
      <c r="N22" s="75"/>
      <c r="O22" s="76">
        <v>3743066174288</v>
      </c>
      <c r="P22" s="75"/>
      <c r="Q22" s="76">
        <v>0</v>
      </c>
      <c r="S22" s="16"/>
      <c r="T22" s="16"/>
    </row>
    <row r="23" spans="1:20" ht="21.75" customHeight="1" x14ac:dyDescent="0.2">
      <c r="A23" s="6" t="s">
        <v>133</v>
      </c>
      <c r="C23" s="76">
        <v>0</v>
      </c>
      <c r="D23" s="75"/>
      <c r="E23" s="76">
        <v>0</v>
      </c>
      <c r="F23" s="75"/>
      <c r="G23" s="76">
        <v>0</v>
      </c>
      <c r="H23" s="75"/>
      <c r="I23" s="76">
        <v>0</v>
      </c>
      <c r="J23" s="75"/>
      <c r="K23" s="76">
        <v>158707123</v>
      </c>
      <c r="L23" s="75"/>
      <c r="M23" s="76">
        <v>2954003072453</v>
      </c>
      <c r="N23" s="75"/>
      <c r="O23" s="76">
        <v>2908180899131</v>
      </c>
      <c r="P23" s="75"/>
      <c r="Q23" s="76">
        <v>45822173322</v>
      </c>
      <c r="S23" s="16"/>
      <c r="T23" s="16"/>
    </row>
    <row r="24" spans="1:20" ht="21.75" customHeight="1" x14ac:dyDescent="0.2">
      <c r="A24" s="6" t="s">
        <v>134</v>
      </c>
      <c r="C24" s="76">
        <v>0</v>
      </c>
      <c r="D24" s="75"/>
      <c r="E24" s="76">
        <v>0</v>
      </c>
      <c r="F24" s="75"/>
      <c r="G24" s="76">
        <v>0</v>
      </c>
      <c r="H24" s="75"/>
      <c r="I24" s="76">
        <v>0</v>
      </c>
      <c r="J24" s="75"/>
      <c r="K24" s="76">
        <v>2322984</v>
      </c>
      <c r="L24" s="75"/>
      <c r="M24" s="76">
        <v>50294786486</v>
      </c>
      <c r="N24" s="75"/>
      <c r="O24" s="76">
        <v>49990556882</v>
      </c>
      <c r="P24" s="75"/>
      <c r="Q24" s="76">
        <v>304229604</v>
      </c>
      <c r="S24" s="16"/>
      <c r="T24" s="16"/>
    </row>
    <row r="25" spans="1:20" ht="21.75" customHeight="1" x14ac:dyDescent="0.2">
      <c r="A25" s="6" t="s">
        <v>23</v>
      </c>
      <c r="C25" s="76">
        <v>0</v>
      </c>
      <c r="D25" s="75"/>
      <c r="E25" s="76">
        <v>0</v>
      </c>
      <c r="F25" s="75"/>
      <c r="G25" s="76">
        <v>0</v>
      </c>
      <c r="H25" s="75"/>
      <c r="I25" s="76">
        <v>0</v>
      </c>
      <c r="J25" s="75"/>
      <c r="K25" s="76">
        <v>4213651</v>
      </c>
      <c r="L25" s="75"/>
      <c r="M25" s="76">
        <v>64594721037</v>
      </c>
      <c r="N25" s="75"/>
      <c r="O25" s="76">
        <v>58624272787</v>
      </c>
      <c r="P25" s="75"/>
      <c r="Q25" s="76">
        <v>5970448250</v>
      </c>
      <c r="S25" s="16"/>
      <c r="T25" s="16"/>
    </row>
    <row r="26" spans="1:20" ht="21.75" customHeight="1" x14ac:dyDescent="0.2">
      <c r="A26" s="6" t="s">
        <v>69</v>
      </c>
      <c r="C26" s="76">
        <v>0</v>
      </c>
      <c r="D26" s="75"/>
      <c r="E26" s="76">
        <v>0</v>
      </c>
      <c r="F26" s="75"/>
      <c r="G26" s="76">
        <v>0</v>
      </c>
      <c r="H26" s="75"/>
      <c r="I26" s="76">
        <v>0</v>
      </c>
      <c r="J26" s="75"/>
      <c r="K26" s="76">
        <v>5250000</v>
      </c>
      <c r="L26" s="75"/>
      <c r="M26" s="76">
        <v>98961511930</v>
      </c>
      <c r="N26" s="75"/>
      <c r="O26" s="76">
        <v>96269241833</v>
      </c>
      <c r="P26" s="75"/>
      <c r="Q26" s="76">
        <v>2692270097</v>
      </c>
      <c r="S26" s="16"/>
      <c r="T26" s="16"/>
    </row>
    <row r="27" spans="1:20" ht="21.75" customHeight="1" x14ac:dyDescent="0.2">
      <c r="A27" s="6" t="s">
        <v>135</v>
      </c>
      <c r="C27" s="76">
        <v>0</v>
      </c>
      <c r="D27" s="75"/>
      <c r="E27" s="76">
        <v>0</v>
      </c>
      <c r="F27" s="75"/>
      <c r="G27" s="76">
        <v>0</v>
      </c>
      <c r="H27" s="75"/>
      <c r="I27" s="76">
        <v>0</v>
      </c>
      <c r="J27" s="75"/>
      <c r="K27" s="76">
        <v>6700000</v>
      </c>
      <c r="L27" s="75"/>
      <c r="M27" s="76">
        <v>100601733645</v>
      </c>
      <c r="N27" s="75"/>
      <c r="O27" s="76">
        <v>99943773111</v>
      </c>
      <c r="P27" s="75"/>
      <c r="Q27" s="76">
        <v>657960534</v>
      </c>
      <c r="S27" s="16"/>
      <c r="T27" s="16"/>
    </row>
    <row r="28" spans="1:20" ht="21.75" customHeight="1" x14ac:dyDescent="0.2">
      <c r="A28" s="6" t="s">
        <v>17</v>
      </c>
      <c r="C28" s="76">
        <v>0</v>
      </c>
      <c r="D28" s="75"/>
      <c r="E28" s="76">
        <v>0</v>
      </c>
      <c r="F28" s="75"/>
      <c r="G28" s="76">
        <v>0</v>
      </c>
      <c r="H28" s="75"/>
      <c r="I28" s="76">
        <v>0</v>
      </c>
      <c r="J28" s="75"/>
      <c r="K28" s="76">
        <v>670000</v>
      </c>
      <c r="L28" s="75"/>
      <c r="M28" s="76">
        <v>4537049255</v>
      </c>
      <c r="N28" s="75"/>
      <c r="O28" s="76">
        <v>5074351785</v>
      </c>
      <c r="P28" s="75"/>
      <c r="Q28" s="76">
        <v>-537302530</v>
      </c>
      <c r="S28" s="16"/>
      <c r="T28" s="16"/>
    </row>
    <row r="29" spans="1:20" ht="21.75" customHeight="1" x14ac:dyDescent="0.2">
      <c r="A29" s="6" t="s">
        <v>129</v>
      </c>
      <c r="C29" s="76">
        <v>0</v>
      </c>
      <c r="D29" s="75"/>
      <c r="E29" s="76">
        <v>0</v>
      </c>
      <c r="F29" s="75"/>
      <c r="G29" s="76">
        <v>0</v>
      </c>
      <c r="H29" s="75"/>
      <c r="I29" s="76">
        <v>0</v>
      </c>
      <c r="J29" s="75"/>
      <c r="K29" s="76">
        <v>55537746</v>
      </c>
      <c r="L29" s="75"/>
      <c r="M29" s="76">
        <v>444609727151</v>
      </c>
      <c r="N29" s="75"/>
      <c r="O29" s="76">
        <v>444609727151</v>
      </c>
      <c r="P29" s="75"/>
      <c r="Q29" s="76">
        <v>0</v>
      </c>
      <c r="S29" s="16"/>
      <c r="T29" s="16"/>
    </row>
    <row r="30" spans="1:20" ht="21.75" customHeight="1" x14ac:dyDescent="0.2">
      <c r="A30" s="6" t="s">
        <v>71</v>
      </c>
      <c r="C30" s="76">
        <v>0</v>
      </c>
      <c r="D30" s="75"/>
      <c r="E30" s="76">
        <v>0</v>
      </c>
      <c r="F30" s="75"/>
      <c r="G30" s="76">
        <v>0</v>
      </c>
      <c r="H30" s="75"/>
      <c r="I30" s="76">
        <v>0</v>
      </c>
      <c r="J30" s="75"/>
      <c r="K30" s="76">
        <v>3845000</v>
      </c>
      <c r="L30" s="75"/>
      <c r="M30" s="76">
        <v>38635004589</v>
      </c>
      <c r="N30" s="75"/>
      <c r="O30" s="76">
        <v>38839194515</v>
      </c>
      <c r="P30" s="75"/>
      <c r="Q30" s="76">
        <v>-204189926</v>
      </c>
      <c r="S30" s="16"/>
      <c r="T30" s="16"/>
    </row>
    <row r="31" spans="1:20" ht="21.75" customHeight="1" x14ac:dyDescent="0.2">
      <c r="A31" s="6" t="s">
        <v>70</v>
      </c>
      <c r="C31" s="76">
        <v>0</v>
      </c>
      <c r="D31" s="75"/>
      <c r="E31" s="76">
        <v>0</v>
      </c>
      <c r="F31" s="75"/>
      <c r="G31" s="76">
        <v>0</v>
      </c>
      <c r="H31" s="75"/>
      <c r="I31" s="76">
        <v>0</v>
      </c>
      <c r="J31" s="75"/>
      <c r="K31" s="76">
        <v>39263000</v>
      </c>
      <c r="L31" s="75"/>
      <c r="M31" s="76">
        <v>836552366230</v>
      </c>
      <c r="N31" s="75"/>
      <c r="O31" s="76">
        <v>823215169216</v>
      </c>
      <c r="P31" s="75"/>
      <c r="Q31" s="76">
        <v>13337197014</v>
      </c>
      <c r="S31" s="16"/>
      <c r="T31" s="16"/>
    </row>
    <row r="32" spans="1:20" ht="21.75" customHeight="1" x14ac:dyDescent="0.2">
      <c r="A32" s="6" t="s">
        <v>19</v>
      </c>
      <c r="C32" s="76">
        <v>0</v>
      </c>
      <c r="D32" s="75"/>
      <c r="E32" s="76">
        <v>0</v>
      </c>
      <c r="F32" s="75"/>
      <c r="G32" s="76">
        <v>0</v>
      </c>
      <c r="H32" s="75"/>
      <c r="I32" s="76">
        <v>0</v>
      </c>
      <c r="J32" s="75"/>
      <c r="K32" s="76">
        <v>1203572</v>
      </c>
      <c r="L32" s="75"/>
      <c r="M32" s="76">
        <v>29795745117</v>
      </c>
      <c r="N32" s="75"/>
      <c r="O32" s="76">
        <v>28161006097</v>
      </c>
      <c r="P32" s="75"/>
      <c r="Q32" s="76">
        <v>1634739020</v>
      </c>
      <c r="S32" s="16"/>
      <c r="T32" s="16"/>
    </row>
    <row r="33" spans="1:20" ht="21.75" customHeight="1" x14ac:dyDescent="0.2">
      <c r="A33" s="6" t="s">
        <v>136</v>
      </c>
      <c r="C33" s="76">
        <v>0</v>
      </c>
      <c r="D33" s="75"/>
      <c r="E33" s="76">
        <v>0</v>
      </c>
      <c r="F33" s="75"/>
      <c r="G33" s="76">
        <v>0</v>
      </c>
      <c r="H33" s="75"/>
      <c r="I33" s="76">
        <v>0</v>
      </c>
      <c r="J33" s="75"/>
      <c r="K33" s="76">
        <v>10000000</v>
      </c>
      <c r="L33" s="75"/>
      <c r="M33" s="76">
        <v>607447801288</v>
      </c>
      <c r="N33" s="75"/>
      <c r="O33" s="76">
        <v>586327019301</v>
      </c>
      <c r="P33" s="75"/>
      <c r="Q33" s="76">
        <v>21120781987</v>
      </c>
      <c r="S33" s="16"/>
      <c r="T33" s="16"/>
    </row>
    <row r="34" spans="1:20" ht="21.75" customHeight="1" x14ac:dyDescent="0.2">
      <c r="A34" s="6" t="s">
        <v>73</v>
      </c>
      <c r="C34" s="76">
        <v>0</v>
      </c>
      <c r="D34" s="75"/>
      <c r="E34" s="76">
        <v>0</v>
      </c>
      <c r="F34" s="75"/>
      <c r="G34" s="76">
        <v>0</v>
      </c>
      <c r="H34" s="75"/>
      <c r="I34" s="76">
        <v>0</v>
      </c>
      <c r="J34" s="75"/>
      <c r="K34" s="76">
        <v>31673150</v>
      </c>
      <c r="L34" s="75"/>
      <c r="M34" s="76">
        <v>733158987313</v>
      </c>
      <c r="N34" s="75"/>
      <c r="O34" s="76">
        <v>705810917876</v>
      </c>
      <c r="P34" s="75"/>
      <c r="Q34" s="76">
        <v>27348069437</v>
      </c>
      <c r="S34" s="16"/>
      <c r="T34" s="16"/>
    </row>
    <row r="35" spans="1:20" ht="21.75" customHeight="1" x14ac:dyDescent="0.2">
      <c r="A35" s="6" t="s">
        <v>74</v>
      </c>
      <c r="C35" s="76">
        <v>0</v>
      </c>
      <c r="D35" s="75"/>
      <c r="E35" s="76">
        <v>0</v>
      </c>
      <c r="F35" s="75"/>
      <c r="G35" s="76">
        <v>0</v>
      </c>
      <c r="H35" s="75"/>
      <c r="I35" s="76">
        <v>0</v>
      </c>
      <c r="J35" s="75"/>
      <c r="K35" s="76">
        <v>13972005</v>
      </c>
      <c r="L35" s="75"/>
      <c r="M35" s="76">
        <v>152462973174</v>
      </c>
      <c r="N35" s="75"/>
      <c r="O35" s="76">
        <v>139717655593</v>
      </c>
      <c r="P35" s="75"/>
      <c r="Q35" s="76">
        <v>12745317581</v>
      </c>
      <c r="S35" s="16"/>
      <c r="T35" s="16"/>
    </row>
    <row r="36" spans="1:20" ht="21.75" customHeight="1" x14ac:dyDescent="0.2">
      <c r="A36" s="6" t="s">
        <v>67</v>
      </c>
      <c r="C36" s="76">
        <v>0</v>
      </c>
      <c r="D36" s="75"/>
      <c r="E36" s="76">
        <v>0</v>
      </c>
      <c r="F36" s="75"/>
      <c r="G36" s="76">
        <v>0</v>
      </c>
      <c r="H36" s="75"/>
      <c r="I36" s="76">
        <v>0</v>
      </c>
      <c r="J36" s="75"/>
      <c r="K36" s="76">
        <v>14892159</v>
      </c>
      <c r="L36" s="75"/>
      <c r="M36" s="76">
        <v>209402497307</v>
      </c>
      <c r="N36" s="75"/>
      <c r="O36" s="76">
        <v>192386475356</v>
      </c>
      <c r="P36" s="75"/>
      <c r="Q36" s="76">
        <v>17016021951</v>
      </c>
      <c r="S36" s="16"/>
      <c r="T36" s="16"/>
    </row>
    <row r="37" spans="1:20" ht="21.75" customHeight="1" x14ac:dyDescent="0.2">
      <c r="A37" s="7" t="s">
        <v>18</v>
      </c>
      <c r="C37" s="81">
        <v>0</v>
      </c>
      <c r="D37" s="75"/>
      <c r="E37" s="81">
        <v>0</v>
      </c>
      <c r="F37" s="75"/>
      <c r="G37" s="81">
        <v>0</v>
      </c>
      <c r="H37" s="75"/>
      <c r="I37" s="81">
        <v>0</v>
      </c>
      <c r="J37" s="75"/>
      <c r="K37" s="81">
        <v>5723000</v>
      </c>
      <c r="L37" s="75"/>
      <c r="M37" s="81">
        <v>46736213546</v>
      </c>
      <c r="N37" s="75"/>
      <c r="O37" s="81">
        <v>50420778894</v>
      </c>
      <c r="P37" s="75"/>
      <c r="Q37" s="81">
        <v>-3684565348</v>
      </c>
      <c r="S37" s="16"/>
      <c r="T37" s="16"/>
    </row>
    <row r="38" spans="1:20" ht="21.75" customHeight="1" thickBot="1" x14ac:dyDescent="0.25">
      <c r="A38" s="8" t="s">
        <v>32</v>
      </c>
      <c r="C38" s="65">
        <f>SUM(C8:C37)</f>
        <v>248798947</v>
      </c>
      <c r="D38" s="61"/>
      <c r="E38" s="65">
        <f>SUM(E8:E37)</f>
        <v>1351595461352</v>
      </c>
      <c r="F38" s="61"/>
      <c r="G38" s="65">
        <f>SUM(G8:G37)</f>
        <v>1199068014539</v>
      </c>
      <c r="H38" s="61"/>
      <c r="I38" s="65">
        <f>SUM(I8:I37)</f>
        <v>152527446813</v>
      </c>
      <c r="J38" s="61"/>
      <c r="K38" s="65">
        <f>SUM(K8:K37)</f>
        <v>2902774476</v>
      </c>
      <c r="L38" s="61"/>
      <c r="M38" s="65">
        <f>SUM(M8:M37)</f>
        <v>21313844179106</v>
      </c>
      <c r="N38" s="61"/>
      <c r="O38" s="65">
        <f>SUM(O8:O37)</f>
        <v>20673340655067</v>
      </c>
      <c r="P38" s="61"/>
      <c r="Q38" s="65">
        <f>SUM(Q8:Q37)</f>
        <v>640503524039</v>
      </c>
      <c r="R38" s="16"/>
      <c r="S38" s="16"/>
    </row>
    <row r="39" spans="1:20" ht="13.5" thickTop="1" x14ac:dyDescent="0.2">
      <c r="R39" s="16"/>
      <c r="S39" s="16"/>
    </row>
    <row r="40" spans="1:20" x14ac:dyDescent="0.2">
      <c r="R40" s="16"/>
      <c r="S40" s="16"/>
    </row>
    <row r="41" spans="1:20" x14ac:dyDescent="0.2">
      <c r="Q41" s="16"/>
      <c r="R41" s="16"/>
      <c r="S41" s="16"/>
    </row>
    <row r="43" spans="1:20" x14ac:dyDescent="0.2">
      <c r="Q43" s="16"/>
    </row>
  </sheetData>
  <mergeCells count="3">
    <mergeCell ref="A2:Q2"/>
    <mergeCell ref="A3:Q3"/>
    <mergeCell ref="A1:Q1"/>
  </mergeCells>
  <pageMargins left="0.39" right="0.39" top="0.39" bottom="0.39" header="0" footer="0"/>
  <pageSetup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A871-B06B-4559-A95D-B7B3F93EEFD1}">
  <sheetPr>
    <pageSetUpPr fitToPage="1"/>
  </sheetPr>
  <dimension ref="A1:R60"/>
  <sheetViews>
    <sheetView rightToLeft="1" view="pageBreakPreview" topLeftCell="A7" zoomScale="90" zoomScaleNormal="100" zoomScaleSheetLayoutView="90" workbookViewId="0">
      <selection activeCell="R15" sqref="R15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5.28515625" bestFit="1" customWidth="1"/>
    <col min="4" max="4" width="1.28515625" customWidth="1"/>
    <col min="5" max="5" width="17.140625" bestFit="1" customWidth="1"/>
    <col min="6" max="6" width="1.28515625" customWidth="1"/>
    <col min="7" max="7" width="20.42578125" bestFit="1" customWidth="1"/>
    <col min="8" max="8" width="1.28515625" customWidth="1"/>
    <col min="9" max="9" width="27.85546875" bestFit="1" customWidth="1"/>
    <col min="10" max="10" width="1.28515625" customWidth="1"/>
    <col min="11" max="11" width="25.140625" bestFit="1" customWidth="1"/>
    <col min="12" max="12" width="1.28515625" customWidth="1"/>
    <col min="13" max="13" width="22.28515625" bestFit="1" customWidth="1"/>
    <col min="14" max="14" width="1.28515625" customWidth="1"/>
    <col min="15" max="15" width="22.28515625" bestFit="1" customWidth="1"/>
    <col min="16" max="16" width="13.85546875" bestFit="1" customWidth="1"/>
    <col min="17" max="17" width="16.5703125" bestFit="1" customWidth="1"/>
    <col min="18" max="18" width="13.140625" bestFit="1" customWidth="1"/>
  </cols>
  <sheetData>
    <row r="1" spans="1:15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21.75" customHeight="1" x14ac:dyDescent="0.2">
      <c r="A2" s="41" t="s">
        <v>105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21" customHeight="1" x14ac:dyDescent="0.2">
      <c r="A4" s="50" t="s">
        <v>176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4.45" customHeight="1" x14ac:dyDescent="0.2">
      <c r="C5" s="44" t="s">
        <v>249</v>
      </c>
      <c r="D5" s="44"/>
      <c r="E5" s="44"/>
      <c r="F5" s="44"/>
      <c r="G5" s="44"/>
      <c r="H5" s="44"/>
      <c r="I5" s="44"/>
      <c r="J5" s="44"/>
      <c r="K5" s="44"/>
      <c r="L5" s="44"/>
      <c r="M5" s="44"/>
      <c r="O5" s="17" t="s">
        <v>123</v>
      </c>
    </row>
    <row r="6" spans="1:15" ht="33.75" customHeight="1" x14ac:dyDescent="0.2">
      <c r="A6" s="17" t="s">
        <v>177</v>
      </c>
      <c r="C6" s="9" t="s">
        <v>9</v>
      </c>
      <c r="D6" s="3"/>
      <c r="E6" s="9" t="s">
        <v>34</v>
      </c>
      <c r="F6" s="3"/>
      <c r="G6" s="9" t="s">
        <v>178</v>
      </c>
      <c r="H6" s="3"/>
      <c r="I6" s="9" t="s">
        <v>179</v>
      </c>
      <c r="J6" s="3"/>
      <c r="K6" s="9" t="s">
        <v>180</v>
      </c>
      <c r="L6" s="3"/>
      <c r="M6" s="9" t="s">
        <v>181</v>
      </c>
      <c r="O6" s="9" t="s">
        <v>181</v>
      </c>
    </row>
    <row r="7" spans="1:15" ht="21.75" customHeight="1" x14ac:dyDescent="0.2">
      <c r="A7" s="5" t="s">
        <v>208</v>
      </c>
      <c r="C7" s="82">
        <v>0</v>
      </c>
      <c r="D7" s="83"/>
      <c r="E7" s="82">
        <v>0</v>
      </c>
      <c r="F7" s="83"/>
      <c r="G7" s="82">
        <v>0</v>
      </c>
      <c r="H7" s="83"/>
      <c r="I7" s="82">
        <v>0</v>
      </c>
      <c r="J7" s="83"/>
      <c r="K7" s="82">
        <v>0</v>
      </c>
      <c r="L7" s="83"/>
      <c r="M7" s="82">
        <v>0</v>
      </c>
      <c r="N7" s="83"/>
      <c r="O7" s="82">
        <v>2142781</v>
      </c>
    </row>
    <row r="8" spans="1:15" ht="21.75" customHeight="1" x14ac:dyDescent="0.2">
      <c r="A8" s="6" t="s">
        <v>217</v>
      </c>
      <c r="C8" s="84">
        <v>0</v>
      </c>
      <c r="D8" s="83"/>
      <c r="E8" s="84">
        <v>0</v>
      </c>
      <c r="F8" s="83"/>
      <c r="G8" s="84">
        <v>0</v>
      </c>
      <c r="H8" s="83"/>
      <c r="I8" s="84">
        <v>0</v>
      </c>
      <c r="J8" s="83"/>
      <c r="K8" s="84">
        <v>0</v>
      </c>
      <c r="L8" s="83"/>
      <c r="M8" s="84">
        <v>0</v>
      </c>
      <c r="N8" s="83"/>
      <c r="O8" s="84">
        <v>5517242955</v>
      </c>
    </row>
    <row r="9" spans="1:15" ht="21.75" customHeight="1" x14ac:dyDescent="0.2">
      <c r="A9" s="6" t="s">
        <v>212</v>
      </c>
      <c r="C9" s="84">
        <v>0</v>
      </c>
      <c r="D9" s="83"/>
      <c r="E9" s="84">
        <v>0</v>
      </c>
      <c r="F9" s="83"/>
      <c r="G9" s="84">
        <v>0</v>
      </c>
      <c r="H9" s="83"/>
      <c r="I9" s="84">
        <v>0</v>
      </c>
      <c r="J9" s="83"/>
      <c r="K9" s="84">
        <v>0</v>
      </c>
      <c r="L9" s="83"/>
      <c r="M9" s="84">
        <v>0</v>
      </c>
      <c r="N9" s="83"/>
      <c r="O9" s="84">
        <v>7009053619</v>
      </c>
    </row>
    <row r="10" spans="1:15" ht="21.75" customHeight="1" x14ac:dyDescent="0.2">
      <c r="A10" s="6" t="s">
        <v>216</v>
      </c>
      <c r="C10" s="84">
        <v>0</v>
      </c>
      <c r="D10" s="83"/>
      <c r="E10" s="84">
        <v>0</v>
      </c>
      <c r="F10" s="83"/>
      <c r="G10" s="84">
        <v>0</v>
      </c>
      <c r="H10" s="83"/>
      <c r="I10" s="84">
        <v>0</v>
      </c>
      <c r="J10" s="83"/>
      <c r="K10" s="84">
        <v>0</v>
      </c>
      <c r="L10" s="83"/>
      <c r="M10" s="84">
        <v>0</v>
      </c>
      <c r="N10" s="83"/>
      <c r="O10" s="84">
        <v>13044528045</v>
      </c>
    </row>
    <row r="11" spans="1:15" ht="21.75" customHeight="1" x14ac:dyDescent="0.2">
      <c r="A11" s="6" t="s">
        <v>209</v>
      </c>
      <c r="C11" s="84">
        <v>0</v>
      </c>
      <c r="D11" s="83"/>
      <c r="E11" s="84">
        <v>0</v>
      </c>
      <c r="F11" s="83"/>
      <c r="G11" s="84">
        <v>0</v>
      </c>
      <c r="H11" s="83"/>
      <c r="I11" s="84">
        <v>0</v>
      </c>
      <c r="J11" s="83"/>
      <c r="K11" s="84">
        <v>0</v>
      </c>
      <c r="L11" s="83"/>
      <c r="M11" s="84">
        <v>0</v>
      </c>
      <c r="N11" s="83"/>
      <c r="O11" s="84">
        <v>7209557414</v>
      </c>
    </row>
    <row r="12" spans="1:15" ht="21.75" customHeight="1" x14ac:dyDescent="0.2">
      <c r="A12" s="6" t="s">
        <v>210</v>
      </c>
      <c r="C12" s="84">
        <v>0</v>
      </c>
      <c r="D12" s="83"/>
      <c r="E12" s="84">
        <v>0</v>
      </c>
      <c r="F12" s="83"/>
      <c r="G12" s="84">
        <v>0</v>
      </c>
      <c r="H12" s="83"/>
      <c r="I12" s="84">
        <v>0</v>
      </c>
      <c r="J12" s="83"/>
      <c r="K12" s="84">
        <v>0</v>
      </c>
      <c r="L12" s="83"/>
      <c r="M12" s="84">
        <v>0</v>
      </c>
      <c r="N12" s="83"/>
      <c r="O12" s="84">
        <v>41233074818</v>
      </c>
    </row>
    <row r="13" spans="1:15" ht="21.75" customHeight="1" x14ac:dyDescent="0.2">
      <c r="A13" s="6" t="s">
        <v>211</v>
      </c>
      <c r="C13" s="84">
        <v>0</v>
      </c>
      <c r="D13" s="83"/>
      <c r="E13" s="84">
        <v>0</v>
      </c>
      <c r="F13" s="83"/>
      <c r="G13" s="84">
        <v>0</v>
      </c>
      <c r="H13" s="83"/>
      <c r="I13" s="84">
        <v>0</v>
      </c>
      <c r="J13" s="83"/>
      <c r="K13" s="84">
        <v>0</v>
      </c>
      <c r="L13" s="83"/>
      <c r="M13" s="84">
        <v>0</v>
      </c>
      <c r="N13" s="83"/>
      <c r="O13" s="84">
        <v>31247649648</v>
      </c>
    </row>
    <row r="14" spans="1:15" ht="21.75" customHeight="1" x14ac:dyDescent="0.2">
      <c r="A14" s="6" t="s">
        <v>215</v>
      </c>
      <c r="C14" s="84">
        <v>0</v>
      </c>
      <c r="D14" s="83"/>
      <c r="E14" s="84">
        <v>0</v>
      </c>
      <c r="F14" s="83"/>
      <c r="G14" s="84">
        <v>0</v>
      </c>
      <c r="H14" s="83"/>
      <c r="I14" s="84">
        <v>0</v>
      </c>
      <c r="J14" s="83"/>
      <c r="K14" s="84">
        <v>0</v>
      </c>
      <c r="L14" s="83"/>
      <c r="M14" s="84">
        <v>0</v>
      </c>
      <c r="N14" s="83"/>
      <c r="O14" s="84">
        <v>3681322205</v>
      </c>
    </row>
    <row r="15" spans="1:15" ht="21.75" customHeight="1" x14ac:dyDescent="0.2">
      <c r="A15" s="6" t="s">
        <v>218</v>
      </c>
      <c r="C15" s="84">
        <v>0</v>
      </c>
      <c r="D15" s="83"/>
      <c r="E15" s="84">
        <v>0</v>
      </c>
      <c r="F15" s="83"/>
      <c r="G15" s="84">
        <v>0</v>
      </c>
      <c r="H15" s="83"/>
      <c r="I15" s="84">
        <v>0</v>
      </c>
      <c r="J15" s="83"/>
      <c r="K15" s="84">
        <v>0</v>
      </c>
      <c r="L15" s="83"/>
      <c r="M15" s="84">
        <v>0</v>
      </c>
      <c r="N15" s="83"/>
      <c r="O15" s="84">
        <v>11951040</v>
      </c>
    </row>
    <row r="16" spans="1:15" ht="21.75" customHeight="1" x14ac:dyDescent="0.2">
      <c r="A16" s="6" t="s">
        <v>213</v>
      </c>
      <c r="C16" s="84">
        <v>0</v>
      </c>
      <c r="D16" s="83"/>
      <c r="E16" s="84">
        <v>0</v>
      </c>
      <c r="F16" s="83"/>
      <c r="G16" s="84">
        <v>0</v>
      </c>
      <c r="H16" s="83"/>
      <c r="I16" s="84">
        <v>0</v>
      </c>
      <c r="J16" s="83"/>
      <c r="K16" s="84">
        <v>0</v>
      </c>
      <c r="L16" s="83"/>
      <c r="M16" s="84">
        <v>0</v>
      </c>
      <c r="N16" s="83"/>
      <c r="O16" s="84">
        <v>31460322</v>
      </c>
    </row>
    <row r="17" spans="1:18" ht="21.75" customHeight="1" x14ac:dyDescent="0.2">
      <c r="A17" s="6" t="s">
        <v>214</v>
      </c>
      <c r="C17" s="84">
        <v>0</v>
      </c>
      <c r="D17" s="83"/>
      <c r="E17" s="84">
        <v>0</v>
      </c>
      <c r="F17" s="83"/>
      <c r="G17" s="84">
        <v>0</v>
      </c>
      <c r="H17" s="83"/>
      <c r="I17" s="84">
        <v>0</v>
      </c>
      <c r="J17" s="83"/>
      <c r="K17" s="84">
        <v>0</v>
      </c>
      <c r="L17" s="83"/>
      <c r="M17" s="84">
        <v>0</v>
      </c>
      <c r="N17" s="83"/>
      <c r="O17" s="84">
        <v>17758125</v>
      </c>
    </row>
    <row r="18" spans="1:18" ht="21.75" customHeight="1" x14ac:dyDescent="0.2">
      <c r="A18" s="6" t="s">
        <v>237</v>
      </c>
      <c r="C18" s="84">
        <v>117000</v>
      </c>
      <c r="D18" s="83"/>
      <c r="E18" s="84">
        <v>3750</v>
      </c>
      <c r="F18" s="83"/>
      <c r="G18" s="84">
        <v>228750000</v>
      </c>
      <c r="H18" s="83"/>
      <c r="I18" s="84">
        <v>445510000</v>
      </c>
      <c r="J18" s="83"/>
      <c r="K18" s="84">
        <v>317869775</v>
      </c>
      <c r="L18" s="83"/>
      <c r="M18" s="84">
        <v>127640225</v>
      </c>
      <c r="N18" s="83"/>
      <c r="O18" s="84">
        <v>127640225</v>
      </c>
      <c r="P18" s="19"/>
      <c r="Q18" s="19"/>
      <c r="R18" s="19"/>
    </row>
    <row r="19" spans="1:18" ht="21.75" customHeight="1" x14ac:dyDescent="0.2">
      <c r="A19" s="6" t="s">
        <v>238</v>
      </c>
      <c r="C19" s="84">
        <v>9000</v>
      </c>
      <c r="D19" s="83"/>
      <c r="E19" s="84">
        <v>4000</v>
      </c>
      <c r="F19" s="83"/>
      <c r="G19" s="84">
        <v>4000000</v>
      </c>
      <c r="H19" s="83"/>
      <c r="I19" s="84">
        <v>16890000</v>
      </c>
      <c r="J19" s="83"/>
      <c r="K19" s="84">
        <v>5210978</v>
      </c>
      <c r="L19" s="83"/>
      <c r="M19" s="84">
        <v>11679022</v>
      </c>
      <c r="N19" s="83"/>
      <c r="O19" s="84">
        <v>11679022</v>
      </c>
      <c r="P19" s="19"/>
      <c r="Q19" s="19"/>
      <c r="R19" s="19"/>
    </row>
    <row r="20" spans="1:18" ht="21.75" customHeight="1" x14ac:dyDescent="0.2">
      <c r="A20" s="6" t="s">
        <v>239</v>
      </c>
      <c r="C20" s="84">
        <v>354000</v>
      </c>
      <c r="D20" s="83"/>
      <c r="E20" s="84">
        <v>4500</v>
      </c>
      <c r="F20" s="83"/>
      <c r="G20" s="84">
        <v>1593000000</v>
      </c>
      <c r="H20" s="83"/>
      <c r="I20" s="84">
        <v>1698400000</v>
      </c>
      <c r="J20" s="83"/>
      <c r="K20" s="84">
        <v>1844686901</v>
      </c>
      <c r="L20" s="83"/>
      <c r="M20" s="84">
        <v>-146286901</v>
      </c>
      <c r="N20" s="83"/>
      <c r="O20" s="84">
        <v>-146286901</v>
      </c>
      <c r="P20" s="19"/>
      <c r="Q20" s="19"/>
      <c r="R20" s="19"/>
    </row>
    <row r="21" spans="1:18" ht="21.75" customHeight="1" x14ac:dyDescent="0.2">
      <c r="A21" s="6" t="s">
        <v>240</v>
      </c>
      <c r="C21" s="84">
        <v>1131000</v>
      </c>
      <c r="D21" s="83"/>
      <c r="E21" s="84">
        <v>0</v>
      </c>
      <c r="F21" s="83"/>
      <c r="G21" s="84">
        <v>0</v>
      </c>
      <c r="H21" s="83"/>
      <c r="I21" s="84">
        <v>44030000</v>
      </c>
      <c r="J21" s="83"/>
      <c r="K21" s="84">
        <v>0</v>
      </c>
      <c r="L21" s="83"/>
      <c r="M21" s="84">
        <v>44030000</v>
      </c>
      <c r="N21" s="83"/>
      <c r="O21" s="84">
        <v>44030000</v>
      </c>
      <c r="P21" s="19"/>
      <c r="Q21" s="19"/>
    </row>
    <row r="22" spans="1:18" ht="21.75" customHeight="1" x14ac:dyDescent="0.2">
      <c r="A22" s="6" t="s">
        <v>241</v>
      </c>
      <c r="C22" s="84">
        <v>2022000</v>
      </c>
      <c r="D22" s="83"/>
      <c r="E22" s="84">
        <v>0</v>
      </c>
      <c r="F22" s="83"/>
      <c r="G22" s="84">
        <v>0</v>
      </c>
      <c r="H22" s="83"/>
      <c r="I22" s="84">
        <v>281748000</v>
      </c>
      <c r="J22" s="83"/>
      <c r="K22" s="84">
        <v>0</v>
      </c>
      <c r="L22" s="83"/>
      <c r="M22" s="84">
        <v>281748000</v>
      </c>
      <c r="N22" s="83"/>
      <c r="O22" s="84">
        <v>281748000</v>
      </c>
      <c r="P22" s="19"/>
      <c r="Q22" s="19"/>
    </row>
    <row r="23" spans="1:18" ht="21.75" customHeight="1" x14ac:dyDescent="0.2">
      <c r="A23" s="6" t="s">
        <v>234</v>
      </c>
      <c r="C23" s="84">
        <v>3216000</v>
      </c>
      <c r="D23" s="83"/>
      <c r="E23" s="84">
        <v>0</v>
      </c>
      <c r="F23" s="83"/>
      <c r="G23" s="84">
        <v>0</v>
      </c>
      <c r="H23" s="83"/>
      <c r="I23" s="84">
        <v>369220000</v>
      </c>
      <c r="J23" s="83"/>
      <c r="K23" s="84">
        <v>0</v>
      </c>
      <c r="L23" s="83"/>
      <c r="M23" s="84">
        <v>369220000</v>
      </c>
      <c r="N23" s="83"/>
      <c r="O23" s="84">
        <v>369220000</v>
      </c>
      <c r="P23" s="19"/>
      <c r="Q23" s="19"/>
    </row>
    <row r="24" spans="1:18" ht="21.75" customHeight="1" x14ac:dyDescent="0.2">
      <c r="A24" s="6" t="s">
        <v>242</v>
      </c>
      <c r="C24" s="84">
        <v>22000</v>
      </c>
      <c r="D24" s="83"/>
      <c r="E24" s="84">
        <v>0</v>
      </c>
      <c r="F24" s="83"/>
      <c r="G24" s="84">
        <v>0</v>
      </c>
      <c r="H24" s="83"/>
      <c r="I24" s="84">
        <v>1760000</v>
      </c>
      <c r="J24" s="83"/>
      <c r="K24" s="84">
        <v>0</v>
      </c>
      <c r="L24" s="83"/>
      <c r="M24" s="84">
        <v>1760000</v>
      </c>
      <c r="N24" s="83"/>
      <c r="O24" s="84">
        <v>1760000</v>
      </c>
      <c r="P24" s="19"/>
      <c r="Q24" s="19"/>
    </row>
    <row r="25" spans="1:18" ht="21.75" customHeight="1" x14ac:dyDescent="0.2">
      <c r="A25" s="6" t="s">
        <v>201</v>
      </c>
      <c r="C25" s="84">
        <v>0</v>
      </c>
      <c r="D25" s="83"/>
      <c r="E25" s="84">
        <v>0</v>
      </c>
      <c r="F25" s="83"/>
      <c r="G25" s="84">
        <v>0</v>
      </c>
      <c r="H25" s="83"/>
      <c r="I25" s="84">
        <v>0</v>
      </c>
      <c r="J25" s="83"/>
      <c r="K25" s="84">
        <v>0</v>
      </c>
      <c r="L25" s="83"/>
      <c r="M25" s="84">
        <v>0</v>
      </c>
      <c r="N25" s="83"/>
      <c r="O25" s="84">
        <v>-28522</v>
      </c>
      <c r="P25" s="19"/>
      <c r="Q25" s="19"/>
    </row>
    <row r="26" spans="1:18" ht="21.75" customHeight="1" x14ac:dyDescent="0.2">
      <c r="A26" s="6" t="s">
        <v>202</v>
      </c>
      <c r="C26" s="84">
        <v>0</v>
      </c>
      <c r="D26" s="83"/>
      <c r="E26" s="84">
        <v>0</v>
      </c>
      <c r="F26" s="83"/>
      <c r="G26" s="84">
        <v>0</v>
      </c>
      <c r="H26" s="83"/>
      <c r="I26" s="84">
        <v>0</v>
      </c>
      <c r="J26" s="83"/>
      <c r="K26" s="84">
        <v>0</v>
      </c>
      <c r="L26" s="83"/>
      <c r="M26" s="84">
        <v>0</v>
      </c>
      <c r="N26" s="83"/>
      <c r="O26" s="84">
        <v>401561400</v>
      </c>
      <c r="P26" s="19"/>
      <c r="Q26" s="19"/>
    </row>
    <row r="27" spans="1:18" ht="21.75" customHeight="1" x14ac:dyDescent="0.2">
      <c r="A27" s="6" t="s">
        <v>203</v>
      </c>
      <c r="C27" s="84">
        <v>0</v>
      </c>
      <c r="D27" s="83"/>
      <c r="E27" s="84">
        <v>0</v>
      </c>
      <c r="F27" s="83"/>
      <c r="G27" s="84">
        <v>0</v>
      </c>
      <c r="H27" s="83"/>
      <c r="I27" s="84">
        <v>0</v>
      </c>
      <c r="J27" s="83"/>
      <c r="K27" s="84">
        <v>0</v>
      </c>
      <c r="L27" s="83"/>
      <c r="M27" s="84">
        <v>0</v>
      </c>
      <c r="N27" s="83"/>
      <c r="O27" s="84">
        <v>59000000</v>
      </c>
      <c r="P27" s="19"/>
      <c r="Q27" s="19"/>
    </row>
    <row r="28" spans="1:18" ht="21.75" customHeight="1" x14ac:dyDescent="0.2">
      <c r="A28" s="6" t="s">
        <v>204</v>
      </c>
      <c r="C28" s="84">
        <v>0</v>
      </c>
      <c r="D28" s="83"/>
      <c r="E28" s="84">
        <v>0</v>
      </c>
      <c r="F28" s="83"/>
      <c r="G28" s="84">
        <v>0</v>
      </c>
      <c r="H28" s="83"/>
      <c r="I28" s="84">
        <v>0</v>
      </c>
      <c r="J28" s="83"/>
      <c r="K28" s="84">
        <v>0</v>
      </c>
      <c r="L28" s="83"/>
      <c r="M28" s="84">
        <v>0</v>
      </c>
      <c r="N28" s="83"/>
      <c r="O28" s="84">
        <v>679699188</v>
      </c>
      <c r="P28" s="19"/>
      <c r="Q28" s="19"/>
    </row>
    <row r="29" spans="1:18" ht="21.75" customHeight="1" x14ac:dyDescent="0.2">
      <c r="A29" s="6" t="s">
        <v>205</v>
      </c>
      <c r="C29" s="84">
        <v>0</v>
      </c>
      <c r="D29" s="83"/>
      <c r="E29" s="84">
        <v>0</v>
      </c>
      <c r="F29" s="83"/>
      <c r="G29" s="84">
        <v>0</v>
      </c>
      <c r="H29" s="83"/>
      <c r="I29" s="84">
        <v>0</v>
      </c>
      <c r="J29" s="83"/>
      <c r="K29" s="84">
        <v>0</v>
      </c>
      <c r="L29" s="83"/>
      <c r="M29" s="84">
        <v>0</v>
      </c>
      <c r="N29" s="83"/>
      <c r="O29" s="84">
        <v>154345205</v>
      </c>
      <c r="P29" s="19"/>
      <c r="Q29" s="19"/>
    </row>
    <row r="30" spans="1:18" ht="21.75" customHeight="1" x14ac:dyDescent="0.2">
      <c r="A30" s="6" t="s">
        <v>197</v>
      </c>
      <c r="C30" s="84">
        <v>0</v>
      </c>
      <c r="D30" s="83"/>
      <c r="E30" s="84">
        <v>0</v>
      </c>
      <c r="F30" s="83"/>
      <c r="G30" s="84">
        <v>0</v>
      </c>
      <c r="H30" s="83"/>
      <c r="I30" s="84">
        <v>0</v>
      </c>
      <c r="J30" s="83"/>
      <c r="K30" s="84">
        <v>0</v>
      </c>
      <c r="L30" s="83"/>
      <c r="M30" s="84">
        <v>0</v>
      </c>
      <c r="N30" s="83"/>
      <c r="O30" s="84">
        <v>15153228273</v>
      </c>
      <c r="P30" s="19"/>
      <c r="Q30" s="19"/>
    </row>
    <row r="31" spans="1:18" ht="21.75" customHeight="1" x14ac:dyDescent="0.2">
      <c r="A31" s="6" t="s">
        <v>198</v>
      </c>
      <c r="C31" s="84">
        <v>0</v>
      </c>
      <c r="D31" s="83"/>
      <c r="E31" s="84">
        <v>0</v>
      </c>
      <c r="F31" s="83"/>
      <c r="G31" s="84">
        <v>0</v>
      </c>
      <c r="H31" s="83"/>
      <c r="I31" s="84">
        <v>0</v>
      </c>
      <c r="J31" s="83"/>
      <c r="K31" s="84">
        <v>0</v>
      </c>
      <c r="L31" s="83"/>
      <c r="M31" s="84">
        <v>0</v>
      </c>
      <c r="N31" s="83"/>
      <c r="O31" s="84">
        <v>6401878731</v>
      </c>
      <c r="P31" s="19"/>
      <c r="Q31" s="19"/>
    </row>
    <row r="32" spans="1:18" ht="21.75" customHeight="1" x14ac:dyDescent="0.2">
      <c r="A32" s="6" t="s">
        <v>199</v>
      </c>
      <c r="C32" s="84">
        <v>0</v>
      </c>
      <c r="D32" s="83"/>
      <c r="E32" s="84">
        <v>0</v>
      </c>
      <c r="F32" s="83"/>
      <c r="G32" s="84">
        <v>0</v>
      </c>
      <c r="H32" s="83"/>
      <c r="I32" s="84">
        <v>0</v>
      </c>
      <c r="J32" s="83"/>
      <c r="K32" s="84">
        <v>0</v>
      </c>
      <c r="L32" s="83"/>
      <c r="M32" s="84">
        <v>0</v>
      </c>
      <c r="N32" s="83"/>
      <c r="O32" s="84">
        <v>2293450187</v>
      </c>
      <c r="P32" s="19"/>
      <c r="Q32" s="19"/>
    </row>
    <row r="33" spans="1:17" ht="21.75" customHeight="1" x14ac:dyDescent="0.2">
      <c r="A33" s="6" t="s">
        <v>200</v>
      </c>
      <c r="C33" s="84">
        <v>0</v>
      </c>
      <c r="D33" s="83"/>
      <c r="E33" s="84">
        <v>0</v>
      </c>
      <c r="F33" s="83"/>
      <c r="G33" s="84">
        <v>0</v>
      </c>
      <c r="H33" s="83"/>
      <c r="I33" s="84">
        <v>0</v>
      </c>
      <c r="J33" s="83"/>
      <c r="K33" s="84">
        <v>0</v>
      </c>
      <c r="L33" s="83"/>
      <c r="M33" s="84">
        <v>0</v>
      </c>
      <c r="N33" s="83"/>
      <c r="O33" s="84">
        <v>898396281</v>
      </c>
      <c r="P33" s="19"/>
      <c r="Q33" s="19"/>
    </row>
    <row r="34" spans="1:17" ht="21.75" customHeight="1" x14ac:dyDescent="0.2">
      <c r="A34" s="6" t="s">
        <v>206</v>
      </c>
      <c r="C34" s="84">
        <v>0</v>
      </c>
      <c r="D34" s="83"/>
      <c r="E34" s="84">
        <v>0</v>
      </c>
      <c r="F34" s="83"/>
      <c r="G34" s="84">
        <v>0</v>
      </c>
      <c r="H34" s="83"/>
      <c r="I34" s="84">
        <v>0</v>
      </c>
      <c r="J34" s="83"/>
      <c r="K34" s="84">
        <v>0</v>
      </c>
      <c r="L34" s="83"/>
      <c r="M34" s="84">
        <v>0</v>
      </c>
      <c r="N34" s="83"/>
      <c r="O34" s="84">
        <v>1388000000</v>
      </c>
      <c r="P34" s="19"/>
      <c r="Q34" s="19"/>
    </row>
    <row r="35" spans="1:17" ht="21.75" customHeight="1" x14ac:dyDescent="0.2">
      <c r="A35" s="6" t="s">
        <v>207</v>
      </c>
      <c r="C35" s="84">
        <v>0</v>
      </c>
      <c r="D35" s="83"/>
      <c r="E35" s="84">
        <v>0</v>
      </c>
      <c r="F35" s="83"/>
      <c r="G35" s="84">
        <v>0</v>
      </c>
      <c r="H35" s="83"/>
      <c r="I35" s="84">
        <v>0</v>
      </c>
      <c r="J35" s="83"/>
      <c r="K35" s="84">
        <v>0</v>
      </c>
      <c r="L35" s="83"/>
      <c r="M35" s="84">
        <v>0</v>
      </c>
      <c r="N35" s="83"/>
      <c r="O35" s="84">
        <v>4811679400</v>
      </c>
      <c r="P35" s="19"/>
      <c r="Q35" s="19"/>
    </row>
    <row r="36" spans="1:17" ht="21.75" customHeight="1" x14ac:dyDescent="0.2">
      <c r="A36" s="6" t="s">
        <v>220</v>
      </c>
      <c r="C36" s="84">
        <v>0</v>
      </c>
      <c r="D36" s="83"/>
      <c r="E36" s="84">
        <v>0</v>
      </c>
      <c r="F36" s="83"/>
      <c r="G36" s="84">
        <v>0</v>
      </c>
      <c r="H36" s="83"/>
      <c r="I36" s="84">
        <v>0</v>
      </c>
      <c r="J36" s="83"/>
      <c r="K36" s="84">
        <v>0</v>
      </c>
      <c r="L36" s="83"/>
      <c r="M36" s="84">
        <v>0</v>
      </c>
      <c r="N36" s="83"/>
      <c r="O36" s="84">
        <v>-723958305</v>
      </c>
      <c r="P36" s="19"/>
      <c r="Q36" s="19"/>
    </row>
    <row r="37" spans="1:17" ht="21.75" customHeight="1" x14ac:dyDescent="0.2">
      <c r="A37" s="6" t="s">
        <v>221</v>
      </c>
      <c r="C37" s="84">
        <v>0</v>
      </c>
      <c r="D37" s="83"/>
      <c r="E37" s="84">
        <v>0</v>
      </c>
      <c r="F37" s="83"/>
      <c r="G37" s="84">
        <v>0</v>
      </c>
      <c r="H37" s="83"/>
      <c r="I37" s="84">
        <v>0</v>
      </c>
      <c r="J37" s="83"/>
      <c r="K37" s="84">
        <v>0</v>
      </c>
      <c r="L37" s="83"/>
      <c r="M37" s="84">
        <v>0</v>
      </c>
      <c r="N37" s="83"/>
      <c r="O37" s="84">
        <v>-909407</v>
      </c>
      <c r="P37" s="19"/>
      <c r="Q37" s="19"/>
    </row>
    <row r="38" spans="1:17" ht="21.75" customHeight="1" x14ac:dyDescent="0.2">
      <c r="A38" s="6" t="s">
        <v>222</v>
      </c>
      <c r="C38" s="84">
        <v>0</v>
      </c>
      <c r="D38" s="83"/>
      <c r="E38" s="84">
        <v>0</v>
      </c>
      <c r="F38" s="83"/>
      <c r="G38" s="84">
        <v>0</v>
      </c>
      <c r="H38" s="83"/>
      <c r="I38" s="84">
        <v>0</v>
      </c>
      <c r="J38" s="83"/>
      <c r="K38" s="84">
        <v>0</v>
      </c>
      <c r="L38" s="83"/>
      <c r="M38" s="84">
        <v>0</v>
      </c>
      <c r="N38" s="83"/>
      <c r="O38" s="84">
        <v>226960027</v>
      </c>
      <c r="P38" s="19"/>
      <c r="Q38" s="19"/>
    </row>
    <row r="39" spans="1:17" ht="21.75" customHeight="1" x14ac:dyDescent="0.2">
      <c r="A39" s="6" t="s">
        <v>223</v>
      </c>
      <c r="C39" s="84">
        <v>0</v>
      </c>
      <c r="D39" s="83"/>
      <c r="E39" s="84">
        <v>0</v>
      </c>
      <c r="F39" s="83"/>
      <c r="G39" s="84">
        <v>0</v>
      </c>
      <c r="H39" s="83"/>
      <c r="I39" s="84">
        <v>0</v>
      </c>
      <c r="J39" s="83"/>
      <c r="K39" s="84">
        <v>0</v>
      </c>
      <c r="L39" s="83"/>
      <c r="M39" s="84">
        <v>0</v>
      </c>
      <c r="N39" s="83"/>
      <c r="O39" s="84">
        <v>596034593</v>
      </c>
      <c r="P39" s="19"/>
      <c r="Q39" s="19"/>
    </row>
    <row r="40" spans="1:17" ht="21.75" customHeight="1" x14ac:dyDescent="0.2">
      <c r="A40" s="6" t="s">
        <v>224</v>
      </c>
      <c r="C40" s="84">
        <v>0</v>
      </c>
      <c r="D40" s="83"/>
      <c r="E40" s="84">
        <v>0</v>
      </c>
      <c r="F40" s="83"/>
      <c r="G40" s="84">
        <v>0</v>
      </c>
      <c r="H40" s="83"/>
      <c r="I40" s="84">
        <v>0</v>
      </c>
      <c r="J40" s="83"/>
      <c r="K40" s="84">
        <v>0</v>
      </c>
      <c r="L40" s="83"/>
      <c r="M40" s="84">
        <v>0</v>
      </c>
      <c r="N40" s="83"/>
      <c r="O40" s="84">
        <v>330381471</v>
      </c>
      <c r="P40" s="19"/>
      <c r="Q40" s="19"/>
    </row>
    <row r="41" spans="1:17" ht="21.75" customHeight="1" x14ac:dyDescent="0.2">
      <c r="A41" s="6" t="s">
        <v>219</v>
      </c>
      <c r="C41" s="84">
        <v>0</v>
      </c>
      <c r="D41" s="83"/>
      <c r="E41" s="84">
        <v>0</v>
      </c>
      <c r="F41" s="83"/>
      <c r="G41" s="84">
        <v>0</v>
      </c>
      <c r="H41" s="83"/>
      <c r="I41" s="84">
        <v>0</v>
      </c>
      <c r="J41" s="83"/>
      <c r="K41" s="84">
        <v>0</v>
      </c>
      <c r="L41" s="83"/>
      <c r="M41" s="84">
        <v>0</v>
      </c>
      <c r="N41" s="83"/>
      <c r="O41" s="84">
        <v>1838644996</v>
      </c>
      <c r="P41" s="19"/>
      <c r="Q41" s="19"/>
    </row>
    <row r="42" spans="1:17" ht="21.75" customHeight="1" x14ac:dyDescent="0.2">
      <c r="A42" s="6" t="s">
        <v>225</v>
      </c>
      <c r="C42" s="84">
        <v>0</v>
      </c>
      <c r="D42" s="83"/>
      <c r="E42" s="84">
        <v>0</v>
      </c>
      <c r="F42" s="83"/>
      <c r="G42" s="84">
        <v>0</v>
      </c>
      <c r="H42" s="83"/>
      <c r="I42" s="84">
        <v>0</v>
      </c>
      <c r="J42" s="83"/>
      <c r="K42" s="84">
        <v>0</v>
      </c>
      <c r="L42" s="83"/>
      <c r="M42" s="84">
        <v>0</v>
      </c>
      <c r="N42" s="83"/>
      <c r="O42" s="84">
        <v>2123340933</v>
      </c>
      <c r="P42" s="19"/>
      <c r="Q42" s="19"/>
    </row>
    <row r="43" spans="1:17" ht="21.75" customHeight="1" x14ac:dyDescent="0.2">
      <c r="A43" s="6" t="s">
        <v>226</v>
      </c>
      <c r="C43" s="84">
        <v>0</v>
      </c>
      <c r="D43" s="83"/>
      <c r="E43" s="84">
        <v>0</v>
      </c>
      <c r="F43" s="83"/>
      <c r="G43" s="84">
        <v>0</v>
      </c>
      <c r="H43" s="83"/>
      <c r="I43" s="84">
        <v>0</v>
      </c>
      <c r="J43" s="83"/>
      <c r="K43" s="84">
        <v>0</v>
      </c>
      <c r="L43" s="83"/>
      <c r="M43" s="84">
        <v>0</v>
      </c>
      <c r="N43" s="83"/>
      <c r="O43" s="84">
        <v>-211383210</v>
      </c>
      <c r="P43" s="19"/>
      <c r="Q43" s="19"/>
    </row>
    <row r="44" spans="1:17" ht="21.75" customHeight="1" x14ac:dyDescent="0.2">
      <c r="A44" s="6" t="s">
        <v>227</v>
      </c>
      <c r="C44" s="84">
        <v>0</v>
      </c>
      <c r="D44" s="83"/>
      <c r="E44" s="84">
        <v>0</v>
      </c>
      <c r="F44" s="83"/>
      <c r="G44" s="84">
        <v>0</v>
      </c>
      <c r="H44" s="83"/>
      <c r="I44" s="84">
        <v>0</v>
      </c>
      <c r="J44" s="83"/>
      <c r="K44" s="84">
        <v>0</v>
      </c>
      <c r="L44" s="83"/>
      <c r="M44" s="84">
        <v>0</v>
      </c>
      <c r="N44" s="83"/>
      <c r="O44" s="84">
        <v>5778366824</v>
      </c>
      <c r="P44" s="19"/>
      <c r="Q44" s="19"/>
    </row>
    <row r="45" spans="1:17" ht="21.75" customHeight="1" x14ac:dyDescent="0.2">
      <c r="A45" s="6" t="s">
        <v>228</v>
      </c>
      <c r="C45" s="84">
        <v>0</v>
      </c>
      <c r="D45" s="83"/>
      <c r="E45" s="84">
        <v>0</v>
      </c>
      <c r="F45" s="83"/>
      <c r="G45" s="84">
        <v>0</v>
      </c>
      <c r="H45" s="83"/>
      <c r="I45" s="84">
        <v>0</v>
      </c>
      <c r="J45" s="83"/>
      <c r="K45" s="84">
        <v>0</v>
      </c>
      <c r="L45" s="83"/>
      <c r="M45" s="84">
        <v>0</v>
      </c>
      <c r="N45" s="83"/>
      <c r="O45" s="84">
        <v>886150000</v>
      </c>
      <c r="P45" s="19"/>
      <c r="Q45" s="19"/>
    </row>
    <row r="46" spans="1:17" ht="21.75" customHeight="1" x14ac:dyDescent="0.2">
      <c r="A46" s="6" t="s">
        <v>229</v>
      </c>
      <c r="C46" s="84">
        <v>0</v>
      </c>
      <c r="D46" s="83"/>
      <c r="E46" s="84">
        <v>0</v>
      </c>
      <c r="F46" s="83"/>
      <c r="G46" s="84">
        <v>0</v>
      </c>
      <c r="H46" s="83"/>
      <c r="I46" s="84">
        <v>0</v>
      </c>
      <c r="J46" s="83"/>
      <c r="K46" s="84">
        <v>0</v>
      </c>
      <c r="L46" s="83"/>
      <c r="M46" s="84">
        <v>0</v>
      </c>
      <c r="N46" s="83"/>
      <c r="O46" s="84">
        <v>1179500000</v>
      </c>
      <c r="P46" s="19"/>
      <c r="Q46" s="19"/>
    </row>
    <row r="47" spans="1:17" ht="21.75" customHeight="1" x14ac:dyDescent="0.2">
      <c r="A47" s="6" t="s">
        <v>230</v>
      </c>
      <c r="C47" s="84">
        <v>0</v>
      </c>
      <c r="D47" s="83"/>
      <c r="E47" s="84">
        <v>0</v>
      </c>
      <c r="F47" s="83"/>
      <c r="G47" s="84">
        <v>0</v>
      </c>
      <c r="H47" s="83"/>
      <c r="I47" s="84">
        <v>0</v>
      </c>
      <c r="J47" s="83"/>
      <c r="K47" s="84">
        <v>0</v>
      </c>
      <c r="L47" s="83"/>
      <c r="M47" s="84">
        <v>0</v>
      </c>
      <c r="N47" s="83"/>
      <c r="O47" s="84">
        <v>10000000</v>
      </c>
      <c r="P47" s="19"/>
      <c r="Q47" s="19"/>
    </row>
    <row r="48" spans="1:17" ht="21.75" customHeight="1" x14ac:dyDescent="0.2">
      <c r="A48" s="6" t="s">
        <v>231</v>
      </c>
      <c r="C48" s="84">
        <v>0</v>
      </c>
      <c r="D48" s="83"/>
      <c r="E48" s="84">
        <v>0</v>
      </c>
      <c r="F48" s="83"/>
      <c r="G48" s="84">
        <v>0</v>
      </c>
      <c r="H48" s="83"/>
      <c r="I48" s="84">
        <v>0</v>
      </c>
      <c r="J48" s="83"/>
      <c r="K48" s="84">
        <v>0</v>
      </c>
      <c r="L48" s="83"/>
      <c r="M48" s="84">
        <v>0</v>
      </c>
      <c r="N48" s="83"/>
      <c r="O48" s="84">
        <v>195000000</v>
      </c>
      <c r="P48" s="19"/>
      <c r="Q48" s="19"/>
    </row>
    <row r="49" spans="1:18" ht="21.75" customHeight="1" x14ac:dyDescent="0.2">
      <c r="A49" s="6" t="s">
        <v>232</v>
      </c>
      <c r="C49" s="84">
        <v>0</v>
      </c>
      <c r="D49" s="83"/>
      <c r="E49" s="84">
        <v>0</v>
      </c>
      <c r="F49" s="83"/>
      <c r="G49" s="84">
        <v>0</v>
      </c>
      <c r="H49" s="83"/>
      <c r="I49" s="84">
        <v>0</v>
      </c>
      <c r="J49" s="83"/>
      <c r="K49" s="84">
        <v>0</v>
      </c>
      <c r="L49" s="83"/>
      <c r="M49" s="84">
        <v>0</v>
      </c>
      <c r="N49" s="83"/>
      <c r="O49" s="84">
        <v>630240000</v>
      </c>
      <c r="P49" s="19"/>
      <c r="Q49" s="19"/>
    </row>
    <row r="50" spans="1:18" ht="21.75" customHeight="1" x14ac:dyDescent="0.2">
      <c r="A50" s="6" t="s">
        <v>233</v>
      </c>
      <c r="C50" s="84">
        <v>0</v>
      </c>
      <c r="D50" s="83"/>
      <c r="E50" s="84">
        <v>0</v>
      </c>
      <c r="F50" s="83"/>
      <c r="G50" s="84">
        <v>0</v>
      </c>
      <c r="H50" s="83"/>
      <c r="I50" s="84">
        <v>0</v>
      </c>
      <c r="J50" s="83"/>
      <c r="K50" s="84">
        <v>0</v>
      </c>
      <c r="L50" s="83"/>
      <c r="M50" s="84">
        <v>0</v>
      </c>
      <c r="N50" s="83"/>
      <c r="O50" s="84">
        <v>72500000</v>
      </c>
      <c r="P50" s="19"/>
      <c r="Q50" s="19"/>
    </row>
    <row r="51" spans="1:18" ht="21.75" customHeight="1" x14ac:dyDescent="0.2">
      <c r="A51" s="6" t="s">
        <v>243</v>
      </c>
      <c r="C51" s="84">
        <v>124000</v>
      </c>
      <c r="D51" s="83"/>
      <c r="E51" s="84">
        <v>2000</v>
      </c>
      <c r="F51" s="83"/>
      <c r="G51" s="84">
        <v>248000000</v>
      </c>
      <c r="H51" s="83"/>
      <c r="I51" s="84">
        <v>468792000</v>
      </c>
      <c r="J51" s="83"/>
      <c r="K51" s="84">
        <v>579676809</v>
      </c>
      <c r="L51" s="83"/>
      <c r="M51" s="84">
        <v>-110884809</v>
      </c>
      <c r="N51" s="83"/>
      <c r="O51" s="84">
        <v>-110884809</v>
      </c>
      <c r="P51" s="19"/>
      <c r="Q51" s="19"/>
      <c r="R51" s="19"/>
    </row>
    <row r="52" spans="1:18" ht="21.75" customHeight="1" x14ac:dyDescent="0.2">
      <c r="A52" s="6" t="s">
        <v>244</v>
      </c>
      <c r="C52" s="84">
        <v>7001000</v>
      </c>
      <c r="D52" s="83"/>
      <c r="E52" s="84">
        <v>4150</v>
      </c>
      <c r="F52" s="83"/>
      <c r="G52" s="84">
        <v>9903000000</v>
      </c>
      <c r="H52" s="83"/>
      <c r="I52" s="84">
        <v>327052000</v>
      </c>
      <c r="J52" s="83"/>
      <c r="K52" s="84">
        <v>4679487790</v>
      </c>
      <c r="L52" s="83"/>
      <c r="M52" s="84">
        <v>-4352435790</v>
      </c>
      <c r="N52" s="83"/>
      <c r="O52" s="84">
        <v>-4352435790</v>
      </c>
      <c r="P52" s="19"/>
      <c r="Q52" s="19"/>
      <c r="R52" s="19"/>
    </row>
    <row r="53" spans="1:18" ht="21.75" customHeight="1" x14ac:dyDescent="0.2">
      <c r="A53" s="6" t="s">
        <v>236</v>
      </c>
      <c r="C53" s="84">
        <v>5009000</v>
      </c>
      <c r="D53" s="83"/>
      <c r="E53" s="84">
        <v>4150</v>
      </c>
      <c r="F53" s="83"/>
      <c r="G53" s="84">
        <v>4778800000</v>
      </c>
      <c r="H53" s="83"/>
      <c r="I53" s="84">
        <v>-3217700481</v>
      </c>
      <c r="J53" s="83"/>
      <c r="K53" s="84">
        <v>42073316</v>
      </c>
      <c r="L53" s="83"/>
      <c r="M53" s="84">
        <v>-3259773797</v>
      </c>
      <c r="N53" s="83"/>
      <c r="O53" s="84">
        <v>-3549847116</v>
      </c>
      <c r="P53" s="19"/>
      <c r="Q53" s="19"/>
      <c r="R53" s="19"/>
    </row>
    <row r="54" spans="1:18" ht="21.75" customHeight="1" x14ac:dyDescent="0.2">
      <c r="A54" s="6" t="s">
        <v>245</v>
      </c>
      <c r="C54" s="84">
        <v>16406000</v>
      </c>
      <c r="D54" s="83"/>
      <c r="E54" s="84">
        <v>4150</v>
      </c>
      <c r="F54" s="83"/>
      <c r="G54" s="84">
        <v>53130400000</v>
      </c>
      <c r="H54" s="83"/>
      <c r="I54" s="84">
        <v>55923721032</v>
      </c>
      <c r="J54" s="83"/>
      <c r="K54" s="84">
        <v>72020168727</v>
      </c>
      <c r="L54" s="83"/>
      <c r="M54" s="84">
        <v>-16096447695</v>
      </c>
      <c r="N54" s="83"/>
      <c r="O54" s="84">
        <v>-16348776127</v>
      </c>
      <c r="P54" s="19"/>
      <c r="Q54" s="19"/>
      <c r="R54" s="19"/>
    </row>
    <row r="55" spans="1:18" ht="21.75" customHeight="1" x14ac:dyDescent="0.2">
      <c r="A55" s="6" t="s">
        <v>246</v>
      </c>
      <c r="C55" s="84">
        <v>2854000</v>
      </c>
      <c r="D55" s="83"/>
      <c r="E55" s="84">
        <v>3600</v>
      </c>
      <c r="F55" s="83"/>
      <c r="G55" s="84">
        <v>6674400000</v>
      </c>
      <c r="H55" s="83"/>
      <c r="I55" s="84">
        <v>7241770000</v>
      </c>
      <c r="J55" s="83"/>
      <c r="K55" s="84">
        <v>8667103259</v>
      </c>
      <c r="L55" s="83"/>
      <c r="M55" s="84">
        <v>-1425333259</v>
      </c>
      <c r="N55" s="83"/>
      <c r="O55" s="84">
        <v>-1425333259</v>
      </c>
      <c r="P55" s="19"/>
      <c r="Q55" s="19"/>
      <c r="R55" s="19"/>
    </row>
    <row r="56" spans="1:18" ht="21.75" customHeight="1" x14ac:dyDescent="0.2">
      <c r="A56" s="6" t="s">
        <v>247</v>
      </c>
      <c r="C56" s="84">
        <v>1139000</v>
      </c>
      <c r="D56" s="83"/>
      <c r="E56" s="84">
        <v>3800</v>
      </c>
      <c r="F56" s="83"/>
      <c r="G56" s="84">
        <v>611800000</v>
      </c>
      <c r="H56" s="83"/>
      <c r="I56" s="84">
        <v>783300000</v>
      </c>
      <c r="J56" s="83"/>
      <c r="K56" s="84">
        <v>752644889</v>
      </c>
      <c r="L56" s="83"/>
      <c r="M56" s="84">
        <v>30655111</v>
      </c>
      <c r="N56" s="83"/>
      <c r="O56" s="84">
        <v>30655111</v>
      </c>
      <c r="P56" s="19"/>
      <c r="Q56" s="19"/>
      <c r="R56" s="19"/>
    </row>
    <row r="57" spans="1:18" ht="21.75" customHeight="1" x14ac:dyDescent="0.2">
      <c r="A57" s="6" t="s">
        <v>235</v>
      </c>
      <c r="C57" s="84">
        <v>12243000</v>
      </c>
      <c r="D57" s="83"/>
      <c r="E57" s="84">
        <v>4000</v>
      </c>
      <c r="F57" s="83"/>
      <c r="G57" s="84">
        <v>22908000000</v>
      </c>
      <c r="H57" s="83"/>
      <c r="I57" s="84">
        <v>23790145000</v>
      </c>
      <c r="J57" s="83"/>
      <c r="K57" s="84">
        <v>26772653920</v>
      </c>
      <c r="L57" s="83"/>
      <c r="M57" s="84">
        <v>-2982508920</v>
      </c>
      <c r="N57" s="83"/>
      <c r="O57" s="84">
        <v>-2982508920</v>
      </c>
      <c r="P57" s="19"/>
      <c r="Q57" s="19"/>
      <c r="R57" s="19"/>
    </row>
    <row r="58" spans="1:18" ht="21.75" customHeight="1" x14ac:dyDescent="0.2">
      <c r="A58" s="6" t="s">
        <v>248</v>
      </c>
      <c r="C58" s="84">
        <v>10000</v>
      </c>
      <c r="D58" s="83"/>
      <c r="E58" s="84">
        <v>4200</v>
      </c>
      <c r="F58" s="83"/>
      <c r="G58" s="84">
        <v>33600000</v>
      </c>
      <c r="H58" s="83"/>
      <c r="I58" s="84">
        <v>37398504</v>
      </c>
      <c r="J58" s="83"/>
      <c r="K58" s="84">
        <v>37398504</v>
      </c>
      <c r="L58" s="83"/>
      <c r="M58" s="84">
        <v>0</v>
      </c>
      <c r="N58" s="83"/>
      <c r="O58" s="84">
        <v>-3298504</v>
      </c>
      <c r="P58" s="19"/>
      <c r="Q58" s="19"/>
      <c r="R58" s="19"/>
    </row>
    <row r="59" spans="1:18" ht="21.75" customHeight="1" thickBot="1" x14ac:dyDescent="0.25">
      <c r="A59" s="53" t="s">
        <v>32</v>
      </c>
      <c r="B59" s="53"/>
      <c r="C59" s="85"/>
      <c r="D59" s="83"/>
      <c r="E59" s="85"/>
      <c r="F59" s="83"/>
      <c r="G59" s="85">
        <f>SUM(G7:G58)</f>
        <v>100113750000</v>
      </c>
      <c r="H59" s="83"/>
      <c r="I59" s="85">
        <f>SUM(I7:I58)</f>
        <v>88212036055</v>
      </c>
      <c r="J59" s="83"/>
      <c r="K59" s="85">
        <f>SUM(K7:K58)</f>
        <v>115718974868</v>
      </c>
      <c r="L59" s="83"/>
      <c r="M59" s="85">
        <f>SUM(M7:M58)</f>
        <v>-27506938813</v>
      </c>
      <c r="N59" s="83"/>
      <c r="O59" s="85">
        <f>SUM(O7:O58)</f>
        <v>126125179969</v>
      </c>
    </row>
    <row r="60" spans="1:18" ht="13.5" thickTop="1" x14ac:dyDescent="0.2"/>
  </sheetData>
  <mergeCells count="6">
    <mergeCell ref="A59:B59"/>
    <mergeCell ref="A1:O1"/>
    <mergeCell ref="A2:O2"/>
    <mergeCell ref="A3:O3"/>
    <mergeCell ref="A4:O4"/>
    <mergeCell ref="C5:M5"/>
  </mergeCells>
  <pageMargins left="0.39" right="0.39" top="0.39" bottom="0.39" header="0" footer="0"/>
  <pageSetup scale="5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51"/>
  <sheetViews>
    <sheetView rightToLeft="1" tabSelected="1" view="pageBreakPreview" topLeftCell="A25" zoomScale="90" zoomScaleNormal="100" zoomScaleSheetLayoutView="90" workbookViewId="0">
      <selection activeCell="W38" sqref="W38"/>
    </sheetView>
  </sheetViews>
  <sheetFormatPr defaultRowHeight="12.75" x14ac:dyDescent="0.2"/>
  <cols>
    <col min="1" max="1" width="26" bestFit="1" customWidth="1"/>
    <col min="2" max="2" width="1.28515625" customWidth="1"/>
    <col min="3" max="3" width="1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7" bestFit="1" customWidth="1"/>
    <col min="10" max="10" width="1.28515625" customWidth="1"/>
    <col min="11" max="11" width="1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9.42578125" customWidth="1"/>
    <col min="18" max="18" width="1.28515625" customWidth="1"/>
    <col min="19" max="19" width="0.28515625" customWidth="1"/>
    <col min="20" max="20" width="20.85546875" style="18" bestFit="1" customWidth="1"/>
  </cols>
  <sheetData>
    <row r="1" spans="1:21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1" ht="21.75" customHeight="1" x14ac:dyDescent="0.2">
      <c r="A2" s="41" t="s">
        <v>105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1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1" ht="14.45" customHeight="1" x14ac:dyDescent="0.2"/>
    <row r="5" spans="1:21" ht="14.45" customHeight="1" x14ac:dyDescent="0.2">
      <c r="A5" s="50" t="s">
        <v>182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1" ht="14.45" customHeight="1" x14ac:dyDescent="0.2">
      <c r="A6" s="51" t="s">
        <v>108</v>
      </c>
      <c r="C6" s="51" t="s">
        <v>122</v>
      </c>
      <c r="D6" s="51"/>
      <c r="E6" s="51"/>
      <c r="F6" s="51"/>
      <c r="G6" s="51"/>
      <c r="H6" s="51"/>
      <c r="I6" s="51"/>
      <c r="K6" s="51" t="s">
        <v>123</v>
      </c>
      <c r="L6" s="51"/>
      <c r="M6" s="51"/>
      <c r="N6" s="51"/>
      <c r="O6" s="51"/>
      <c r="P6" s="51"/>
      <c r="Q6" s="51"/>
      <c r="R6" s="51"/>
    </row>
    <row r="7" spans="1:21" ht="39.75" customHeight="1" x14ac:dyDescent="0.2">
      <c r="A7" s="51"/>
      <c r="C7" s="9" t="s">
        <v>9</v>
      </c>
      <c r="D7" s="3"/>
      <c r="E7" s="9" t="s">
        <v>11</v>
      </c>
      <c r="F7" s="3"/>
      <c r="G7" s="9" t="s">
        <v>174</v>
      </c>
      <c r="H7" s="3"/>
      <c r="I7" s="9" t="s">
        <v>183</v>
      </c>
      <c r="K7" s="9" t="s">
        <v>9</v>
      </c>
      <c r="L7" s="3"/>
      <c r="M7" s="9" t="s">
        <v>11</v>
      </c>
      <c r="N7" s="3"/>
      <c r="O7" s="9" t="s">
        <v>174</v>
      </c>
      <c r="P7" s="3"/>
      <c r="Q7" s="55" t="s">
        <v>183</v>
      </c>
      <c r="R7" s="55"/>
    </row>
    <row r="8" spans="1:21" ht="21.75" customHeight="1" x14ac:dyDescent="0.2">
      <c r="A8" s="5" t="s">
        <v>26</v>
      </c>
      <c r="C8" s="74">
        <v>90384512</v>
      </c>
      <c r="D8" s="75"/>
      <c r="E8" s="74">
        <v>421774878330</v>
      </c>
      <c r="F8" s="75"/>
      <c r="G8" s="74">
        <v>420691088492</v>
      </c>
      <c r="H8" s="75"/>
      <c r="I8" s="74">
        <v>1083789838</v>
      </c>
      <c r="J8" s="75"/>
      <c r="K8" s="74">
        <v>90384512</v>
      </c>
      <c r="L8" s="75"/>
      <c r="M8" s="74">
        <v>421774878330</v>
      </c>
      <c r="N8" s="75"/>
      <c r="O8" s="74">
        <v>399272644287</v>
      </c>
      <c r="P8" s="75"/>
      <c r="Q8" s="86">
        <v>22502234043</v>
      </c>
      <c r="R8" s="86"/>
      <c r="U8" s="16"/>
    </row>
    <row r="9" spans="1:21" ht="21.75" customHeight="1" x14ac:dyDescent="0.2">
      <c r="A9" s="6" t="s">
        <v>27</v>
      </c>
      <c r="C9" s="76">
        <v>1931414256</v>
      </c>
      <c r="D9" s="75"/>
      <c r="E9" s="76">
        <v>4126225362931</v>
      </c>
      <c r="F9" s="75"/>
      <c r="G9" s="76">
        <v>4130085255694</v>
      </c>
      <c r="H9" s="75"/>
      <c r="I9" s="76">
        <v>-3859892762</v>
      </c>
      <c r="J9" s="75"/>
      <c r="K9" s="76">
        <v>1931414256</v>
      </c>
      <c r="L9" s="75"/>
      <c r="M9" s="76">
        <v>4126225362931</v>
      </c>
      <c r="N9" s="75"/>
      <c r="O9" s="76">
        <v>4020321502255</v>
      </c>
      <c r="P9" s="75"/>
      <c r="Q9" s="87">
        <v>105903860676</v>
      </c>
      <c r="R9" s="87"/>
      <c r="U9" s="16"/>
    </row>
    <row r="10" spans="1:21" ht="21.75" customHeight="1" x14ac:dyDescent="0.2">
      <c r="A10" s="6" t="s">
        <v>65</v>
      </c>
      <c r="C10" s="76">
        <v>49617774</v>
      </c>
      <c r="D10" s="75"/>
      <c r="E10" s="76">
        <v>2133015413285</v>
      </c>
      <c r="F10" s="75"/>
      <c r="G10" s="76">
        <v>2103256451621</v>
      </c>
      <c r="H10" s="75"/>
      <c r="I10" s="76">
        <v>29758961664</v>
      </c>
      <c r="J10" s="75"/>
      <c r="K10" s="76">
        <v>49617774</v>
      </c>
      <c r="L10" s="75"/>
      <c r="M10" s="76">
        <v>2133015413285</v>
      </c>
      <c r="N10" s="75"/>
      <c r="O10" s="76">
        <v>1682384501380</v>
      </c>
      <c r="P10" s="75"/>
      <c r="Q10" s="87">
        <v>450630911903</v>
      </c>
      <c r="R10" s="87"/>
      <c r="U10" s="16"/>
    </row>
    <row r="11" spans="1:21" ht="21.75" customHeight="1" x14ac:dyDescent="0.2">
      <c r="A11" s="6" t="s">
        <v>23</v>
      </c>
      <c r="C11" s="76">
        <v>7109556</v>
      </c>
      <c r="D11" s="75"/>
      <c r="E11" s="76">
        <v>115442481983</v>
      </c>
      <c r="F11" s="75"/>
      <c r="G11" s="76">
        <v>118581999300</v>
      </c>
      <c r="H11" s="75"/>
      <c r="I11" s="76">
        <v>-3139517316</v>
      </c>
      <c r="J11" s="75"/>
      <c r="K11" s="76">
        <v>7109556</v>
      </c>
      <c r="L11" s="75"/>
      <c r="M11" s="76">
        <v>115442481983</v>
      </c>
      <c r="N11" s="75"/>
      <c r="O11" s="76">
        <v>99482696848</v>
      </c>
      <c r="P11" s="75"/>
      <c r="Q11" s="87">
        <v>15959785135</v>
      </c>
      <c r="R11" s="87"/>
      <c r="U11" s="16"/>
    </row>
    <row r="12" spans="1:21" ht="21.75" customHeight="1" x14ac:dyDescent="0.2">
      <c r="A12" s="6" t="s">
        <v>69</v>
      </c>
      <c r="C12" s="76">
        <v>813460</v>
      </c>
      <c r="D12" s="75"/>
      <c r="E12" s="76">
        <v>17238865266</v>
      </c>
      <c r="F12" s="75"/>
      <c r="G12" s="76">
        <v>16776906620</v>
      </c>
      <c r="H12" s="75"/>
      <c r="I12" s="76">
        <v>461958646</v>
      </c>
      <c r="J12" s="75"/>
      <c r="K12" s="76">
        <v>813460</v>
      </c>
      <c r="L12" s="75"/>
      <c r="M12" s="76">
        <v>17238865266</v>
      </c>
      <c r="N12" s="75"/>
      <c r="O12" s="76">
        <v>15298356273</v>
      </c>
      <c r="P12" s="75"/>
      <c r="Q12" s="87">
        <v>1940508993</v>
      </c>
      <c r="R12" s="87"/>
      <c r="U12" s="16"/>
    </row>
    <row r="13" spans="1:21" ht="21.75" customHeight="1" x14ac:dyDescent="0.2">
      <c r="A13" s="6" t="s">
        <v>30</v>
      </c>
      <c r="C13" s="76">
        <v>53103149</v>
      </c>
      <c r="D13" s="75"/>
      <c r="E13" s="76">
        <v>569363743210</v>
      </c>
      <c r="F13" s="75"/>
      <c r="G13" s="76">
        <v>587419149719</v>
      </c>
      <c r="H13" s="75"/>
      <c r="I13" s="76">
        <v>-18055406508</v>
      </c>
      <c r="J13" s="75"/>
      <c r="K13" s="76">
        <v>53103149</v>
      </c>
      <c r="L13" s="75"/>
      <c r="M13" s="76">
        <v>569363743210</v>
      </c>
      <c r="N13" s="75"/>
      <c r="O13" s="76">
        <v>368411220564</v>
      </c>
      <c r="P13" s="75"/>
      <c r="Q13" s="87">
        <v>200952522646</v>
      </c>
      <c r="R13" s="87"/>
      <c r="U13" s="16"/>
    </row>
    <row r="14" spans="1:21" ht="21.75" customHeight="1" x14ac:dyDescent="0.2">
      <c r="A14" s="6" t="s">
        <v>68</v>
      </c>
      <c r="C14" s="76">
        <v>50000000</v>
      </c>
      <c r="D14" s="75"/>
      <c r="E14" s="76">
        <v>513403718750</v>
      </c>
      <c r="F14" s="75"/>
      <c r="G14" s="76">
        <v>499906250000</v>
      </c>
      <c r="H14" s="75"/>
      <c r="I14" s="76">
        <v>13497468750</v>
      </c>
      <c r="J14" s="75"/>
      <c r="K14" s="76">
        <v>50000000</v>
      </c>
      <c r="L14" s="75"/>
      <c r="M14" s="76">
        <v>513403718750</v>
      </c>
      <c r="N14" s="75"/>
      <c r="O14" s="76">
        <v>500000000000</v>
      </c>
      <c r="P14" s="75"/>
      <c r="Q14" s="87">
        <v>13403718750</v>
      </c>
      <c r="R14" s="87"/>
      <c r="U14" s="16"/>
    </row>
    <row r="15" spans="1:21" ht="21.75" customHeight="1" x14ac:dyDescent="0.2">
      <c r="A15" s="6" t="s">
        <v>17</v>
      </c>
      <c r="C15" s="76">
        <v>27196762</v>
      </c>
      <c r="D15" s="75"/>
      <c r="E15" s="76">
        <v>197570192190</v>
      </c>
      <c r="F15" s="75"/>
      <c r="G15" s="76">
        <v>190042474898</v>
      </c>
      <c r="H15" s="75"/>
      <c r="I15" s="76">
        <v>7527717292</v>
      </c>
      <c r="J15" s="75"/>
      <c r="K15" s="76">
        <v>27196762</v>
      </c>
      <c r="L15" s="75"/>
      <c r="M15" s="76">
        <v>197570192190</v>
      </c>
      <c r="N15" s="75"/>
      <c r="O15" s="76">
        <v>205729298513</v>
      </c>
      <c r="P15" s="75"/>
      <c r="Q15" s="87">
        <v>-8159106323</v>
      </c>
      <c r="R15" s="87"/>
      <c r="U15" s="16"/>
    </row>
    <row r="16" spans="1:21" ht="21.75" customHeight="1" x14ac:dyDescent="0.2">
      <c r="A16" s="6" t="s">
        <v>71</v>
      </c>
      <c r="C16" s="76">
        <v>2800000</v>
      </c>
      <c r="D16" s="75"/>
      <c r="E16" s="76">
        <v>28322288575</v>
      </c>
      <c r="F16" s="75"/>
      <c r="G16" s="76">
        <v>28308291200</v>
      </c>
      <c r="H16" s="75"/>
      <c r="I16" s="76">
        <v>13997375</v>
      </c>
      <c r="J16" s="75"/>
      <c r="K16" s="76">
        <v>2800000</v>
      </c>
      <c r="L16" s="75"/>
      <c r="M16" s="76">
        <v>28322288575</v>
      </c>
      <c r="N16" s="75"/>
      <c r="O16" s="76">
        <v>28212488848</v>
      </c>
      <c r="P16" s="75"/>
      <c r="Q16" s="87">
        <v>109799726</v>
      </c>
      <c r="R16" s="87"/>
      <c r="U16" s="16"/>
    </row>
    <row r="17" spans="1:21" ht="21.75" customHeight="1" x14ac:dyDescent="0.2">
      <c r="A17" s="6" t="s">
        <v>21</v>
      </c>
      <c r="C17" s="76">
        <v>24515314</v>
      </c>
      <c r="D17" s="75"/>
      <c r="E17" s="76">
        <v>114815950227</v>
      </c>
      <c r="F17" s="75"/>
      <c r="G17" s="76">
        <v>123183995914</v>
      </c>
      <c r="H17" s="75"/>
      <c r="I17" s="76">
        <v>-8368045686</v>
      </c>
      <c r="J17" s="75"/>
      <c r="K17" s="76">
        <v>24515314</v>
      </c>
      <c r="L17" s="75"/>
      <c r="M17" s="76">
        <v>114815950227</v>
      </c>
      <c r="N17" s="75"/>
      <c r="O17" s="76">
        <v>106723995097</v>
      </c>
      <c r="P17" s="75"/>
      <c r="Q17" s="87">
        <v>8091955130</v>
      </c>
      <c r="R17" s="87"/>
      <c r="U17" s="16"/>
    </row>
    <row r="18" spans="1:21" ht="21.75" customHeight="1" x14ac:dyDescent="0.2">
      <c r="A18" s="6" t="s">
        <v>64</v>
      </c>
      <c r="C18" s="76">
        <v>2000000</v>
      </c>
      <c r="D18" s="75"/>
      <c r="E18" s="76">
        <v>22669748625</v>
      </c>
      <c r="F18" s="75"/>
      <c r="G18" s="76">
        <v>22173841625</v>
      </c>
      <c r="H18" s="75"/>
      <c r="I18" s="76">
        <v>495907000</v>
      </c>
      <c r="J18" s="75"/>
      <c r="K18" s="76">
        <v>2000000</v>
      </c>
      <c r="L18" s="75"/>
      <c r="M18" s="76">
        <v>22669748625</v>
      </c>
      <c r="N18" s="75"/>
      <c r="O18" s="76">
        <v>21588046990</v>
      </c>
      <c r="P18" s="75"/>
      <c r="Q18" s="87">
        <v>1081701635</v>
      </c>
      <c r="R18" s="87"/>
      <c r="U18" s="16"/>
    </row>
    <row r="19" spans="1:21" ht="21.75" customHeight="1" x14ac:dyDescent="0.2">
      <c r="A19" s="6" t="s">
        <v>25</v>
      </c>
      <c r="C19" s="76">
        <v>24465219</v>
      </c>
      <c r="D19" s="75"/>
      <c r="E19" s="76">
        <v>128100317271</v>
      </c>
      <c r="F19" s="75"/>
      <c r="G19" s="76">
        <v>125327025735</v>
      </c>
      <c r="H19" s="75"/>
      <c r="I19" s="76">
        <v>2773291536</v>
      </c>
      <c r="J19" s="75"/>
      <c r="K19" s="76">
        <v>24465219</v>
      </c>
      <c r="L19" s="75"/>
      <c r="M19" s="76">
        <v>128100317271</v>
      </c>
      <c r="N19" s="75"/>
      <c r="O19" s="76">
        <v>84838384270</v>
      </c>
      <c r="P19" s="75"/>
      <c r="Q19" s="87">
        <v>43261933001</v>
      </c>
      <c r="R19" s="87"/>
      <c r="U19" s="16"/>
    </row>
    <row r="20" spans="1:21" ht="21.75" customHeight="1" x14ac:dyDescent="0.2">
      <c r="A20" s="6" t="s">
        <v>75</v>
      </c>
      <c r="C20" s="76">
        <v>9000000</v>
      </c>
      <c r="D20" s="75"/>
      <c r="E20" s="76">
        <v>122314061812</v>
      </c>
      <c r="F20" s="75"/>
      <c r="G20" s="76">
        <v>121324744085</v>
      </c>
      <c r="H20" s="75"/>
      <c r="I20" s="76">
        <v>989317727</v>
      </c>
      <c r="J20" s="75"/>
      <c r="K20" s="76">
        <v>9000000</v>
      </c>
      <c r="L20" s="75"/>
      <c r="M20" s="76">
        <v>122314061812</v>
      </c>
      <c r="N20" s="75"/>
      <c r="O20" s="76">
        <v>121324744085</v>
      </c>
      <c r="P20" s="75"/>
      <c r="Q20" s="87">
        <v>989317727</v>
      </c>
      <c r="R20" s="87"/>
      <c r="U20" s="16"/>
    </row>
    <row r="21" spans="1:21" ht="21.75" customHeight="1" x14ac:dyDescent="0.2">
      <c r="A21" s="6" t="s">
        <v>70</v>
      </c>
      <c r="C21" s="76">
        <v>1400000</v>
      </c>
      <c r="D21" s="75"/>
      <c r="E21" s="76">
        <v>34071010487</v>
      </c>
      <c r="F21" s="75"/>
      <c r="G21" s="76">
        <v>33231167987</v>
      </c>
      <c r="H21" s="75"/>
      <c r="I21" s="76">
        <v>839842500</v>
      </c>
      <c r="J21" s="75"/>
      <c r="K21" s="76">
        <v>1400000</v>
      </c>
      <c r="L21" s="75"/>
      <c r="M21" s="76">
        <v>34071010487</v>
      </c>
      <c r="N21" s="75"/>
      <c r="O21" s="76">
        <v>31147439042</v>
      </c>
      <c r="P21" s="75"/>
      <c r="Q21" s="87">
        <v>2923571445</v>
      </c>
      <c r="R21" s="87"/>
      <c r="U21" s="16"/>
    </row>
    <row r="22" spans="1:21" ht="21.75" customHeight="1" x14ac:dyDescent="0.2">
      <c r="A22" s="6" t="s">
        <v>66</v>
      </c>
      <c r="C22" s="76">
        <v>250905557</v>
      </c>
      <c r="D22" s="75"/>
      <c r="E22" s="76">
        <v>2535176124374</v>
      </c>
      <c r="F22" s="75"/>
      <c r="G22" s="76">
        <v>2526210022046</v>
      </c>
      <c r="H22" s="75"/>
      <c r="I22" s="76">
        <v>8966102328</v>
      </c>
      <c r="J22" s="75"/>
      <c r="K22" s="76">
        <v>250905557</v>
      </c>
      <c r="L22" s="75"/>
      <c r="M22" s="76">
        <v>2535176124374</v>
      </c>
      <c r="N22" s="75"/>
      <c r="O22" s="76">
        <v>2525371549127</v>
      </c>
      <c r="P22" s="75"/>
      <c r="Q22" s="87">
        <v>9804575244</v>
      </c>
      <c r="R22" s="87"/>
      <c r="U22" s="16"/>
    </row>
    <row r="23" spans="1:21" ht="21.75" customHeight="1" x14ac:dyDescent="0.2">
      <c r="A23" s="6" t="s">
        <v>24</v>
      </c>
      <c r="C23" s="76">
        <v>1364849075</v>
      </c>
      <c r="D23" s="75"/>
      <c r="E23" s="76">
        <v>6058051969860</v>
      </c>
      <c r="F23" s="75"/>
      <c r="G23" s="76">
        <v>7225830759604</v>
      </c>
      <c r="H23" s="75"/>
      <c r="I23" s="76">
        <v>-1167778789743</v>
      </c>
      <c r="J23" s="75"/>
      <c r="K23" s="76">
        <v>1364849075</v>
      </c>
      <c r="L23" s="75"/>
      <c r="M23" s="76">
        <v>6058051969860</v>
      </c>
      <c r="N23" s="75"/>
      <c r="O23" s="76">
        <v>7108899734472</v>
      </c>
      <c r="P23" s="75"/>
      <c r="Q23" s="87">
        <v>-1050847764612</v>
      </c>
      <c r="R23" s="87"/>
      <c r="U23" s="16"/>
    </row>
    <row r="24" spans="1:21" ht="21.75" customHeight="1" x14ac:dyDescent="0.2">
      <c r="A24" s="6" t="s">
        <v>28</v>
      </c>
      <c r="C24" s="76">
        <v>1264357328</v>
      </c>
      <c r="D24" s="75"/>
      <c r="E24" s="76">
        <v>6064302798867</v>
      </c>
      <c r="F24" s="75"/>
      <c r="G24" s="76">
        <v>6196190067850</v>
      </c>
      <c r="H24" s="75"/>
      <c r="I24" s="76">
        <v>-131887268982</v>
      </c>
      <c r="J24" s="75"/>
      <c r="K24" s="76">
        <v>1264357328</v>
      </c>
      <c r="L24" s="75"/>
      <c r="M24" s="76">
        <v>6064302798867</v>
      </c>
      <c r="N24" s="75"/>
      <c r="O24" s="76">
        <v>5911218188925</v>
      </c>
      <c r="P24" s="75"/>
      <c r="Q24" s="87">
        <v>153084609942</v>
      </c>
      <c r="R24" s="87"/>
      <c r="U24" s="16"/>
    </row>
    <row r="25" spans="1:21" ht="21.75" customHeight="1" x14ac:dyDescent="0.2">
      <c r="A25" s="6" t="s">
        <v>31</v>
      </c>
      <c r="C25" s="76">
        <v>3294800000</v>
      </c>
      <c r="D25" s="75"/>
      <c r="E25" s="76">
        <v>12477801658080</v>
      </c>
      <c r="F25" s="75"/>
      <c r="G25" s="76">
        <v>10886048569755</v>
      </c>
      <c r="H25" s="75"/>
      <c r="I25" s="76">
        <v>1591753088325</v>
      </c>
      <c r="J25" s="75"/>
      <c r="K25" s="76">
        <v>3294800000</v>
      </c>
      <c r="L25" s="75"/>
      <c r="M25" s="76">
        <v>12477801658080</v>
      </c>
      <c r="N25" s="75"/>
      <c r="O25" s="76">
        <v>10886048569755</v>
      </c>
      <c r="P25" s="75"/>
      <c r="Q25" s="87">
        <v>1591753088325</v>
      </c>
      <c r="R25" s="87"/>
      <c r="U25" s="16"/>
    </row>
    <row r="26" spans="1:21" ht="21.75" customHeight="1" x14ac:dyDescent="0.2">
      <c r="A26" s="6" t="s">
        <v>19</v>
      </c>
      <c r="C26" s="76">
        <v>5821905</v>
      </c>
      <c r="D26" s="75"/>
      <c r="E26" s="76">
        <v>105819967606</v>
      </c>
      <c r="F26" s="75"/>
      <c r="G26" s="76">
        <v>134383796135</v>
      </c>
      <c r="H26" s="75"/>
      <c r="I26" s="76">
        <v>-28563828528</v>
      </c>
      <c r="J26" s="75"/>
      <c r="K26" s="76">
        <v>5821905</v>
      </c>
      <c r="L26" s="75"/>
      <c r="M26" s="76">
        <v>105819967606</v>
      </c>
      <c r="N26" s="75"/>
      <c r="O26" s="76">
        <v>136456179539</v>
      </c>
      <c r="P26" s="75"/>
      <c r="Q26" s="87">
        <v>-30636211933</v>
      </c>
      <c r="R26" s="87"/>
      <c r="U26" s="16"/>
    </row>
    <row r="27" spans="1:21" ht="21.75" customHeight="1" x14ac:dyDescent="0.2">
      <c r="A27" s="6" t="s">
        <v>73</v>
      </c>
      <c r="C27" s="76">
        <v>2575000</v>
      </c>
      <c r="D27" s="75"/>
      <c r="E27" s="76">
        <v>72181738385</v>
      </c>
      <c r="F27" s="75"/>
      <c r="G27" s="76">
        <v>70505727696</v>
      </c>
      <c r="H27" s="75"/>
      <c r="I27" s="76">
        <v>1676010689</v>
      </c>
      <c r="J27" s="75"/>
      <c r="K27" s="76">
        <v>2575000</v>
      </c>
      <c r="L27" s="75"/>
      <c r="M27" s="76">
        <v>72181738385</v>
      </c>
      <c r="N27" s="75"/>
      <c r="O27" s="76">
        <v>62177151399</v>
      </c>
      <c r="P27" s="75"/>
      <c r="Q27" s="87">
        <v>10004586986</v>
      </c>
      <c r="R27" s="87"/>
      <c r="U27" s="16"/>
    </row>
    <row r="28" spans="1:21" ht="21.75" customHeight="1" x14ac:dyDescent="0.2">
      <c r="A28" s="6" t="s">
        <v>15</v>
      </c>
      <c r="C28" s="76">
        <v>126990347</v>
      </c>
      <c r="D28" s="75"/>
      <c r="E28" s="76">
        <v>616577141039</v>
      </c>
      <c r="F28" s="75"/>
      <c r="G28" s="76">
        <v>604783955021</v>
      </c>
      <c r="H28" s="75"/>
      <c r="I28" s="76">
        <v>11793186018</v>
      </c>
      <c r="J28" s="75"/>
      <c r="K28" s="76">
        <v>126990347</v>
      </c>
      <c r="L28" s="75"/>
      <c r="M28" s="76">
        <v>616577141039</v>
      </c>
      <c r="N28" s="75"/>
      <c r="O28" s="76">
        <v>568942404907</v>
      </c>
      <c r="P28" s="75"/>
      <c r="Q28" s="87">
        <v>47634736132</v>
      </c>
      <c r="R28" s="87"/>
      <c r="U28" s="16"/>
    </row>
    <row r="29" spans="1:21" ht="21.75" customHeight="1" x14ac:dyDescent="0.2">
      <c r="A29" s="6" t="s">
        <v>74</v>
      </c>
      <c r="C29" s="76">
        <v>624670</v>
      </c>
      <c r="D29" s="75"/>
      <c r="E29" s="76">
        <v>7894972884</v>
      </c>
      <c r="F29" s="75"/>
      <c r="G29" s="76">
        <v>7692617753</v>
      </c>
      <c r="H29" s="75"/>
      <c r="I29" s="76">
        <v>202355131</v>
      </c>
      <c r="J29" s="75"/>
      <c r="K29" s="76">
        <v>624670</v>
      </c>
      <c r="L29" s="75"/>
      <c r="M29" s="76">
        <v>7894972884</v>
      </c>
      <c r="N29" s="75"/>
      <c r="O29" s="76">
        <v>6247871257</v>
      </c>
      <c r="P29" s="75"/>
      <c r="Q29" s="87">
        <v>1647101627</v>
      </c>
      <c r="R29" s="87"/>
      <c r="U29" s="16"/>
    </row>
    <row r="30" spans="1:21" ht="21.75" customHeight="1" x14ac:dyDescent="0.2">
      <c r="A30" s="6" t="s">
        <v>67</v>
      </c>
      <c r="C30" s="76">
        <v>8925841</v>
      </c>
      <c r="D30" s="75"/>
      <c r="E30" s="76">
        <v>134032070252</v>
      </c>
      <c r="F30" s="75"/>
      <c r="G30" s="76">
        <v>130872914990</v>
      </c>
      <c r="H30" s="75"/>
      <c r="I30" s="76">
        <v>3159155262</v>
      </c>
      <c r="J30" s="75"/>
      <c r="K30" s="76">
        <v>8925841</v>
      </c>
      <c r="L30" s="75"/>
      <c r="M30" s="76">
        <v>134032070252</v>
      </c>
      <c r="N30" s="75"/>
      <c r="O30" s="76">
        <v>107580080851</v>
      </c>
      <c r="P30" s="75"/>
      <c r="Q30" s="87">
        <v>26451989401</v>
      </c>
      <c r="R30" s="87"/>
      <c r="U30" s="16"/>
    </row>
    <row r="31" spans="1:21" ht="21.75" customHeight="1" x14ac:dyDescent="0.2">
      <c r="A31" s="6" t="s">
        <v>22</v>
      </c>
      <c r="C31" s="76">
        <v>25726590</v>
      </c>
      <c r="D31" s="75"/>
      <c r="E31" s="76">
        <v>61336992170</v>
      </c>
      <c r="F31" s="75"/>
      <c r="G31" s="76">
        <v>55989928310</v>
      </c>
      <c r="H31" s="75"/>
      <c r="I31" s="76">
        <v>5347063860</v>
      </c>
      <c r="J31" s="75"/>
      <c r="K31" s="76">
        <v>25726590</v>
      </c>
      <c r="L31" s="75"/>
      <c r="M31" s="76">
        <v>61336992170</v>
      </c>
      <c r="N31" s="75"/>
      <c r="O31" s="76">
        <v>62082496266</v>
      </c>
      <c r="P31" s="75"/>
      <c r="Q31" s="87">
        <v>-745504096</v>
      </c>
      <c r="R31" s="87"/>
      <c r="U31" s="16"/>
    </row>
    <row r="32" spans="1:21" ht="21.75" customHeight="1" x14ac:dyDescent="0.2">
      <c r="A32" s="6" t="s">
        <v>29</v>
      </c>
      <c r="C32" s="76">
        <v>1092556</v>
      </c>
      <c r="D32" s="75"/>
      <c r="E32" s="76">
        <v>17904300782</v>
      </c>
      <c r="F32" s="75"/>
      <c r="G32" s="76">
        <v>17161927334</v>
      </c>
      <c r="H32" s="75"/>
      <c r="I32" s="76">
        <v>742373448</v>
      </c>
      <c r="J32" s="75"/>
      <c r="K32" s="76">
        <v>1092556</v>
      </c>
      <c r="L32" s="75"/>
      <c r="M32" s="76">
        <v>17904300782</v>
      </c>
      <c r="N32" s="75"/>
      <c r="O32" s="76">
        <v>15402050709</v>
      </c>
      <c r="P32" s="75"/>
      <c r="Q32" s="87">
        <v>2502250073</v>
      </c>
      <c r="R32" s="87"/>
      <c r="U32" s="16"/>
    </row>
    <row r="33" spans="1:21" ht="21.75" customHeight="1" x14ac:dyDescent="0.2">
      <c r="A33" s="6" t="s">
        <v>18</v>
      </c>
      <c r="C33" s="76">
        <v>588646749</v>
      </c>
      <c r="D33" s="75"/>
      <c r="E33" s="76">
        <v>6511367108601</v>
      </c>
      <c r="F33" s="75"/>
      <c r="G33" s="76">
        <v>5940813712454</v>
      </c>
      <c r="H33" s="75"/>
      <c r="I33" s="76">
        <v>570553396147</v>
      </c>
      <c r="J33" s="75"/>
      <c r="K33" s="76">
        <v>588646749</v>
      </c>
      <c r="L33" s="75"/>
      <c r="M33" s="76">
        <v>6511367108601</v>
      </c>
      <c r="N33" s="75"/>
      <c r="O33" s="76">
        <v>5189116899310</v>
      </c>
      <c r="P33" s="75"/>
      <c r="Q33" s="87">
        <v>1322250209291</v>
      </c>
      <c r="R33" s="87"/>
      <c r="U33" s="16"/>
    </row>
    <row r="34" spans="1:21" ht="21.75" customHeight="1" x14ac:dyDescent="0.2">
      <c r="A34" s="6" t="s">
        <v>20</v>
      </c>
      <c r="C34" s="76">
        <v>4585622862</v>
      </c>
      <c r="D34" s="75"/>
      <c r="E34" s="76">
        <v>30333752160696</v>
      </c>
      <c r="F34" s="75"/>
      <c r="G34" s="76">
        <v>27811485717920</v>
      </c>
      <c r="H34" s="75"/>
      <c r="I34" s="76">
        <v>2522266442776</v>
      </c>
      <c r="J34" s="75"/>
      <c r="K34" s="76">
        <v>4585622862</v>
      </c>
      <c r="L34" s="75"/>
      <c r="M34" s="76">
        <v>30333752160696</v>
      </c>
      <c r="N34" s="75"/>
      <c r="O34" s="76">
        <v>31171676876142</v>
      </c>
      <c r="P34" s="75"/>
      <c r="Q34" s="87">
        <v>-837924715446</v>
      </c>
      <c r="R34" s="87"/>
      <c r="U34" s="16"/>
    </row>
    <row r="35" spans="1:21" ht="21.75" customHeight="1" x14ac:dyDescent="0.2">
      <c r="A35" s="6" t="s">
        <v>16</v>
      </c>
      <c r="C35" s="76">
        <v>20167506</v>
      </c>
      <c r="D35" s="75"/>
      <c r="E35" s="76">
        <v>887703471534</v>
      </c>
      <c r="F35" s="75"/>
      <c r="G35" s="76">
        <v>804285914329</v>
      </c>
      <c r="H35" s="75"/>
      <c r="I35" s="76">
        <v>83417557205</v>
      </c>
      <c r="J35" s="75"/>
      <c r="K35" s="76">
        <v>20167506</v>
      </c>
      <c r="L35" s="75"/>
      <c r="M35" s="76">
        <v>887703471534</v>
      </c>
      <c r="N35" s="75"/>
      <c r="O35" s="76">
        <v>703709407254</v>
      </c>
      <c r="P35" s="75"/>
      <c r="Q35" s="87">
        <v>183994064280</v>
      </c>
      <c r="R35" s="87"/>
      <c r="U35" s="16"/>
    </row>
    <row r="36" spans="1:21" ht="21.75" customHeight="1" x14ac:dyDescent="0.2">
      <c r="A36" s="6" t="s">
        <v>184</v>
      </c>
      <c r="C36" s="76">
        <v>34539000</v>
      </c>
      <c r="D36" s="75"/>
      <c r="E36" s="76">
        <v>31018578922</v>
      </c>
      <c r="F36" s="75"/>
      <c r="G36" s="76">
        <v>17182705565</v>
      </c>
      <c r="H36" s="75"/>
      <c r="I36" s="76">
        <v>13835873357</v>
      </c>
      <c r="J36" s="75"/>
      <c r="K36" s="76">
        <v>34539000</v>
      </c>
      <c r="L36" s="75"/>
      <c r="M36" s="76">
        <v>31018578922</v>
      </c>
      <c r="N36" s="75"/>
      <c r="O36" s="76">
        <v>56328060844</v>
      </c>
      <c r="P36" s="75"/>
      <c r="Q36" s="87">
        <v>-25309481922</v>
      </c>
      <c r="R36" s="87"/>
    </row>
    <row r="37" spans="1:21" ht="21.75" customHeight="1" x14ac:dyDescent="0.2">
      <c r="A37" s="6" t="s">
        <v>185</v>
      </c>
      <c r="C37" s="76">
        <v>1552000</v>
      </c>
      <c r="D37" s="75"/>
      <c r="E37" s="76">
        <v>4900818951</v>
      </c>
      <c r="F37" s="75"/>
      <c r="G37" s="76">
        <v>6080674446</v>
      </c>
      <c r="H37" s="75"/>
      <c r="I37" s="76">
        <v>-1179855495</v>
      </c>
      <c r="J37" s="75"/>
      <c r="K37" s="76">
        <v>1552000</v>
      </c>
      <c r="L37" s="75"/>
      <c r="M37" s="76">
        <v>4900818951</v>
      </c>
      <c r="N37" s="75"/>
      <c r="O37" s="76">
        <v>6946047902</v>
      </c>
      <c r="P37" s="75"/>
      <c r="Q37" s="87">
        <v>-2045228951</v>
      </c>
      <c r="R37" s="87"/>
    </row>
    <row r="38" spans="1:21" ht="21.75" customHeight="1" x14ac:dyDescent="0.2">
      <c r="A38" s="6" t="s">
        <v>186</v>
      </c>
      <c r="C38" s="76">
        <v>2049000</v>
      </c>
      <c r="D38" s="75"/>
      <c r="E38" s="76">
        <v>3582056677</v>
      </c>
      <c r="F38" s="75"/>
      <c r="G38" s="76">
        <v>2865645341</v>
      </c>
      <c r="H38" s="75"/>
      <c r="I38" s="76">
        <v>716411336</v>
      </c>
      <c r="J38" s="75"/>
      <c r="K38" s="76">
        <v>2049000</v>
      </c>
      <c r="L38" s="75"/>
      <c r="M38" s="76">
        <v>3582056677</v>
      </c>
      <c r="N38" s="75"/>
      <c r="O38" s="76">
        <v>5421913354</v>
      </c>
      <c r="P38" s="75"/>
      <c r="Q38" s="87">
        <v>-1839856677</v>
      </c>
      <c r="R38" s="87"/>
    </row>
    <row r="39" spans="1:21" ht="21.75" customHeight="1" x14ac:dyDescent="0.2">
      <c r="A39" s="6" t="s">
        <v>187</v>
      </c>
      <c r="C39" s="76">
        <v>1000000</v>
      </c>
      <c r="D39" s="75"/>
      <c r="E39" s="76">
        <v>2087847300</v>
      </c>
      <c r="F39" s="75"/>
      <c r="G39" s="76">
        <v>2936971800</v>
      </c>
      <c r="H39" s="75"/>
      <c r="I39" s="76">
        <v>-849124500</v>
      </c>
      <c r="J39" s="75"/>
      <c r="K39" s="76">
        <v>1000000</v>
      </c>
      <c r="L39" s="75"/>
      <c r="M39" s="76">
        <v>2087847300</v>
      </c>
      <c r="N39" s="75"/>
      <c r="O39" s="76">
        <v>4174694600</v>
      </c>
      <c r="P39" s="75"/>
      <c r="Q39" s="87">
        <v>-2086847300</v>
      </c>
      <c r="R39" s="87"/>
    </row>
    <row r="40" spans="1:21" ht="21.75" customHeight="1" x14ac:dyDescent="0.2">
      <c r="A40" s="6" t="s">
        <v>188</v>
      </c>
      <c r="C40" s="76">
        <v>9055000</v>
      </c>
      <c r="D40" s="75"/>
      <c r="E40" s="76">
        <v>18091346700</v>
      </c>
      <c r="F40" s="75"/>
      <c r="G40" s="76">
        <v>18091346700</v>
      </c>
      <c r="H40" s="75"/>
      <c r="I40" s="76">
        <v>0</v>
      </c>
      <c r="J40" s="75"/>
      <c r="K40" s="76">
        <v>9055000</v>
      </c>
      <c r="L40" s="75"/>
      <c r="M40" s="76">
        <v>18091346700</v>
      </c>
      <c r="N40" s="75"/>
      <c r="O40" s="76">
        <v>33146093400</v>
      </c>
      <c r="P40" s="75"/>
      <c r="Q40" s="87">
        <v>-15054746700</v>
      </c>
      <c r="R40" s="87"/>
    </row>
    <row r="41" spans="1:21" ht="21.75" customHeight="1" x14ac:dyDescent="0.2">
      <c r="A41" s="6" t="s">
        <v>189</v>
      </c>
      <c r="C41" s="76">
        <v>10450000</v>
      </c>
      <c r="D41" s="75"/>
      <c r="E41" s="76">
        <v>12349616779</v>
      </c>
      <c r="F41" s="75"/>
      <c r="G41" s="76">
        <v>12704550819</v>
      </c>
      <c r="H41" s="75"/>
      <c r="I41" s="76">
        <v>-354934040</v>
      </c>
      <c r="J41" s="75"/>
      <c r="K41" s="76">
        <v>10450000</v>
      </c>
      <c r="L41" s="75"/>
      <c r="M41" s="76">
        <v>12349616779</v>
      </c>
      <c r="N41" s="75"/>
      <c r="O41" s="76">
        <v>21070733558</v>
      </c>
      <c r="P41" s="75"/>
      <c r="Q41" s="87">
        <v>-8721116779</v>
      </c>
      <c r="R41" s="87"/>
    </row>
    <row r="42" spans="1:21" ht="21.75" customHeight="1" x14ac:dyDescent="0.2">
      <c r="A42" s="6" t="s">
        <v>190</v>
      </c>
      <c r="C42" s="76">
        <v>19206000</v>
      </c>
      <c r="D42" s="75"/>
      <c r="E42" s="76">
        <v>18226906929</v>
      </c>
      <c r="F42" s="75"/>
      <c r="G42" s="76">
        <v>11511730692</v>
      </c>
      <c r="H42" s="75"/>
      <c r="I42" s="76">
        <v>6715176237</v>
      </c>
      <c r="J42" s="75"/>
      <c r="K42" s="76">
        <v>19206000</v>
      </c>
      <c r="L42" s="75"/>
      <c r="M42" s="76">
        <v>18226906929</v>
      </c>
      <c r="N42" s="75"/>
      <c r="O42" s="76">
        <v>31892573858</v>
      </c>
      <c r="P42" s="75"/>
      <c r="Q42" s="87">
        <v>-13665666929</v>
      </c>
      <c r="R42" s="87"/>
    </row>
    <row r="43" spans="1:21" ht="21.75" customHeight="1" x14ac:dyDescent="0.2">
      <c r="A43" s="6" t="s">
        <v>191</v>
      </c>
      <c r="C43" s="76">
        <v>3000000</v>
      </c>
      <c r="D43" s="75"/>
      <c r="E43" s="76">
        <v>1174788720</v>
      </c>
      <c r="F43" s="75"/>
      <c r="G43" s="76">
        <v>-197796060</v>
      </c>
      <c r="H43" s="75"/>
      <c r="I43" s="76">
        <v>1372584780</v>
      </c>
      <c r="J43" s="75"/>
      <c r="K43" s="76">
        <v>3000000</v>
      </c>
      <c r="L43" s="75"/>
      <c r="M43" s="76">
        <v>1174788720</v>
      </c>
      <c r="N43" s="75"/>
      <c r="O43" s="76">
        <v>1599577440</v>
      </c>
      <c r="P43" s="75"/>
      <c r="Q43" s="87">
        <v>-424788720</v>
      </c>
      <c r="R43" s="87"/>
    </row>
    <row r="44" spans="1:21" ht="21.75" customHeight="1" x14ac:dyDescent="0.2">
      <c r="A44" s="6" t="s">
        <v>192</v>
      </c>
      <c r="C44" s="76">
        <v>3000000</v>
      </c>
      <c r="D44" s="75"/>
      <c r="E44" s="76">
        <v>1039927770</v>
      </c>
      <c r="F44" s="75"/>
      <c r="G44" s="76">
        <v>-167826960</v>
      </c>
      <c r="H44" s="75"/>
      <c r="I44" s="76">
        <v>1207754730</v>
      </c>
      <c r="J44" s="75"/>
      <c r="K44" s="76">
        <v>3000000</v>
      </c>
      <c r="L44" s="75"/>
      <c r="M44" s="76">
        <v>1039927770</v>
      </c>
      <c r="N44" s="75"/>
      <c r="O44" s="76">
        <v>1479855540</v>
      </c>
      <c r="P44" s="75"/>
      <c r="Q44" s="87">
        <v>-439927770</v>
      </c>
      <c r="R44" s="87"/>
    </row>
    <row r="45" spans="1:21" ht="21.75" customHeight="1" x14ac:dyDescent="0.2">
      <c r="A45" s="6" t="s">
        <v>193</v>
      </c>
      <c r="C45" s="76">
        <v>5000000</v>
      </c>
      <c r="D45" s="75"/>
      <c r="E45" s="76">
        <v>1098867000</v>
      </c>
      <c r="F45" s="75"/>
      <c r="G45" s="76">
        <v>-684294450</v>
      </c>
      <c r="H45" s="75"/>
      <c r="I45" s="76">
        <v>1783161450</v>
      </c>
      <c r="J45" s="75"/>
      <c r="K45" s="76">
        <v>5000000</v>
      </c>
      <c r="L45" s="75"/>
      <c r="M45" s="76">
        <v>1098867000</v>
      </c>
      <c r="N45" s="75"/>
      <c r="O45" s="76">
        <v>1527734000</v>
      </c>
      <c r="P45" s="75"/>
      <c r="Q45" s="87">
        <v>-428867000</v>
      </c>
      <c r="R45" s="87"/>
    </row>
    <row r="46" spans="1:21" ht="21.75" customHeight="1" x14ac:dyDescent="0.2">
      <c r="A46" s="6" t="s">
        <v>194</v>
      </c>
      <c r="C46" s="76">
        <v>17142000</v>
      </c>
      <c r="D46" s="75"/>
      <c r="E46" s="76">
        <v>7825825089</v>
      </c>
      <c r="F46" s="75"/>
      <c r="G46" s="76">
        <v>7089478308</v>
      </c>
      <c r="H46" s="75"/>
      <c r="I46" s="76">
        <v>736346781</v>
      </c>
      <c r="J46" s="75"/>
      <c r="K46" s="76">
        <v>17142000</v>
      </c>
      <c r="L46" s="75"/>
      <c r="M46" s="76">
        <v>7825825089</v>
      </c>
      <c r="N46" s="75"/>
      <c r="O46" s="76">
        <v>13106310178</v>
      </c>
      <c r="P46" s="75"/>
      <c r="Q46" s="87">
        <v>-5280485089</v>
      </c>
      <c r="R46" s="87"/>
    </row>
    <row r="47" spans="1:21" ht="21.75" customHeight="1" x14ac:dyDescent="0.2">
      <c r="A47" s="7" t="s">
        <v>195</v>
      </c>
      <c r="C47" s="81">
        <v>2000000</v>
      </c>
      <c r="D47" s="75"/>
      <c r="E47" s="81">
        <v>1636312860</v>
      </c>
      <c r="F47" s="75"/>
      <c r="G47" s="81">
        <v>2473449720</v>
      </c>
      <c r="H47" s="75"/>
      <c r="I47" s="81">
        <v>-837136860</v>
      </c>
      <c r="J47" s="75"/>
      <c r="K47" s="81">
        <v>2000000</v>
      </c>
      <c r="L47" s="75"/>
      <c r="M47" s="81">
        <v>1636312860</v>
      </c>
      <c r="N47" s="75"/>
      <c r="O47" s="81">
        <v>2472625720</v>
      </c>
      <c r="P47" s="75"/>
      <c r="Q47" s="88">
        <v>-836312860</v>
      </c>
      <c r="R47" s="88"/>
    </row>
    <row r="48" spans="1:21" ht="21.75" customHeight="1" x14ac:dyDescent="0.2">
      <c r="A48" s="8" t="s">
        <v>32</v>
      </c>
      <c r="C48" s="89">
        <v>13922918988</v>
      </c>
      <c r="D48" s="75"/>
      <c r="E48" s="89">
        <v>74531263401769</v>
      </c>
      <c r="F48" s="75"/>
      <c r="G48" s="89">
        <v>71012450910008</v>
      </c>
      <c r="H48" s="75"/>
      <c r="I48" s="89">
        <v>3518812491768</v>
      </c>
      <c r="J48" s="75"/>
      <c r="K48" s="89">
        <v>13922918988</v>
      </c>
      <c r="L48" s="75"/>
      <c r="M48" s="89">
        <v>74531263401769</v>
      </c>
      <c r="N48" s="75"/>
      <c r="O48" s="89">
        <v>72318830998759</v>
      </c>
      <c r="P48" s="75"/>
      <c r="Q48" s="90">
        <f>SUM(Q8:R47)</f>
        <v>2212432403004</v>
      </c>
      <c r="R48" s="90"/>
    </row>
    <row r="50" spans="17:17" x14ac:dyDescent="0.2">
      <c r="Q50" s="16"/>
    </row>
    <row r="51" spans="17:17" x14ac:dyDescent="0.2">
      <c r="Q51" s="16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rightToLeft="1" view="pageBreakPreview" zoomScaleNormal="100" zoomScaleSheetLayoutView="100" workbookViewId="0">
      <selection activeCell="R12" sqref="R12"/>
    </sheetView>
  </sheetViews>
  <sheetFormatPr defaultRowHeight="12.75" x14ac:dyDescent="0.2"/>
  <cols>
    <col min="1" max="1" width="25.140625" customWidth="1"/>
    <col min="2" max="2" width="19.5703125" customWidth="1"/>
    <col min="3" max="3" width="1.28515625" customWidth="1"/>
    <col min="4" max="4" width="18.85546875" bestFit="1" customWidth="1"/>
    <col min="5" max="5" width="1.28515625" customWidth="1"/>
    <col min="6" max="6" width="19" bestFit="1" customWidth="1"/>
    <col min="7" max="7" width="1.28515625" customWidth="1"/>
    <col min="8" max="8" width="16.42578125" bestFit="1" customWidth="1"/>
    <col min="9" max="9" width="1.28515625" customWidth="1"/>
    <col min="10" max="10" width="18.85546875" bestFit="1" customWidth="1"/>
    <col min="11" max="11" width="1.28515625" customWidth="1"/>
    <col min="12" max="12" width="13.140625" bestFit="1" customWidth="1"/>
    <col min="13" max="13" width="1.28515625" customWidth="1"/>
    <col min="14" max="14" width="16.140625" bestFit="1" customWidth="1"/>
    <col min="15" max="15" width="1.28515625" customWidth="1"/>
    <col min="16" max="16" width="14.42578125" bestFit="1" customWidth="1"/>
    <col min="17" max="17" width="1.28515625" customWidth="1"/>
    <col min="18" max="18" width="16.140625" bestFit="1" customWidth="1"/>
    <col min="19" max="19" width="1.28515625" customWidth="1"/>
    <col min="20" max="20" width="20.28515625" customWidth="1"/>
    <col min="21" max="21" width="1.28515625" customWidth="1"/>
    <col min="22" max="22" width="18.85546875" bestFit="1" customWidth="1"/>
    <col min="23" max="23" width="1.28515625" customWidth="1"/>
    <col min="24" max="24" width="18.28515625" bestFit="1" customWidth="1"/>
    <col min="25" max="25" width="0.28515625" customWidth="1"/>
  </cols>
  <sheetData>
    <row r="1" spans="1:24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1.7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14.45" customHeight="1" x14ac:dyDescent="0.2">
      <c r="A4" s="21" t="s">
        <v>250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4.45" customHeight="1" x14ac:dyDescent="0.2">
      <c r="A5" s="21" t="s">
        <v>251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14.45" customHeight="1" x14ac:dyDescent="0.2">
      <c r="C6" s="13"/>
      <c r="D6" s="44" t="s">
        <v>3</v>
      </c>
      <c r="E6" s="44"/>
      <c r="F6" s="44"/>
      <c r="H6" s="44" t="s">
        <v>4</v>
      </c>
      <c r="I6" s="44"/>
      <c r="J6" s="44"/>
      <c r="K6" s="44"/>
      <c r="L6" s="44"/>
      <c r="M6" s="44"/>
      <c r="N6" s="44"/>
      <c r="P6" s="44" t="s">
        <v>5</v>
      </c>
      <c r="Q6" s="44"/>
      <c r="R6" s="44"/>
      <c r="S6" s="44"/>
      <c r="T6" s="44"/>
      <c r="U6" s="44"/>
      <c r="V6" s="44"/>
      <c r="W6" s="44"/>
      <c r="X6" s="44"/>
    </row>
    <row r="7" spans="1:24" ht="14.45" customHeight="1" x14ac:dyDescent="0.2">
      <c r="C7" s="3"/>
      <c r="D7" s="3"/>
      <c r="E7" s="3"/>
      <c r="F7" s="3"/>
      <c r="H7" s="43" t="s">
        <v>6</v>
      </c>
      <c r="I7" s="43"/>
      <c r="J7" s="43"/>
      <c r="K7" s="3"/>
      <c r="L7" s="43" t="s">
        <v>7</v>
      </c>
      <c r="M7" s="43"/>
      <c r="N7" s="43"/>
      <c r="P7" s="3"/>
      <c r="Q7" s="3"/>
      <c r="R7" s="3"/>
      <c r="S7" s="3"/>
      <c r="T7" s="3"/>
      <c r="U7" s="3"/>
      <c r="V7" s="3"/>
      <c r="W7" s="3"/>
      <c r="X7" s="3"/>
    </row>
    <row r="8" spans="1:24" ht="14.45" customHeight="1" x14ac:dyDescent="0.2">
      <c r="A8" s="13" t="s">
        <v>8</v>
      </c>
      <c r="B8" s="13" t="s">
        <v>9</v>
      </c>
      <c r="D8" s="2" t="s">
        <v>10</v>
      </c>
      <c r="F8" s="2" t="s">
        <v>11</v>
      </c>
      <c r="H8" s="4" t="s">
        <v>9</v>
      </c>
      <c r="I8" s="3"/>
      <c r="J8" s="4" t="s">
        <v>10</v>
      </c>
      <c r="L8" s="4" t="s">
        <v>9</v>
      </c>
      <c r="M8" s="3"/>
      <c r="N8" s="4" t="s">
        <v>12</v>
      </c>
      <c r="P8" s="2" t="s">
        <v>9</v>
      </c>
      <c r="R8" s="2" t="s">
        <v>13</v>
      </c>
      <c r="T8" s="2" t="s">
        <v>10</v>
      </c>
      <c r="V8" s="2" t="s">
        <v>11</v>
      </c>
      <c r="X8" s="2" t="s">
        <v>14</v>
      </c>
    </row>
    <row r="9" spans="1:24" ht="21.75" customHeight="1" x14ac:dyDescent="0.2">
      <c r="A9" s="14" t="s">
        <v>15</v>
      </c>
      <c r="B9" s="60">
        <v>125860912</v>
      </c>
      <c r="C9" s="61"/>
      <c r="D9" s="60">
        <v>542256318906</v>
      </c>
      <c r="E9" s="61"/>
      <c r="F9" s="60">
        <v>599271452973.28296</v>
      </c>
      <c r="G9" s="61"/>
      <c r="H9" s="60">
        <v>1319100</v>
      </c>
      <c r="I9" s="61"/>
      <c r="J9" s="60">
        <v>6361605239</v>
      </c>
      <c r="K9" s="61"/>
      <c r="L9" s="60">
        <v>-189665</v>
      </c>
      <c r="M9" s="61"/>
      <c r="N9" s="60">
        <v>943813860</v>
      </c>
      <c r="O9" s="61"/>
      <c r="P9" s="60">
        <v>126990347</v>
      </c>
      <c r="Q9" s="61"/>
      <c r="R9" s="60">
        <v>4859</v>
      </c>
      <c r="S9" s="61"/>
      <c r="T9" s="60">
        <v>547800700572</v>
      </c>
      <c r="U9" s="61"/>
      <c r="V9" s="60">
        <v>616577141039.98401</v>
      </c>
      <c r="X9" s="56">
        <v>0.77</v>
      </c>
    </row>
    <row r="10" spans="1:24" ht="21.75" customHeight="1" x14ac:dyDescent="0.2">
      <c r="A10" s="11" t="s">
        <v>16</v>
      </c>
      <c r="B10" s="62">
        <v>20157506</v>
      </c>
      <c r="C10" s="61"/>
      <c r="D10" s="62">
        <v>483943375267</v>
      </c>
      <c r="E10" s="61"/>
      <c r="F10" s="62">
        <v>803673233188.05603</v>
      </c>
      <c r="G10" s="61"/>
      <c r="H10" s="62">
        <v>40000</v>
      </c>
      <c r="I10" s="61"/>
      <c r="J10" s="62">
        <v>1659204370</v>
      </c>
      <c r="K10" s="61"/>
      <c r="L10" s="62">
        <v>-30000</v>
      </c>
      <c r="M10" s="61"/>
      <c r="N10" s="62">
        <v>1259042400</v>
      </c>
      <c r="O10" s="61"/>
      <c r="P10" s="62">
        <v>20167506</v>
      </c>
      <c r="Q10" s="61"/>
      <c r="R10" s="62">
        <v>44050</v>
      </c>
      <c r="S10" s="61"/>
      <c r="T10" s="62">
        <v>484881894524</v>
      </c>
      <c r="U10" s="61"/>
      <c r="V10" s="62">
        <v>887703471534.13196</v>
      </c>
      <c r="X10" s="57">
        <v>1.1100000000000001</v>
      </c>
    </row>
    <row r="11" spans="1:24" ht="21.75" customHeight="1" x14ac:dyDescent="0.2">
      <c r="A11" s="11" t="s">
        <v>17</v>
      </c>
      <c r="B11" s="62">
        <v>27066762</v>
      </c>
      <c r="C11" s="61"/>
      <c r="D11" s="62">
        <v>215889680649</v>
      </c>
      <c r="E11" s="61"/>
      <c r="F11" s="62">
        <v>189134015487.33401</v>
      </c>
      <c r="G11" s="61"/>
      <c r="H11" s="62">
        <v>130000</v>
      </c>
      <c r="I11" s="61"/>
      <c r="J11" s="62">
        <v>908459411</v>
      </c>
      <c r="K11" s="61"/>
      <c r="L11" s="62">
        <v>0</v>
      </c>
      <c r="M11" s="61"/>
      <c r="N11" s="62">
        <v>0</v>
      </c>
      <c r="O11" s="61"/>
      <c r="P11" s="62">
        <v>27196762</v>
      </c>
      <c r="Q11" s="61"/>
      <c r="R11" s="62">
        <v>7270</v>
      </c>
      <c r="S11" s="61"/>
      <c r="T11" s="62">
        <v>216798140060</v>
      </c>
      <c r="U11" s="61"/>
      <c r="V11" s="62">
        <v>197570192190.59799</v>
      </c>
      <c r="X11" s="57">
        <v>0.25</v>
      </c>
    </row>
    <row r="12" spans="1:24" ht="21.75" customHeight="1" x14ac:dyDescent="0.2">
      <c r="A12" s="11" t="s">
        <v>18</v>
      </c>
      <c r="B12" s="62">
        <v>588646749</v>
      </c>
      <c r="C12" s="61"/>
      <c r="D12" s="62">
        <v>4399368469351</v>
      </c>
      <c r="E12" s="61"/>
      <c r="F12" s="62">
        <v>5940813712454.6797</v>
      </c>
      <c r="G12" s="61"/>
      <c r="H12" s="62">
        <v>0</v>
      </c>
      <c r="I12" s="61"/>
      <c r="J12" s="62">
        <v>0</v>
      </c>
      <c r="K12" s="61"/>
      <c r="L12" s="62">
        <v>0</v>
      </c>
      <c r="M12" s="61"/>
      <c r="N12" s="62">
        <v>0</v>
      </c>
      <c r="O12" s="61"/>
      <c r="P12" s="62">
        <v>588646749</v>
      </c>
      <c r="Q12" s="61"/>
      <c r="R12" s="62">
        <v>11070</v>
      </c>
      <c r="S12" s="61"/>
      <c r="T12" s="62">
        <v>4399368469351</v>
      </c>
      <c r="U12" s="61"/>
      <c r="V12" s="62">
        <v>6511367108601.3096</v>
      </c>
      <c r="X12" s="57">
        <v>8.11</v>
      </c>
    </row>
    <row r="13" spans="1:24" ht="21.75" customHeight="1" x14ac:dyDescent="0.2">
      <c r="A13" s="11" t="s">
        <v>19</v>
      </c>
      <c r="B13" s="62">
        <v>5821905</v>
      </c>
      <c r="C13" s="61"/>
      <c r="D13" s="62">
        <v>137607006013</v>
      </c>
      <c r="E13" s="61"/>
      <c r="F13" s="62">
        <v>134383796135.82001</v>
      </c>
      <c r="G13" s="61"/>
      <c r="H13" s="62">
        <v>0</v>
      </c>
      <c r="I13" s="61"/>
      <c r="J13" s="62">
        <v>0</v>
      </c>
      <c r="K13" s="61"/>
      <c r="L13" s="62">
        <v>0</v>
      </c>
      <c r="M13" s="61"/>
      <c r="N13" s="62">
        <v>0</v>
      </c>
      <c r="O13" s="61"/>
      <c r="P13" s="62">
        <v>5821905</v>
      </c>
      <c r="Q13" s="61"/>
      <c r="R13" s="62">
        <v>18190</v>
      </c>
      <c r="S13" s="61"/>
      <c r="T13" s="62">
        <v>137607006013</v>
      </c>
      <c r="U13" s="61"/>
      <c r="V13" s="62">
        <v>105819967606.51801</v>
      </c>
      <c r="X13" s="57">
        <v>0.13</v>
      </c>
    </row>
    <row r="14" spans="1:24" ht="21.75" customHeight="1" x14ac:dyDescent="0.2">
      <c r="A14" s="11" t="s">
        <v>20</v>
      </c>
      <c r="B14" s="62">
        <v>4588477742</v>
      </c>
      <c r="C14" s="61"/>
      <c r="D14" s="62">
        <v>27273623920390</v>
      </c>
      <c r="E14" s="61"/>
      <c r="F14" s="62">
        <v>27830892328420.602</v>
      </c>
      <c r="G14" s="61"/>
      <c r="H14" s="62">
        <v>0</v>
      </c>
      <c r="I14" s="61"/>
      <c r="J14" s="62">
        <v>0</v>
      </c>
      <c r="K14" s="61"/>
      <c r="L14" s="62">
        <v>-2854880</v>
      </c>
      <c r="M14" s="61"/>
      <c r="N14" s="62">
        <v>19284321649</v>
      </c>
      <c r="O14" s="61"/>
      <c r="P14" s="62">
        <v>4585622862</v>
      </c>
      <c r="Q14" s="61"/>
      <c r="R14" s="62">
        <v>6620</v>
      </c>
      <c r="S14" s="61"/>
      <c r="T14" s="62">
        <v>27256654692720</v>
      </c>
      <c r="U14" s="61"/>
      <c r="V14" s="62">
        <v>30333752160696.699</v>
      </c>
      <c r="X14" s="57">
        <v>37.770000000000003</v>
      </c>
    </row>
    <row r="15" spans="1:24" ht="21.75" customHeight="1" x14ac:dyDescent="0.2">
      <c r="A15" s="11" t="s">
        <v>21</v>
      </c>
      <c r="B15" s="62">
        <v>23915314</v>
      </c>
      <c r="C15" s="61"/>
      <c r="D15" s="62">
        <v>104533575222</v>
      </c>
      <c r="E15" s="61"/>
      <c r="F15" s="62">
        <v>120202605957.64101</v>
      </c>
      <c r="G15" s="61"/>
      <c r="H15" s="62">
        <v>700000</v>
      </c>
      <c r="I15" s="61"/>
      <c r="J15" s="62">
        <v>3415433717</v>
      </c>
      <c r="K15" s="61"/>
      <c r="L15" s="62">
        <v>-100000</v>
      </c>
      <c r="M15" s="61"/>
      <c r="N15" s="62">
        <v>524601000</v>
      </c>
      <c r="O15" s="61"/>
      <c r="P15" s="62">
        <v>24515314</v>
      </c>
      <c r="Q15" s="61"/>
      <c r="R15" s="62">
        <v>4687</v>
      </c>
      <c r="S15" s="61"/>
      <c r="T15" s="62">
        <v>107511671572</v>
      </c>
      <c r="U15" s="61"/>
      <c r="V15" s="62">
        <v>114815950227.694</v>
      </c>
      <c r="X15" s="57">
        <v>0.14000000000000001</v>
      </c>
    </row>
    <row r="16" spans="1:24" ht="21.75" customHeight="1" x14ac:dyDescent="0.2">
      <c r="A16" s="11" t="s">
        <v>22</v>
      </c>
      <c r="B16" s="62">
        <v>25726590</v>
      </c>
      <c r="C16" s="61"/>
      <c r="D16" s="62">
        <v>68605443020</v>
      </c>
      <c r="E16" s="61"/>
      <c r="F16" s="62">
        <v>55989928310.104797</v>
      </c>
      <c r="G16" s="61"/>
      <c r="H16" s="62">
        <v>0</v>
      </c>
      <c r="I16" s="61"/>
      <c r="J16" s="62">
        <v>0</v>
      </c>
      <c r="K16" s="61"/>
      <c r="L16" s="62">
        <v>0</v>
      </c>
      <c r="M16" s="61"/>
      <c r="N16" s="62">
        <v>0</v>
      </c>
      <c r="O16" s="61"/>
      <c r="P16" s="62">
        <v>25726590</v>
      </c>
      <c r="Q16" s="61"/>
      <c r="R16" s="62">
        <v>2386</v>
      </c>
      <c r="S16" s="61"/>
      <c r="T16" s="62">
        <v>68605443020</v>
      </c>
      <c r="U16" s="61"/>
      <c r="V16" s="62">
        <v>61336992170.757599</v>
      </c>
      <c r="X16" s="57">
        <v>0.08</v>
      </c>
    </row>
    <row r="17" spans="1:24" ht="21.75" customHeight="1" x14ac:dyDescent="0.2">
      <c r="A17" s="11" t="s">
        <v>23</v>
      </c>
      <c r="B17" s="62">
        <v>6984400</v>
      </c>
      <c r="C17" s="61"/>
      <c r="D17" s="62">
        <v>113198827671</v>
      </c>
      <c r="E17" s="61"/>
      <c r="F17" s="62">
        <v>116550833995.2</v>
      </c>
      <c r="G17" s="61"/>
      <c r="H17" s="62">
        <v>125156</v>
      </c>
      <c r="I17" s="61"/>
      <c r="J17" s="62">
        <v>2031165305</v>
      </c>
      <c r="K17" s="61"/>
      <c r="L17" s="62">
        <v>0</v>
      </c>
      <c r="M17" s="61"/>
      <c r="N17" s="62">
        <v>0</v>
      </c>
      <c r="O17" s="61"/>
      <c r="P17" s="62">
        <v>7109556</v>
      </c>
      <c r="Q17" s="61"/>
      <c r="R17" s="62">
        <v>16250</v>
      </c>
      <c r="S17" s="61"/>
      <c r="T17" s="62">
        <v>115229992976</v>
      </c>
      <c r="U17" s="61"/>
      <c r="V17" s="62">
        <v>115442481983.39999</v>
      </c>
      <c r="X17" s="57">
        <v>0.14000000000000001</v>
      </c>
    </row>
    <row r="18" spans="1:24" ht="21.75" customHeight="1" x14ac:dyDescent="0.2">
      <c r="A18" s="11" t="s">
        <v>24</v>
      </c>
      <c r="B18" s="62">
        <v>1372758859</v>
      </c>
      <c r="C18" s="61"/>
      <c r="D18" s="62">
        <v>5224932231017</v>
      </c>
      <c r="E18" s="61"/>
      <c r="F18" s="62">
        <v>7270092480015.9502</v>
      </c>
      <c r="G18" s="61"/>
      <c r="H18" s="62">
        <v>8490216</v>
      </c>
      <c r="I18" s="61"/>
      <c r="J18" s="62">
        <v>41182011412</v>
      </c>
      <c r="K18" s="61"/>
      <c r="L18" s="62">
        <v>-16400000</v>
      </c>
      <c r="M18" s="61"/>
      <c r="N18" s="62">
        <v>74154799717</v>
      </c>
      <c r="O18" s="61"/>
      <c r="P18" s="62">
        <v>1364849075</v>
      </c>
      <c r="Q18" s="61"/>
      <c r="R18" s="62">
        <v>4442</v>
      </c>
      <c r="S18" s="61"/>
      <c r="T18" s="62">
        <v>5203605151705</v>
      </c>
      <c r="U18" s="61"/>
      <c r="V18" s="62">
        <v>6058051969860.7305</v>
      </c>
      <c r="X18" s="57">
        <v>7.54</v>
      </c>
    </row>
    <row r="19" spans="1:24" ht="21.75" customHeight="1" x14ac:dyDescent="0.2">
      <c r="A19" s="11" t="s">
        <v>25</v>
      </c>
      <c r="B19" s="62">
        <v>31865219</v>
      </c>
      <c r="C19" s="61"/>
      <c r="D19" s="62">
        <v>103391493729</v>
      </c>
      <c r="E19" s="61"/>
      <c r="F19" s="62">
        <v>150512413776.43799</v>
      </c>
      <c r="G19" s="61"/>
      <c r="H19" s="62">
        <v>200000</v>
      </c>
      <c r="I19" s="61"/>
      <c r="J19" s="62">
        <v>1055783222</v>
      </c>
      <c r="K19" s="61"/>
      <c r="L19" s="62">
        <v>-7600000</v>
      </c>
      <c r="M19" s="61"/>
      <c r="N19" s="62">
        <v>39266534971</v>
      </c>
      <c r="O19" s="61"/>
      <c r="P19" s="62">
        <v>24465219</v>
      </c>
      <c r="Q19" s="61"/>
      <c r="R19" s="62">
        <v>5240</v>
      </c>
      <c r="S19" s="61"/>
      <c r="T19" s="62">
        <v>79787934355</v>
      </c>
      <c r="U19" s="61"/>
      <c r="V19" s="62">
        <v>128100317271.854</v>
      </c>
      <c r="X19" s="57">
        <v>0.16</v>
      </c>
    </row>
    <row r="20" spans="1:24" ht="21.75" customHeight="1" x14ac:dyDescent="0.2">
      <c r="A20" s="11" t="s">
        <v>26</v>
      </c>
      <c r="B20" s="62">
        <v>90384512</v>
      </c>
      <c r="C20" s="61"/>
      <c r="D20" s="62">
        <v>371190844316</v>
      </c>
      <c r="E20" s="61"/>
      <c r="F20" s="62">
        <v>420691088492.75897</v>
      </c>
      <c r="G20" s="61"/>
      <c r="H20" s="62">
        <v>0</v>
      </c>
      <c r="I20" s="61"/>
      <c r="J20" s="62">
        <v>0</v>
      </c>
      <c r="K20" s="61"/>
      <c r="L20" s="62">
        <v>0</v>
      </c>
      <c r="M20" s="61"/>
      <c r="N20" s="62">
        <v>0</v>
      </c>
      <c r="O20" s="61"/>
      <c r="P20" s="62">
        <v>90384512</v>
      </c>
      <c r="Q20" s="61"/>
      <c r="R20" s="62">
        <v>4670</v>
      </c>
      <c r="S20" s="61"/>
      <c r="T20" s="62">
        <v>371190844316</v>
      </c>
      <c r="U20" s="61"/>
      <c r="V20" s="62">
        <v>421774878330.01001</v>
      </c>
      <c r="X20" s="57">
        <v>0.53</v>
      </c>
    </row>
    <row r="21" spans="1:24" ht="21.75" customHeight="1" x14ac:dyDescent="0.2">
      <c r="A21" s="11" t="s">
        <v>27</v>
      </c>
      <c r="B21" s="62">
        <v>1931414256</v>
      </c>
      <c r="C21" s="61"/>
      <c r="D21" s="62">
        <v>4072449980904</v>
      </c>
      <c r="E21" s="61"/>
      <c r="F21" s="62">
        <v>4130085255694.04</v>
      </c>
      <c r="G21" s="61"/>
      <c r="H21" s="62">
        <v>0</v>
      </c>
      <c r="I21" s="61"/>
      <c r="J21" s="62">
        <v>0</v>
      </c>
      <c r="K21" s="61"/>
      <c r="L21" s="62">
        <v>0</v>
      </c>
      <c r="M21" s="61"/>
      <c r="N21" s="62">
        <v>0</v>
      </c>
      <c r="O21" s="61"/>
      <c r="P21" s="62">
        <v>1931414256</v>
      </c>
      <c r="Q21" s="61"/>
      <c r="R21" s="62">
        <v>2138</v>
      </c>
      <c r="S21" s="61"/>
      <c r="T21" s="62">
        <v>4072449980904</v>
      </c>
      <c r="U21" s="61"/>
      <c r="V21" s="62">
        <v>4126225362931.71</v>
      </c>
      <c r="X21" s="57">
        <v>5.14</v>
      </c>
    </row>
    <row r="22" spans="1:24" ht="21.75" customHeight="1" x14ac:dyDescent="0.2">
      <c r="A22" s="11" t="s">
        <v>28</v>
      </c>
      <c r="B22" s="62">
        <v>1274172556</v>
      </c>
      <c r="C22" s="61"/>
      <c r="D22" s="62">
        <v>6275023546393</v>
      </c>
      <c r="E22" s="61"/>
      <c r="F22" s="62">
        <v>6241246914171.1699</v>
      </c>
      <c r="G22" s="61"/>
      <c r="H22" s="62">
        <v>4384772</v>
      </c>
      <c r="I22" s="61"/>
      <c r="J22" s="62">
        <v>21329234536</v>
      </c>
      <c r="K22" s="61"/>
      <c r="L22" s="62">
        <v>-14200000</v>
      </c>
      <c r="M22" s="61"/>
      <c r="N22" s="62">
        <v>69918621869</v>
      </c>
      <c r="O22" s="61"/>
      <c r="P22" s="62">
        <v>1264357328</v>
      </c>
      <c r="Q22" s="61"/>
      <c r="R22" s="62">
        <v>4800</v>
      </c>
      <c r="S22" s="61"/>
      <c r="T22" s="62">
        <v>6226423574555</v>
      </c>
      <c r="U22" s="61"/>
      <c r="V22" s="62">
        <v>6064302798867.46</v>
      </c>
      <c r="X22" s="57">
        <v>7.55</v>
      </c>
    </row>
    <row r="23" spans="1:24" ht="21.75" customHeight="1" x14ac:dyDescent="0.2">
      <c r="A23" s="11" t="s">
        <v>29</v>
      </c>
      <c r="B23" s="62">
        <v>1092556</v>
      </c>
      <c r="C23" s="61"/>
      <c r="D23" s="62">
        <v>15402050709</v>
      </c>
      <c r="E23" s="61"/>
      <c r="F23" s="62">
        <v>17161927334.9568</v>
      </c>
      <c r="G23" s="61"/>
      <c r="H23" s="62">
        <v>0</v>
      </c>
      <c r="I23" s="61"/>
      <c r="J23" s="62">
        <v>0</v>
      </c>
      <c r="K23" s="61"/>
      <c r="L23" s="62">
        <v>0</v>
      </c>
      <c r="M23" s="61"/>
      <c r="N23" s="62">
        <v>0</v>
      </c>
      <c r="O23" s="61"/>
      <c r="P23" s="62">
        <v>1092556</v>
      </c>
      <c r="Q23" s="61"/>
      <c r="R23" s="62">
        <v>16400</v>
      </c>
      <c r="S23" s="61"/>
      <c r="T23" s="62">
        <v>15402050709</v>
      </c>
      <c r="U23" s="61"/>
      <c r="V23" s="62">
        <v>17904300782.015999</v>
      </c>
      <c r="X23" s="57">
        <v>0.02</v>
      </c>
    </row>
    <row r="24" spans="1:24" ht="21.75" customHeight="1" x14ac:dyDescent="0.2">
      <c r="A24" s="11" t="s">
        <v>30</v>
      </c>
      <c r="B24" s="62">
        <v>57709701</v>
      </c>
      <c r="C24" s="61"/>
      <c r="D24" s="62">
        <v>389366700012</v>
      </c>
      <c r="E24" s="61"/>
      <c r="F24" s="62">
        <v>608374629167.38196</v>
      </c>
      <c r="G24" s="61"/>
      <c r="H24" s="62">
        <v>2393448</v>
      </c>
      <c r="I24" s="61"/>
      <c r="J24" s="62">
        <v>26553271804</v>
      </c>
      <c r="K24" s="61"/>
      <c r="L24" s="62">
        <v>-7000000</v>
      </c>
      <c r="M24" s="61"/>
      <c r="N24" s="62">
        <v>82752061040</v>
      </c>
      <c r="O24" s="61"/>
      <c r="P24" s="62">
        <v>53103149</v>
      </c>
      <c r="Q24" s="61"/>
      <c r="R24" s="62">
        <v>10730</v>
      </c>
      <c r="S24" s="61"/>
      <c r="T24" s="62">
        <v>368411220564</v>
      </c>
      <c r="U24" s="61"/>
      <c r="V24" s="62">
        <v>569363743210.53503</v>
      </c>
      <c r="X24" s="57">
        <v>0.71</v>
      </c>
    </row>
    <row r="25" spans="1:24" ht="21.75" customHeight="1" x14ac:dyDescent="0.2">
      <c r="A25" s="12" t="s">
        <v>31</v>
      </c>
      <c r="B25" s="62">
        <v>0</v>
      </c>
      <c r="C25" s="61"/>
      <c r="D25" s="63">
        <v>0</v>
      </c>
      <c r="E25" s="61"/>
      <c r="F25" s="63">
        <v>0</v>
      </c>
      <c r="G25" s="61"/>
      <c r="H25" s="64">
        <v>60600000</v>
      </c>
      <c r="I25" s="61"/>
      <c r="J25" s="63">
        <v>11432264590907</v>
      </c>
      <c r="K25" s="61"/>
      <c r="L25" s="64">
        <v>-165800000</v>
      </c>
      <c r="M25" s="61"/>
      <c r="N25" s="63">
        <v>633337700627</v>
      </c>
      <c r="O25" s="61"/>
      <c r="P25" s="64">
        <v>3294800000</v>
      </c>
      <c r="Q25" s="61"/>
      <c r="R25" s="64">
        <v>3790</v>
      </c>
      <c r="S25" s="61"/>
      <c r="T25" s="63">
        <v>10886048569755</v>
      </c>
      <c r="U25" s="61"/>
      <c r="V25" s="63">
        <v>12477801658080</v>
      </c>
      <c r="X25" s="58">
        <v>15.54</v>
      </c>
    </row>
    <row r="26" spans="1:24" ht="21.75" customHeight="1" thickBot="1" x14ac:dyDescent="0.25">
      <c r="A26" s="10" t="s">
        <v>32</v>
      </c>
      <c r="B26" s="64"/>
      <c r="C26" s="61"/>
      <c r="D26" s="65">
        <f>SUM(D9:D25)</f>
        <v>49790783463569</v>
      </c>
      <c r="E26" s="61"/>
      <c r="F26" s="65">
        <f>SUM(F9:F25)</f>
        <v>54629076615575.414</v>
      </c>
      <c r="G26" s="61"/>
      <c r="H26" s="64"/>
      <c r="I26" s="61"/>
      <c r="J26" s="65">
        <f>SUM(J9:J25)</f>
        <v>11536760759923</v>
      </c>
      <c r="K26" s="61"/>
      <c r="L26" s="64"/>
      <c r="M26" s="61"/>
      <c r="N26" s="65">
        <f>SUM(N9:N25)</f>
        <v>921441497133</v>
      </c>
      <c r="O26" s="61"/>
      <c r="P26" s="64"/>
      <c r="Q26" s="66"/>
      <c r="R26" s="64"/>
      <c r="S26" s="61"/>
      <c r="T26" s="65">
        <f>SUM(T9:T25)</f>
        <v>60557777337671</v>
      </c>
      <c r="U26" s="61"/>
      <c r="V26" s="65">
        <f>SUM(V9:V25)</f>
        <v>68807910495385.406</v>
      </c>
      <c r="X26" s="59">
        <v>85.69</v>
      </c>
    </row>
    <row r="27" spans="1:24" ht="13.5" thickTop="1" x14ac:dyDescent="0.2"/>
    <row r="29" spans="1:24" x14ac:dyDescent="0.2">
      <c r="B29" s="16"/>
      <c r="D29" s="16"/>
      <c r="F29" s="16"/>
      <c r="T29" s="16"/>
      <c r="V29" s="16"/>
    </row>
    <row r="30" spans="1:24" x14ac:dyDescent="0.2">
      <c r="V30" s="16"/>
    </row>
    <row r="31" spans="1:24" x14ac:dyDescent="0.2">
      <c r="V31" s="16"/>
    </row>
    <row r="32" spans="1:24" x14ac:dyDescent="0.2">
      <c r="V32" s="16"/>
    </row>
  </sheetData>
  <mergeCells count="8">
    <mergeCell ref="H7:J7"/>
    <mergeCell ref="D6:F6"/>
    <mergeCell ref="L7:N7"/>
    <mergeCell ref="A1:X1"/>
    <mergeCell ref="A2:X2"/>
    <mergeCell ref="A3:X3"/>
    <mergeCell ref="P6:X6"/>
    <mergeCell ref="H6:N6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29"/>
  <sheetViews>
    <sheetView rightToLeft="1" view="pageBreakPreview" zoomScale="90" zoomScaleNormal="100" zoomScaleSheetLayoutView="90" workbookViewId="0">
      <selection activeCell="C8" sqref="C8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</cols>
  <sheetData>
    <row r="1" spans="1:4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1:48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</row>
    <row r="3" spans="1:4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</row>
    <row r="4" spans="1:48" ht="21.75" customHeight="1" x14ac:dyDescent="0.2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</row>
    <row r="5" spans="1:48" ht="20.25" customHeight="1" x14ac:dyDescent="0.2">
      <c r="C5" s="51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Y5" s="51" t="s">
        <v>5</v>
      </c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</row>
    <row r="6" spans="1:48" ht="19.5" customHeight="1" x14ac:dyDescent="0.2">
      <c r="A6" s="2" t="s">
        <v>33</v>
      </c>
      <c r="C6" s="4" t="s">
        <v>37</v>
      </c>
      <c r="D6" s="3"/>
      <c r="E6" s="4" t="s">
        <v>38</v>
      </c>
      <c r="F6" s="3"/>
      <c r="G6" s="43" t="s">
        <v>39</v>
      </c>
      <c r="H6" s="43"/>
      <c r="I6" s="43"/>
      <c r="J6" s="3"/>
      <c r="K6" s="43" t="s">
        <v>40</v>
      </c>
      <c r="L6" s="43"/>
      <c r="M6" s="43"/>
      <c r="N6" s="3"/>
      <c r="O6" s="43" t="s">
        <v>34</v>
      </c>
      <c r="P6" s="43"/>
      <c r="Q6" s="43"/>
      <c r="R6" s="3"/>
      <c r="S6" s="43" t="s">
        <v>35</v>
      </c>
      <c r="T6" s="43"/>
      <c r="U6" s="43"/>
      <c r="V6" s="43"/>
      <c r="W6" s="43"/>
      <c r="Y6" s="43" t="s">
        <v>37</v>
      </c>
      <c r="Z6" s="43"/>
      <c r="AA6" s="43"/>
      <c r="AB6" s="43"/>
      <c r="AC6" s="43"/>
      <c r="AD6" s="3"/>
      <c r="AE6" s="43" t="s">
        <v>38</v>
      </c>
      <c r="AF6" s="43"/>
      <c r="AG6" s="43"/>
      <c r="AH6" s="43"/>
      <c r="AI6" s="43"/>
      <c r="AJ6" s="3"/>
      <c r="AK6" s="43" t="s">
        <v>39</v>
      </c>
      <c r="AL6" s="43"/>
      <c r="AM6" s="43"/>
      <c r="AN6" s="3"/>
      <c r="AO6" s="43" t="s">
        <v>40</v>
      </c>
      <c r="AP6" s="43"/>
      <c r="AQ6" s="43"/>
      <c r="AR6" s="3"/>
      <c r="AS6" s="43" t="s">
        <v>34</v>
      </c>
      <c r="AT6" s="43"/>
      <c r="AU6" s="3"/>
      <c r="AV6" s="4" t="s">
        <v>35</v>
      </c>
    </row>
    <row r="7" spans="1:48" ht="21.75" customHeight="1" x14ac:dyDescent="0.2">
      <c r="A7" s="5" t="s">
        <v>41</v>
      </c>
      <c r="C7" s="5" t="s">
        <v>42</v>
      </c>
      <c r="E7" s="5" t="s">
        <v>43</v>
      </c>
      <c r="G7" s="47" t="s">
        <v>44</v>
      </c>
      <c r="H7" s="47"/>
      <c r="I7" s="47"/>
      <c r="K7" s="48">
        <v>34539000</v>
      </c>
      <c r="L7" s="48"/>
      <c r="M7" s="48"/>
      <c r="O7" s="48">
        <v>4000</v>
      </c>
      <c r="P7" s="48"/>
      <c r="Q7" s="48"/>
      <c r="S7" s="47" t="s">
        <v>45</v>
      </c>
      <c r="T7" s="47"/>
      <c r="U7" s="47"/>
      <c r="V7" s="47"/>
      <c r="W7" s="47"/>
      <c r="Y7" s="47" t="s">
        <v>42</v>
      </c>
      <c r="Z7" s="47"/>
      <c r="AA7" s="47"/>
      <c r="AB7" s="47"/>
      <c r="AC7" s="47"/>
      <c r="AE7" s="47" t="s">
        <v>43</v>
      </c>
      <c r="AF7" s="47"/>
      <c r="AG7" s="47"/>
      <c r="AH7" s="47"/>
      <c r="AI7" s="47"/>
      <c r="AK7" s="47" t="s">
        <v>44</v>
      </c>
      <c r="AL7" s="47"/>
      <c r="AM7" s="47"/>
      <c r="AO7" s="48">
        <v>34539000</v>
      </c>
      <c r="AP7" s="48"/>
      <c r="AQ7" s="48"/>
      <c r="AS7" s="48">
        <v>4000</v>
      </c>
      <c r="AT7" s="48"/>
      <c r="AV7" s="5" t="s">
        <v>45</v>
      </c>
    </row>
    <row r="8" spans="1:48" ht="21.75" customHeight="1" x14ac:dyDescent="0.2">
      <c r="A8" s="6" t="s">
        <v>46</v>
      </c>
      <c r="C8" s="6" t="s">
        <v>42</v>
      </c>
      <c r="E8" s="6" t="s">
        <v>43</v>
      </c>
      <c r="G8" s="45" t="s">
        <v>44</v>
      </c>
      <c r="H8" s="45"/>
      <c r="I8" s="45"/>
      <c r="K8" s="46">
        <v>1552000</v>
      </c>
      <c r="L8" s="46"/>
      <c r="M8" s="46"/>
      <c r="O8" s="46">
        <v>2000</v>
      </c>
      <c r="P8" s="46"/>
      <c r="Q8" s="46"/>
      <c r="S8" s="45" t="s">
        <v>45</v>
      </c>
      <c r="T8" s="45"/>
      <c r="U8" s="45"/>
      <c r="V8" s="45"/>
      <c r="W8" s="45"/>
      <c r="Y8" s="45" t="s">
        <v>42</v>
      </c>
      <c r="Z8" s="45"/>
      <c r="AA8" s="45"/>
      <c r="AB8" s="45"/>
      <c r="AC8" s="45"/>
      <c r="AE8" s="45" t="s">
        <v>43</v>
      </c>
      <c r="AF8" s="45"/>
      <c r="AG8" s="45"/>
      <c r="AH8" s="45"/>
      <c r="AI8" s="45"/>
      <c r="AK8" s="45" t="s">
        <v>44</v>
      </c>
      <c r="AL8" s="45"/>
      <c r="AM8" s="45"/>
      <c r="AO8" s="46">
        <v>1552000</v>
      </c>
      <c r="AP8" s="46"/>
      <c r="AQ8" s="46"/>
      <c r="AS8" s="46">
        <v>2000</v>
      </c>
      <c r="AT8" s="46"/>
      <c r="AV8" s="6" t="s">
        <v>45</v>
      </c>
    </row>
    <row r="9" spans="1:48" ht="21.75" customHeight="1" x14ac:dyDescent="0.2">
      <c r="A9" s="6" t="s">
        <v>47</v>
      </c>
      <c r="C9" s="6" t="s">
        <v>42</v>
      </c>
      <c r="E9" s="6" t="s">
        <v>43</v>
      </c>
      <c r="G9" s="45" t="s">
        <v>44</v>
      </c>
      <c r="H9" s="45"/>
      <c r="I9" s="45"/>
      <c r="K9" s="46">
        <v>2049000</v>
      </c>
      <c r="L9" s="46"/>
      <c r="M9" s="46"/>
      <c r="O9" s="46">
        <v>3000</v>
      </c>
      <c r="P9" s="46"/>
      <c r="Q9" s="46"/>
      <c r="S9" s="45" t="s">
        <v>45</v>
      </c>
      <c r="T9" s="45"/>
      <c r="U9" s="45"/>
      <c r="V9" s="45"/>
      <c r="W9" s="45"/>
      <c r="Y9" s="45" t="s">
        <v>42</v>
      </c>
      <c r="Z9" s="45"/>
      <c r="AA9" s="45"/>
      <c r="AB9" s="45"/>
      <c r="AC9" s="45"/>
      <c r="AE9" s="45" t="s">
        <v>43</v>
      </c>
      <c r="AF9" s="45"/>
      <c r="AG9" s="45"/>
      <c r="AH9" s="45"/>
      <c r="AI9" s="45"/>
      <c r="AK9" s="45" t="s">
        <v>44</v>
      </c>
      <c r="AL9" s="45"/>
      <c r="AM9" s="45"/>
      <c r="AO9" s="46">
        <v>2049000</v>
      </c>
      <c r="AP9" s="46"/>
      <c r="AQ9" s="46"/>
      <c r="AS9" s="46">
        <v>3000</v>
      </c>
      <c r="AT9" s="46"/>
      <c r="AV9" s="6" t="s">
        <v>45</v>
      </c>
    </row>
    <row r="10" spans="1:48" ht="21.75" customHeight="1" x14ac:dyDescent="0.2">
      <c r="A10" s="6" t="s">
        <v>48</v>
      </c>
      <c r="C10" s="6" t="s">
        <v>42</v>
      </c>
      <c r="E10" s="6" t="s">
        <v>43</v>
      </c>
      <c r="G10" s="45" t="s">
        <v>44</v>
      </c>
      <c r="H10" s="45"/>
      <c r="I10" s="45"/>
      <c r="K10" s="46">
        <v>1000000</v>
      </c>
      <c r="L10" s="46"/>
      <c r="M10" s="46"/>
      <c r="O10" s="46">
        <v>3200</v>
      </c>
      <c r="P10" s="46"/>
      <c r="Q10" s="46"/>
      <c r="S10" s="45" t="s">
        <v>45</v>
      </c>
      <c r="T10" s="45"/>
      <c r="U10" s="45"/>
      <c r="V10" s="45"/>
      <c r="W10" s="45"/>
      <c r="Y10" s="45" t="s">
        <v>42</v>
      </c>
      <c r="Z10" s="45"/>
      <c r="AA10" s="45"/>
      <c r="AB10" s="45"/>
      <c r="AC10" s="45"/>
      <c r="AE10" s="45" t="s">
        <v>43</v>
      </c>
      <c r="AF10" s="45"/>
      <c r="AG10" s="45"/>
      <c r="AH10" s="45"/>
      <c r="AI10" s="45"/>
      <c r="AK10" s="45" t="s">
        <v>44</v>
      </c>
      <c r="AL10" s="45"/>
      <c r="AM10" s="45"/>
      <c r="AO10" s="46">
        <v>1000000</v>
      </c>
      <c r="AP10" s="46"/>
      <c r="AQ10" s="46"/>
      <c r="AS10" s="46">
        <v>3200</v>
      </c>
      <c r="AT10" s="46"/>
      <c r="AV10" s="6" t="s">
        <v>45</v>
      </c>
    </row>
    <row r="11" spans="1:48" ht="21.75" customHeight="1" x14ac:dyDescent="0.2">
      <c r="A11" s="6" t="s">
        <v>49</v>
      </c>
      <c r="C11" s="6" t="s">
        <v>42</v>
      </c>
      <c r="E11" s="6" t="s">
        <v>43</v>
      </c>
      <c r="G11" s="45" t="s">
        <v>44</v>
      </c>
      <c r="H11" s="45"/>
      <c r="I11" s="45"/>
      <c r="K11" s="46">
        <v>9055000</v>
      </c>
      <c r="L11" s="46"/>
      <c r="M11" s="46"/>
      <c r="O11" s="46">
        <v>3400</v>
      </c>
      <c r="P11" s="46"/>
      <c r="Q11" s="46"/>
      <c r="S11" s="45" t="s">
        <v>45</v>
      </c>
      <c r="T11" s="45"/>
      <c r="U11" s="45"/>
      <c r="V11" s="45"/>
      <c r="W11" s="45"/>
      <c r="Y11" s="45" t="s">
        <v>42</v>
      </c>
      <c r="Z11" s="45"/>
      <c r="AA11" s="45"/>
      <c r="AB11" s="45"/>
      <c r="AC11" s="45"/>
      <c r="AE11" s="45" t="s">
        <v>43</v>
      </c>
      <c r="AF11" s="45"/>
      <c r="AG11" s="45"/>
      <c r="AH11" s="45"/>
      <c r="AI11" s="45"/>
      <c r="AK11" s="45" t="s">
        <v>44</v>
      </c>
      <c r="AL11" s="45"/>
      <c r="AM11" s="45"/>
      <c r="AO11" s="46">
        <v>9055000</v>
      </c>
      <c r="AP11" s="46"/>
      <c r="AQ11" s="46"/>
      <c r="AS11" s="46">
        <v>3400</v>
      </c>
      <c r="AT11" s="46"/>
      <c r="AV11" s="6" t="s">
        <v>45</v>
      </c>
    </row>
    <row r="12" spans="1:48" ht="21.75" customHeight="1" x14ac:dyDescent="0.2">
      <c r="A12" s="6" t="s">
        <v>50</v>
      </c>
      <c r="C12" s="6" t="s">
        <v>42</v>
      </c>
      <c r="E12" s="6" t="s">
        <v>43</v>
      </c>
      <c r="G12" s="45" t="s">
        <v>44</v>
      </c>
      <c r="H12" s="45"/>
      <c r="I12" s="45"/>
      <c r="K12" s="46">
        <v>10450000</v>
      </c>
      <c r="L12" s="46"/>
      <c r="M12" s="46"/>
      <c r="O12" s="46">
        <v>3600</v>
      </c>
      <c r="P12" s="46"/>
      <c r="Q12" s="46"/>
      <c r="S12" s="45" t="s">
        <v>45</v>
      </c>
      <c r="T12" s="45"/>
      <c r="U12" s="45"/>
      <c r="V12" s="45"/>
      <c r="W12" s="45"/>
      <c r="Y12" s="45" t="s">
        <v>42</v>
      </c>
      <c r="Z12" s="45"/>
      <c r="AA12" s="45"/>
      <c r="AB12" s="45"/>
      <c r="AC12" s="45"/>
      <c r="AE12" s="45" t="s">
        <v>43</v>
      </c>
      <c r="AF12" s="45"/>
      <c r="AG12" s="45"/>
      <c r="AH12" s="45"/>
      <c r="AI12" s="45"/>
      <c r="AK12" s="45" t="s">
        <v>44</v>
      </c>
      <c r="AL12" s="45"/>
      <c r="AM12" s="45"/>
      <c r="AO12" s="46">
        <v>10450000</v>
      </c>
      <c r="AP12" s="46"/>
      <c r="AQ12" s="46"/>
      <c r="AS12" s="46">
        <v>3600</v>
      </c>
      <c r="AT12" s="46"/>
      <c r="AV12" s="6" t="s">
        <v>45</v>
      </c>
    </row>
    <row r="13" spans="1:48" ht="21.75" customHeight="1" x14ac:dyDescent="0.2">
      <c r="A13" s="6" t="s">
        <v>51</v>
      </c>
      <c r="C13" s="6" t="s">
        <v>42</v>
      </c>
      <c r="E13" s="6" t="s">
        <v>43</v>
      </c>
      <c r="G13" s="45" t="s">
        <v>44</v>
      </c>
      <c r="H13" s="45"/>
      <c r="I13" s="45"/>
      <c r="K13" s="46">
        <v>19206000</v>
      </c>
      <c r="L13" s="46"/>
      <c r="M13" s="46"/>
      <c r="O13" s="46">
        <v>3800</v>
      </c>
      <c r="P13" s="46"/>
      <c r="Q13" s="46"/>
      <c r="S13" s="45" t="s">
        <v>45</v>
      </c>
      <c r="T13" s="45"/>
      <c r="U13" s="45"/>
      <c r="V13" s="45"/>
      <c r="W13" s="45"/>
      <c r="Y13" s="45" t="s">
        <v>42</v>
      </c>
      <c r="Z13" s="45"/>
      <c r="AA13" s="45"/>
      <c r="AB13" s="45"/>
      <c r="AC13" s="45"/>
      <c r="AE13" s="45" t="s">
        <v>43</v>
      </c>
      <c r="AF13" s="45"/>
      <c r="AG13" s="45"/>
      <c r="AH13" s="45"/>
      <c r="AI13" s="45"/>
      <c r="AK13" s="45" t="s">
        <v>44</v>
      </c>
      <c r="AL13" s="45"/>
      <c r="AM13" s="45"/>
      <c r="AO13" s="46">
        <v>19206000</v>
      </c>
      <c r="AP13" s="46"/>
      <c r="AQ13" s="46"/>
      <c r="AS13" s="46">
        <v>3800</v>
      </c>
      <c r="AT13" s="46"/>
      <c r="AV13" s="6" t="s">
        <v>45</v>
      </c>
    </row>
    <row r="14" spans="1:48" ht="21.75" customHeight="1" x14ac:dyDescent="0.2">
      <c r="A14" s="6" t="s">
        <v>52</v>
      </c>
      <c r="C14" s="6" t="s">
        <v>42</v>
      </c>
      <c r="E14" s="6" t="s">
        <v>43</v>
      </c>
      <c r="G14" s="45" t="s">
        <v>44</v>
      </c>
      <c r="H14" s="45"/>
      <c r="I14" s="45"/>
      <c r="K14" s="46">
        <v>3000000</v>
      </c>
      <c r="L14" s="46"/>
      <c r="M14" s="46"/>
      <c r="O14" s="46">
        <v>4400</v>
      </c>
      <c r="P14" s="46"/>
      <c r="Q14" s="46"/>
      <c r="S14" s="45" t="s">
        <v>45</v>
      </c>
      <c r="T14" s="45"/>
      <c r="U14" s="45"/>
      <c r="V14" s="45"/>
      <c r="W14" s="45"/>
      <c r="Y14" s="45" t="s">
        <v>42</v>
      </c>
      <c r="Z14" s="45"/>
      <c r="AA14" s="45"/>
      <c r="AB14" s="45"/>
      <c r="AC14" s="45"/>
      <c r="AE14" s="45" t="s">
        <v>43</v>
      </c>
      <c r="AF14" s="45"/>
      <c r="AG14" s="45"/>
      <c r="AH14" s="45"/>
      <c r="AI14" s="45"/>
      <c r="AK14" s="45" t="s">
        <v>44</v>
      </c>
      <c r="AL14" s="45"/>
      <c r="AM14" s="45"/>
      <c r="AO14" s="46">
        <v>3000000</v>
      </c>
      <c r="AP14" s="46"/>
      <c r="AQ14" s="46"/>
      <c r="AS14" s="46">
        <v>4400</v>
      </c>
      <c r="AT14" s="46"/>
      <c r="AV14" s="6" t="s">
        <v>45</v>
      </c>
    </row>
    <row r="15" spans="1:48" ht="21.75" customHeight="1" x14ac:dyDescent="0.2">
      <c r="A15" s="6" t="s">
        <v>53</v>
      </c>
      <c r="C15" s="6" t="s">
        <v>42</v>
      </c>
      <c r="E15" s="6" t="s">
        <v>43</v>
      </c>
      <c r="G15" s="45" t="s">
        <v>44</v>
      </c>
      <c r="H15" s="45"/>
      <c r="I15" s="45"/>
      <c r="K15" s="46">
        <v>3000000</v>
      </c>
      <c r="L15" s="46"/>
      <c r="M15" s="46"/>
      <c r="O15" s="46">
        <v>4600</v>
      </c>
      <c r="P15" s="46"/>
      <c r="Q15" s="46"/>
      <c r="S15" s="45" t="s">
        <v>45</v>
      </c>
      <c r="T15" s="45"/>
      <c r="U15" s="45"/>
      <c r="V15" s="45"/>
      <c r="W15" s="45"/>
      <c r="Y15" s="45" t="s">
        <v>42</v>
      </c>
      <c r="Z15" s="45"/>
      <c r="AA15" s="45"/>
      <c r="AB15" s="45"/>
      <c r="AC15" s="45"/>
      <c r="AE15" s="45" t="s">
        <v>43</v>
      </c>
      <c r="AF15" s="45"/>
      <c r="AG15" s="45"/>
      <c r="AH15" s="45"/>
      <c r="AI15" s="45"/>
      <c r="AK15" s="45" t="s">
        <v>44</v>
      </c>
      <c r="AL15" s="45"/>
      <c r="AM15" s="45"/>
      <c r="AO15" s="46">
        <v>3000000</v>
      </c>
      <c r="AP15" s="46"/>
      <c r="AQ15" s="46"/>
      <c r="AS15" s="46">
        <v>4600</v>
      </c>
      <c r="AT15" s="46"/>
      <c r="AV15" s="6" t="s">
        <v>45</v>
      </c>
    </row>
    <row r="16" spans="1:48" ht="21.75" customHeight="1" x14ac:dyDescent="0.2">
      <c r="A16" s="6" t="s">
        <v>54</v>
      </c>
      <c r="C16" s="6" t="s">
        <v>42</v>
      </c>
      <c r="E16" s="6" t="s">
        <v>43</v>
      </c>
      <c r="G16" s="45" t="s">
        <v>44</v>
      </c>
      <c r="H16" s="45"/>
      <c r="I16" s="45"/>
      <c r="K16" s="46">
        <v>5000000</v>
      </c>
      <c r="L16" s="46"/>
      <c r="M16" s="46"/>
      <c r="O16" s="46">
        <v>4800</v>
      </c>
      <c r="P16" s="46"/>
      <c r="Q16" s="46"/>
      <c r="S16" s="45" t="s">
        <v>45</v>
      </c>
      <c r="T16" s="45"/>
      <c r="U16" s="45"/>
      <c r="V16" s="45"/>
      <c r="W16" s="45"/>
      <c r="Y16" s="45" t="s">
        <v>42</v>
      </c>
      <c r="Z16" s="45"/>
      <c r="AA16" s="45"/>
      <c r="AB16" s="45"/>
      <c r="AC16" s="45"/>
      <c r="AE16" s="45" t="s">
        <v>43</v>
      </c>
      <c r="AF16" s="45"/>
      <c r="AG16" s="45"/>
      <c r="AH16" s="45"/>
      <c r="AI16" s="45"/>
      <c r="AK16" s="45" t="s">
        <v>44</v>
      </c>
      <c r="AL16" s="45"/>
      <c r="AM16" s="45"/>
      <c r="AO16" s="46">
        <v>5000000</v>
      </c>
      <c r="AP16" s="46"/>
      <c r="AQ16" s="46"/>
      <c r="AS16" s="46">
        <v>4800</v>
      </c>
      <c r="AT16" s="46"/>
      <c r="AV16" s="6" t="s">
        <v>45</v>
      </c>
    </row>
    <row r="17" spans="1:48" ht="21.75" customHeight="1" x14ac:dyDescent="0.2">
      <c r="A17" s="6" t="s">
        <v>55</v>
      </c>
      <c r="C17" s="6" t="s">
        <v>42</v>
      </c>
      <c r="E17" s="6" t="s">
        <v>43</v>
      </c>
      <c r="G17" s="45" t="s">
        <v>44</v>
      </c>
      <c r="H17" s="45"/>
      <c r="I17" s="45"/>
      <c r="K17" s="46">
        <v>17142000</v>
      </c>
      <c r="L17" s="46"/>
      <c r="M17" s="46"/>
      <c r="O17" s="46">
        <v>5000</v>
      </c>
      <c r="P17" s="46"/>
      <c r="Q17" s="46"/>
      <c r="S17" s="45" t="s">
        <v>45</v>
      </c>
      <c r="T17" s="45"/>
      <c r="U17" s="45"/>
      <c r="V17" s="45"/>
      <c r="W17" s="45"/>
      <c r="Y17" s="45" t="s">
        <v>42</v>
      </c>
      <c r="Z17" s="45"/>
      <c r="AA17" s="45"/>
      <c r="AB17" s="45"/>
      <c r="AC17" s="45"/>
      <c r="AE17" s="45" t="s">
        <v>43</v>
      </c>
      <c r="AF17" s="45"/>
      <c r="AG17" s="45"/>
      <c r="AH17" s="45"/>
      <c r="AI17" s="45"/>
      <c r="AK17" s="45" t="s">
        <v>44</v>
      </c>
      <c r="AL17" s="45"/>
      <c r="AM17" s="45"/>
      <c r="AO17" s="46">
        <v>17142000</v>
      </c>
      <c r="AP17" s="46"/>
      <c r="AQ17" s="46"/>
      <c r="AS17" s="46">
        <v>5000</v>
      </c>
      <c r="AT17" s="46"/>
      <c r="AV17" s="6" t="s">
        <v>45</v>
      </c>
    </row>
    <row r="18" spans="1:48" ht="21.75" customHeight="1" x14ac:dyDescent="0.2">
      <c r="A18" s="6" t="s">
        <v>56</v>
      </c>
      <c r="C18" s="6" t="s">
        <v>42</v>
      </c>
      <c r="E18" s="6" t="s">
        <v>43</v>
      </c>
      <c r="G18" s="45" t="s">
        <v>44</v>
      </c>
      <c r="H18" s="45"/>
      <c r="I18" s="45"/>
      <c r="K18" s="46">
        <v>2000000</v>
      </c>
      <c r="L18" s="46"/>
      <c r="M18" s="46"/>
      <c r="O18" s="46">
        <v>4200</v>
      </c>
      <c r="P18" s="46"/>
      <c r="Q18" s="46"/>
      <c r="S18" s="45" t="s">
        <v>45</v>
      </c>
      <c r="T18" s="45"/>
      <c r="U18" s="45"/>
      <c r="V18" s="45"/>
      <c r="W18" s="45"/>
      <c r="Y18" s="45" t="s">
        <v>42</v>
      </c>
      <c r="Z18" s="45"/>
      <c r="AA18" s="45"/>
      <c r="AB18" s="45"/>
      <c r="AC18" s="45"/>
      <c r="AE18" s="45" t="s">
        <v>43</v>
      </c>
      <c r="AF18" s="45"/>
      <c r="AG18" s="45"/>
      <c r="AH18" s="45"/>
      <c r="AI18" s="45"/>
      <c r="AK18" s="45" t="s">
        <v>44</v>
      </c>
      <c r="AL18" s="45"/>
      <c r="AM18" s="45"/>
      <c r="AO18" s="46">
        <v>2000000</v>
      </c>
      <c r="AP18" s="46"/>
      <c r="AQ18" s="46"/>
      <c r="AS18" s="46">
        <v>4200</v>
      </c>
      <c r="AT18" s="46"/>
      <c r="AV18" s="6" t="s">
        <v>45</v>
      </c>
    </row>
    <row r="19" spans="1:48" ht="21.75" customHeight="1" x14ac:dyDescent="0.2"/>
    <row r="20" spans="1:48" ht="21.75" customHeight="1" x14ac:dyDescent="0.2"/>
    <row r="21" spans="1:48" ht="21.75" customHeight="1" x14ac:dyDescent="0.2"/>
    <row r="22" spans="1:48" ht="21.75" customHeight="1" x14ac:dyDescent="0.2"/>
    <row r="23" spans="1:48" ht="21.75" customHeight="1" x14ac:dyDescent="0.2"/>
    <row r="24" spans="1:48" ht="21.75" customHeight="1" x14ac:dyDescent="0.2"/>
    <row r="25" spans="1:48" ht="21.75" customHeight="1" x14ac:dyDescent="0.2"/>
    <row r="26" spans="1:48" ht="21.75" customHeight="1" x14ac:dyDescent="0.2"/>
    <row r="27" spans="1:48" ht="21.75" customHeight="1" x14ac:dyDescent="0.2"/>
    <row r="28" spans="1:48" ht="21.75" customHeight="1" x14ac:dyDescent="0.2"/>
    <row r="29" spans="1:48" ht="21.75" customHeight="1" x14ac:dyDescent="0.2"/>
  </sheetData>
  <mergeCells count="123">
    <mergeCell ref="A1:AV1"/>
    <mergeCell ref="A2:AV2"/>
    <mergeCell ref="A3:AV3"/>
    <mergeCell ref="A4:AV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</mergeCells>
  <pageMargins left="0.39" right="0.39" top="0.39" bottom="0.39" header="0" footer="0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7"/>
  <sheetViews>
    <sheetView rightToLeft="1" view="pageBreakPreview" zoomScale="86" zoomScaleNormal="100" zoomScaleSheetLayoutView="86" workbookViewId="0">
      <selection activeCell="AC5" sqref="AC5"/>
    </sheetView>
  </sheetViews>
  <sheetFormatPr defaultRowHeight="12.75" x14ac:dyDescent="0.2"/>
  <cols>
    <col min="1" max="1" width="6.140625" bestFit="1" customWidth="1"/>
    <col min="2" max="2" width="23.42578125" customWidth="1"/>
    <col min="3" max="3" width="1.28515625" customWidth="1"/>
    <col min="4" max="4" width="2.5703125" customWidth="1"/>
    <col min="5" max="5" width="11.5703125" customWidth="1"/>
    <col min="6" max="6" width="1.28515625" customWidth="1"/>
    <col min="7" max="7" width="19.42578125" bestFit="1" customWidth="1"/>
    <col min="8" max="8" width="1.28515625" customWidth="1"/>
    <col min="9" max="9" width="19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9.140625" bestFit="1" customWidth="1"/>
    <col min="14" max="14" width="1.28515625" customWidth="1"/>
    <col min="15" max="15" width="13.28515625" bestFit="1" customWidth="1"/>
    <col min="16" max="16" width="1.28515625" customWidth="1"/>
    <col min="17" max="17" width="17.5703125" bestFit="1" customWidth="1"/>
    <col min="18" max="18" width="1.28515625" customWidth="1"/>
    <col min="19" max="19" width="13.42578125" bestFit="1" customWidth="1"/>
    <col min="20" max="20" width="1.28515625" customWidth="1"/>
    <col min="21" max="21" width="23.7109375" bestFit="1" customWidth="1"/>
    <col min="22" max="22" width="1.28515625" customWidth="1"/>
    <col min="23" max="23" width="19.42578125" bestFit="1" customWidth="1"/>
    <col min="24" max="24" width="1.28515625" customWidth="1"/>
    <col min="25" max="25" width="19.42578125" bestFit="1" customWidth="1"/>
    <col min="26" max="26" width="1.28515625" customWidth="1"/>
    <col min="27" max="27" width="19.85546875" bestFit="1" customWidth="1"/>
    <col min="28" max="28" width="0.28515625" customWidth="1"/>
    <col min="29" max="29" width="14.85546875" bestFit="1" customWidth="1"/>
    <col min="30" max="30" width="16.42578125" bestFit="1" customWidth="1"/>
  </cols>
  <sheetData>
    <row r="1" spans="1:30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30" s="24" customFormat="1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30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0" ht="14.45" customHeight="1" x14ac:dyDescent="0.2"/>
    <row r="5" spans="1:30" ht="14.45" customHeight="1" x14ac:dyDescent="0.2">
      <c r="A5" s="1" t="s">
        <v>57</v>
      </c>
      <c r="B5" s="50" t="s">
        <v>58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30" ht="14.45" customHeight="1" x14ac:dyDescent="0.2">
      <c r="E6" s="51" t="s">
        <v>3</v>
      </c>
      <c r="F6" s="51"/>
      <c r="G6" s="51"/>
      <c r="H6" s="51"/>
      <c r="I6" s="51"/>
      <c r="K6" s="51" t="s">
        <v>4</v>
      </c>
      <c r="L6" s="51"/>
      <c r="M6" s="51"/>
      <c r="N6" s="51"/>
      <c r="O6" s="51"/>
      <c r="P6" s="51"/>
      <c r="Q6" s="51"/>
      <c r="S6" s="51" t="s">
        <v>5</v>
      </c>
      <c r="T6" s="51"/>
      <c r="U6" s="51"/>
      <c r="V6" s="51"/>
      <c r="W6" s="51"/>
      <c r="X6" s="51"/>
      <c r="Y6" s="51"/>
      <c r="Z6" s="51"/>
      <c r="AA6" s="51"/>
    </row>
    <row r="7" spans="1:30" ht="14.45" customHeight="1" x14ac:dyDescent="0.2">
      <c r="E7" s="3"/>
      <c r="F7" s="3"/>
      <c r="G7" s="3"/>
      <c r="H7" s="3"/>
      <c r="I7" s="3"/>
      <c r="K7" s="43" t="s">
        <v>59</v>
      </c>
      <c r="L7" s="43"/>
      <c r="M7" s="43"/>
      <c r="N7" s="3"/>
      <c r="O7" s="43" t="s">
        <v>60</v>
      </c>
      <c r="P7" s="43"/>
      <c r="Q7" s="43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 x14ac:dyDescent="0.2">
      <c r="A8" s="51" t="s">
        <v>61</v>
      </c>
      <c r="B8" s="51"/>
      <c r="D8" s="51" t="s">
        <v>62</v>
      </c>
      <c r="E8" s="51"/>
      <c r="G8" s="2" t="s">
        <v>10</v>
      </c>
      <c r="I8" s="2" t="s">
        <v>11</v>
      </c>
      <c r="K8" s="4" t="s">
        <v>9</v>
      </c>
      <c r="L8" s="3"/>
      <c r="M8" s="4" t="s">
        <v>10</v>
      </c>
      <c r="O8" s="4" t="s">
        <v>9</v>
      </c>
      <c r="P8" s="3"/>
      <c r="Q8" s="4" t="s">
        <v>12</v>
      </c>
      <c r="S8" s="2" t="s">
        <v>9</v>
      </c>
      <c r="U8" s="2" t="s">
        <v>63</v>
      </c>
      <c r="W8" s="2" t="s">
        <v>10</v>
      </c>
      <c r="Y8" s="2" t="s">
        <v>11</v>
      </c>
      <c r="AA8" s="2" t="s">
        <v>14</v>
      </c>
    </row>
    <row r="9" spans="1:30" ht="21.75" customHeight="1" x14ac:dyDescent="0.2">
      <c r="A9" s="47" t="s">
        <v>64</v>
      </c>
      <c r="B9" s="47"/>
      <c r="D9" s="67">
        <v>2000000</v>
      </c>
      <c r="E9" s="67"/>
      <c r="F9" s="61"/>
      <c r="G9" s="60">
        <v>21588046990</v>
      </c>
      <c r="H9" s="61"/>
      <c r="I9" s="60">
        <v>22173841625</v>
      </c>
      <c r="J9" s="61"/>
      <c r="K9" s="60">
        <v>0</v>
      </c>
      <c r="L9" s="61"/>
      <c r="M9" s="60">
        <v>0</v>
      </c>
      <c r="N9" s="61"/>
      <c r="O9" s="60">
        <v>0</v>
      </c>
      <c r="P9" s="61"/>
      <c r="Q9" s="60">
        <v>0</v>
      </c>
      <c r="R9" s="61"/>
      <c r="S9" s="60">
        <v>2000000</v>
      </c>
      <c r="T9" s="61"/>
      <c r="U9" s="60">
        <v>11337</v>
      </c>
      <c r="V9" s="61"/>
      <c r="W9" s="60">
        <v>21588046990</v>
      </c>
      <c r="X9" s="61"/>
      <c r="Y9" s="60">
        <v>22669748625</v>
      </c>
      <c r="Z9" s="61"/>
      <c r="AA9" s="56">
        <v>0.03</v>
      </c>
      <c r="AC9" s="16"/>
      <c r="AD9" s="16"/>
    </row>
    <row r="10" spans="1:30" ht="21.75" customHeight="1" x14ac:dyDescent="0.2">
      <c r="A10" s="45" t="s">
        <v>65</v>
      </c>
      <c r="B10" s="45"/>
      <c r="D10" s="68">
        <v>51966791</v>
      </c>
      <c r="E10" s="68"/>
      <c r="F10" s="61"/>
      <c r="G10" s="62">
        <v>1516517128191</v>
      </c>
      <c r="H10" s="61"/>
      <c r="I10" s="62">
        <v>2182767511040.3701</v>
      </c>
      <c r="J10" s="61"/>
      <c r="K10" s="62">
        <v>0</v>
      </c>
      <c r="L10" s="61"/>
      <c r="M10" s="62">
        <v>0</v>
      </c>
      <c r="N10" s="61"/>
      <c r="O10" s="62">
        <v>-2349017</v>
      </c>
      <c r="P10" s="61"/>
      <c r="Q10" s="62">
        <v>100000041326</v>
      </c>
      <c r="R10" s="61"/>
      <c r="S10" s="62">
        <v>49617774</v>
      </c>
      <c r="T10" s="61"/>
      <c r="U10" s="62">
        <v>42997</v>
      </c>
      <c r="V10" s="61"/>
      <c r="W10" s="62">
        <v>1449067179079</v>
      </c>
      <c r="X10" s="61"/>
      <c r="Y10" s="62">
        <v>2133015413283</v>
      </c>
      <c r="Z10" s="61"/>
      <c r="AA10" s="57">
        <v>2.66</v>
      </c>
      <c r="AC10" s="16"/>
      <c r="AD10" s="16"/>
    </row>
    <row r="11" spans="1:30" ht="21.75" customHeight="1" x14ac:dyDescent="0.2">
      <c r="A11" s="45" t="s">
        <v>66</v>
      </c>
      <c r="B11" s="45"/>
      <c r="D11" s="68">
        <v>89650000</v>
      </c>
      <c r="E11" s="68"/>
      <c r="F11" s="61"/>
      <c r="G11" s="62">
        <v>904277486010</v>
      </c>
      <c r="H11" s="61"/>
      <c r="I11" s="62">
        <v>905115958931.25</v>
      </c>
      <c r="J11" s="61"/>
      <c r="K11" s="62">
        <v>190355557</v>
      </c>
      <c r="L11" s="61"/>
      <c r="M11" s="62">
        <v>1914322968283</v>
      </c>
      <c r="N11" s="61"/>
      <c r="O11" s="62">
        <v>-29100000</v>
      </c>
      <c r="P11" s="61"/>
      <c r="Q11" s="62">
        <v>293348586870</v>
      </c>
      <c r="R11" s="61"/>
      <c r="S11" s="62">
        <v>250905557</v>
      </c>
      <c r="T11" s="61"/>
      <c r="U11" s="62">
        <v>10106</v>
      </c>
      <c r="V11" s="61"/>
      <c r="W11" s="62">
        <v>2525371549127</v>
      </c>
      <c r="X11" s="61"/>
      <c r="Y11" s="62">
        <v>2535176124371</v>
      </c>
      <c r="Z11" s="61"/>
      <c r="AA11" s="57">
        <v>3.16</v>
      </c>
      <c r="AC11" s="16"/>
      <c r="AD11" s="16"/>
    </row>
    <row r="12" spans="1:30" ht="21.75" customHeight="1" x14ac:dyDescent="0.2">
      <c r="A12" s="45" t="s">
        <v>67</v>
      </c>
      <c r="B12" s="45"/>
      <c r="D12" s="68">
        <v>8925841</v>
      </c>
      <c r="E12" s="68"/>
      <c r="F12" s="61"/>
      <c r="G12" s="62">
        <v>107580080851</v>
      </c>
      <c r="H12" s="61"/>
      <c r="I12" s="62">
        <v>130872914991.575</v>
      </c>
      <c r="J12" s="61"/>
      <c r="K12" s="62">
        <v>0</v>
      </c>
      <c r="L12" s="61"/>
      <c r="M12" s="62">
        <v>0</v>
      </c>
      <c r="N12" s="61"/>
      <c r="O12" s="62">
        <v>0</v>
      </c>
      <c r="P12" s="61"/>
      <c r="Q12" s="62">
        <v>0</v>
      </c>
      <c r="R12" s="61"/>
      <c r="S12" s="62">
        <v>8925841</v>
      </c>
      <c r="T12" s="61"/>
      <c r="U12" s="62">
        <v>15019</v>
      </c>
      <c r="V12" s="61"/>
      <c r="W12" s="62">
        <v>107580080851</v>
      </c>
      <c r="X12" s="61"/>
      <c r="Y12" s="62">
        <v>134032070252</v>
      </c>
      <c r="Z12" s="61"/>
      <c r="AA12" s="57">
        <v>0.17</v>
      </c>
      <c r="AC12" s="16"/>
      <c r="AD12" s="16"/>
    </row>
    <row r="13" spans="1:30" ht="21.75" customHeight="1" x14ac:dyDescent="0.2">
      <c r="A13" s="45" t="s">
        <v>68</v>
      </c>
      <c r="B13" s="45"/>
      <c r="D13" s="68">
        <v>50000000</v>
      </c>
      <c r="E13" s="68"/>
      <c r="F13" s="61"/>
      <c r="G13" s="62">
        <v>500000000000</v>
      </c>
      <c r="H13" s="61"/>
      <c r="I13" s="62">
        <v>499906250000</v>
      </c>
      <c r="J13" s="61"/>
      <c r="K13" s="62">
        <v>0</v>
      </c>
      <c r="L13" s="61"/>
      <c r="M13" s="62">
        <v>0</v>
      </c>
      <c r="N13" s="61"/>
      <c r="O13" s="62">
        <v>0</v>
      </c>
      <c r="P13" s="61"/>
      <c r="Q13" s="62">
        <v>0</v>
      </c>
      <c r="R13" s="61"/>
      <c r="S13" s="62">
        <v>50000000</v>
      </c>
      <c r="T13" s="61"/>
      <c r="U13" s="62">
        <v>10270</v>
      </c>
      <c r="V13" s="61"/>
      <c r="W13" s="62">
        <v>500000000000</v>
      </c>
      <c r="X13" s="61"/>
      <c r="Y13" s="62">
        <v>513403718750</v>
      </c>
      <c r="Z13" s="61"/>
      <c r="AA13" s="57">
        <v>0.64</v>
      </c>
      <c r="AC13" s="16"/>
      <c r="AD13" s="16"/>
    </row>
    <row r="14" spans="1:30" ht="21.75" customHeight="1" x14ac:dyDescent="0.2">
      <c r="A14" s="45" t="s">
        <v>69</v>
      </c>
      <c r="B14" s="45"/>
      <c r="D14" s="68">
        <v>813460</v>
      </c>
      <c r="E14" s="68"/>
      <c r="F14" s="61"/>
      <c r="G14" s="62">
        <v>15298356273</v>
      </c>
      <c r="H14" s="61"/>
      <c r="I14" s="62">
        <v>16776906620.084999</v>
      </c>
      <c r="J14" s="61"/>
      <c r="K14" s="62">
        <v>0</v>
      </c>
      <c r="L14" s="61"/>
      <c r="M14" s="62">
        <v>0</v>
      </c>
      <c r="N14" s="61"/>
      <c r="O14" s="62">
        <v>0</v>
      </c>
      <c r="P14" s="61"/>
      <c r="Q14" s="62">
        <v>0</v>
      </c>
      <c r="R14" s="61"/>
      <c r="S14" s="62">
        <v>813460</v>
      </c>
      <c r="T14" s="61"/>
      <c r="U14" s="62">
        <v>21196</v>
      </c>
      <c r="V14" s="61"/>
      <c r="W14" s="62">
        <v>15298356273</v>
      </c>
      <c r="X14" s="61"/>
      <c r="Y14" s="62">
        <v>17238865266</v>
      </c>
      <c r="Z14" s="61"/>
      <c r="AA14" s="57">
        <v>0.02</v>
      </c>
      <c r="AC14" s="16"/>
      <c r="AD14" s="16"/>
    </row>
    <row r="15" spans="1:30" ht="21.75" customHeight="1" x14ac:dyDescent="0.2">
      <c r="A15" s="45" t="s">
        <v>70</v>
      </c>
      <c r="B15" s="45"/>
      <c r="D15" s="68">
        <v>1400000</v>
      </c>
      <c r="E15" s="68"/>
      <c r="F15" s="61"/>
      <c r="G15" s="62">
        <v>31147439042</v>
      </c>
      <c r="H15" s="61"/>
      <c r="I15" s="62">
        <v>33231167987.5</v>
      </c>
      <c r="J15" s="61"/>
      <c r="K15" s="62">
        <v>0</v>
      </c>
      <c r="L15" s="61"/>
      <c r="M15" s="62">
        <v>0</v>
      </c>
      <c r="N15" s="61"/>
      <c r="O15" s="62">
        <v>0</v>
      </c>
      <c r="P15" s="61"/>
      <c r="Q15" s="62">
        <v>0</v>
      </c>
      <c r="R15" s="61"/>
      <c r="S15" s="62">
        <v>1400000</v>
      </c>
      <c r="T15" s="61"/>
      <c r="U15" s="62">
        <v>24341</v>
      </c>
      <c r="V15" s="61"/>
      <c r="W15" s="62">
        <v>31147439042</v>
      </c>
      <c r="X15" s="61"/>
      <c r="Y15" s="62">
        <v>34071010487</v>
      </c>
      <c r="Z15" s="61"/>
      <c r="AA15" s="57">
        <v>0.04</v>
      </c>
      <c r="AC15" s="16"/>
      <c r="AD15" s="16"/>
    </row>
    <row r="16" spans="1:30" ht="21.75" customHeight="1" x14ac:dyDescent="0.2">
      <c r="A16" s="45" t="s">
        <v>71</v>
      </c>
      <c r="B16" s="45"/>
      <c r="D16" s="68">
        <v>2800000</v>
      </c>
      <c r="E16" s="68"/>
      <c r="F16" s="61"/>
      <c r="G16" s="62">
        <v>28212488848</v>
      </c>
      <c r="H16" s="61"/>
      <c r="I16" s="62">
        <v>28308291200</v>
      </c>
      <c r="J16" s="61"/>
      <c r="K16" s="62">
        <v>0</v>
      </c>
      <c r="L16" s="61"/>
      <c r="M16" s="62">
        <v>0</v>
      </c>
      <c r="N16" s="61"/>
      <c r="O16" s="62">
        <v>0</v>
      </c>
      <c r="P16" s="61"/>
      <c r="Q16" s="62">
        <v>0</v>
      </c>
      <c r="R16" s="61"/>
      <c r="S16" s="62">
        <v>2800000</v>
      </c>
      <c r="T16" s="61"/>
      <c r="U16" s="62">
        <v>10117</v>
      </c>
      <c r="V16" s="61"/>
      <c r="W16" s="62">
        <v>28212488848</v>
      </c>
      <c r="X16" s="61"/>
      <c r="Y16" s="62">
        <v>28322288574</v>
      </c>
      <c r="Z16" s="61"/>
      <c r="AA16" s="57">
        <v>0.04</v>
      </c>
      <c r="AC16" s="16"/>
      <c r="AD16" s="16"/>
    </row>
    <row r="17" spans="1:30" ht="21.75" customHeight="1" x14ac:dyDescent="0.2">
      <c r="A17" s="45" t="s">
        <v>72</v>
      </c>
      <c r="B17" s="45"/>
      <c r="D17" s="68">
        <v>3175385</v>
      </c>
      <c r="E17" s="68"/>
      <c r="F17" s="61"/>
      <c r="G17" s="62">
        <v>32795671493</v>
      </c>
      <c r="H17" s="61"/>
      <c r="I17" s="62">
        <v>36094183136.487801</v>
      </c>
      <c r="J17" s="61"/>
      <c r="K17" s="62">
        <v>0</v>
      </c>
      <c r="L17" s="61"/>
      <c r="M17" s="62">
        <v>0</v>
      </c>
      <c r="N17" s="61"/>
      <c r="O17" s="62">
        <v>-3175385</v>
      </c>
      <c r="P17" s="61"/>
      <c r="Q17" s="62">
        <v>36805336023</v>
      </c>
      <c r="R17" s="61"/>
      <c r="S17" s="62">
        <v>0</v>
      </c>
      <c r="T17" s="61"/>
      <c r="U17" s="62">
        <v>0</v>
      </c>
      <c r="V17" s="61"/>
      <c r="W17" s="62">
        <v>0</v>
      </c>
      <c r="X17" s="61"/>
      <c r="Y17" s="62">
        <v>0</v>
      </c>
      <c r="Z17" s="61"/>
      <c r="AA17" s="57">
        <v>0</v>
      </c>
      <c r="AD17" s="16"/>
    </row>
    <row r="18" spans="1:30" ht="21.75" customHeight="1" x14ac:dyDescent="0.2">
      <c r="A18" s="45" t="s">
        <v>73</v>
      </c>
      <c r="B18" s="45"/>
      <c r="D18" s="68">
        <v>2575000</v>
      </c>
      <c r="E18" s="68"/>
      <c r="F18" s="61"/>
      <c r="G18" s="62">
        <v>62177151399</v>
      </c>
      <c r="H18" s="61"/>
      <c r="I18" s="62">
        <v>70505727696.875</v>
      </c>
      <c r="J18" s="61"/>
      <c r="K18" s="62">
        <v>0</v>
      </c>
      <c r="L18" s="61"/>
      <c r="M18" s="62">
        <v>0</v>
      </c>
      <c r="N18" s="61"/>
      <c r="O18" s="62">
        <v>0</v>
      </c>
      <c r="P18" s="61"/>
      <c r="Q18" s="62">
        <v>0</v>
      </c>
      <c r="R18" s="61"/>
      <c r="S18" s="62">
        <v>2575000</v>
      </c>
      <c r="T18" s="61"/>
      <c r="U18" s="62">
        <v>28037</v>
      </c>
      <c r="V18" s="61"/>
      <c r="W18" s="62">
        <v>62177151399</v>
      </c>
      <c r="X18" s="61"/>
      <c r="Y18" s="62">
        <v>72181738385</v>
      </c>
      <c r="Z18" s="61"/>
      <c r="AA18" s="57">
        <v>0.09</v>
      </c>
      <c r="AC18" s="16"/>
      <c r="AD18" s="16"/>
    </row>
    <row r="19" spans="1:30" ht="21.75" customHeight="1" x14ac:dyDescent="0.2">
      <c r="A19" s="45" t="s">
        <v>74</v>
      </c>
      <c r="B19" s="45"/>
      <c r="D19" s="68">
        <v>624670</v>
      </c>
      <c r="E19" s="68"/>
      <c r="F19" s="61"/>
      <c r="G19" s="62">
        <v>6247871257</v>
      </c>
      <c r="H19" s="61"/>
      <c r="I19" s="62">
        <v>7692617753.6768799</v>
      </c>
      <c r="J19" s="61"/>
      <c r="K19" s="62">
        <v>0</v>
      </c>
      <c r="L19" s="61"/>
      <c r="M19" s="62">
        <v>0</v>
      </c>
      <c r="N19" s="61"/>
      <c r="O19" s="62">
        <v>0</v>
      </c>
      <c r="P19" s="61"/>
      <c r="Q19" s="62">
        <v>0</v>
      </c>
      <c r="R19" s="61"/>
      <c r="S19" s="62">
        <v>624670</v>
      </c>
      <c r="T19" s="61"/>
      <c r="U19" s="62">
        <v>12641</v>
      </c>
      <c r="V19" s="61"/>
      <c r="W19" s="62">
        <v>6247871257</v>
      </c>
      <c r="X19" s="61"/>
      <c r="Y19" s="62">
        <v>7894972884</v>
      </c>
      <c r="Z19" s="61"/>
      <c r="AA19" s="57">
        <v>0.01</v>
      </c>
      <c r="AC19" s="16"/>
      <c r="AD19" s="16"/>
    </row>
    <row r="20" spans="1:30" ht="21.75" customHeight="1" x14ac:dyDescent="0.2">
      <c r="A20" s="52" t="s">
        <v>75</v>
      </c>
      <c r="B20" s="52"/>
      <c r="D20" s="69">
        <v>0</v>
      </c>
      <c r="E20" s="69"/>
      <c r="F20" s="61"/>
      <c r="G20" s="63">
        <v>0</v>
      </c>
      <c r="H20" s="61"/>
      <c r="I20" s="63">
        <v>0</v>
      </c>
      <c r="J20" s="61"/>
      <c r="K20" s="63">
        <v>9000000</v>
      </c>
      <c r="L20" s="61"/>
      <c r="M20" s="63">
        <v>121324744085</v>
      </c>
      <c r="N20" s="61"/>
      <c r="O20" s="63">
        <v>0</v>
      </c>
      <c r="P20" s="61"/>
      <c r="Q20" s="63">
        <v>0</v>
      </c>
      <c r="R20" s="61"/>
      <c r="S20" s="63">
        <v>9000000</v>
      </c>
      <c r="T20" s="61"/>
      <c r="U20" s="63">
        <v>13593</v>
      </c>
      <c r="V20" s="61"/>
      <c r="W20" s="63">
        <v>121324744085</v>
      </c>
      <c r="X20" s="61"/>
      <c r="Y20" s="63">
        <v>122314061812</v>
      </c>
      <c r="Z20" s="61"/>
      <c r="AA20" s="58">
        <v>0.15</v>
      </c>
      <c r="AC20" s="16"/>
      <c r="AD20" s="16"/>
    </row>
    <row r="21" spans="1:30" ht="31.5" customHeight="1" x14ac:dyDescent="0.2">
      <c r="A21" s="53" t="s">
        <v>32</v>
      </c>
      <c r="B21" s="53"/>
      <c r="D21" s="70">
        <v>213931147</v>
      </c>
      <c r="E21" s="70"/>
      <c r="F21" s="61"/>
      <c r="G21" s="65">
        <v>3225841720354</v>
      </c>
      <c r="H21" s="61"/>
      <c r="I21" s="65">
        <v>3933445370982.8198</v>
      </c>
      <c r="J21" s="61"/>
      <c r="K21" s="65">
        <v>199355557</v>
      </c>
      <c r="L21" s="61"/>
      <c r="M21" s="65">
        <v>2035647712368</v>
      </c>
      <c r="N21" s="61"/>
      <c r="O21" s="65">
        <v>-34624402</v>
      </c>
      <c r="P21" s="61"/>
      <c r="Q21" s="65">
        <v>430153964219</v>
      </c>
      <c r="R21" s="61"/>
      <c r="S21" s="65">
        <v>378662302</v>
      </c>
      <c r="T21" s="61"/>
      <c r="U21" s="65"/>
      <c r="V21" s="61"/>
      <c r="W21" s="65">
        <v>4868014906951</v>
      </c>
      <c r="X21" s="61"/>
      <c r="Y21" s="65">
        <f>SUM(Y9:Y20)</f>
        <v>5620320012689</v>
      </c>
      <c r="Z21" s="61"/>
      <c r="AA21" s="59">
        <v>7.01</v>
      </c>
      <c r="AC21" s="16"/>
    </row>
    <row r="24" spans="1:30" x14ac:dyDescent="0.2">
      <c r="Y24" s="16"/>
    </row>
    <row r="25" spans="1:30" x14ac:dyDescent="0.2">
      <c r="Y25" s="16"/>
    </row>
    <row r="26" spans="1:30" x14ac:dyDescent="0.2">
      <c r="Y26" s="16"/>
    </row>
    <row r="27" spans="1:30" x14ac:dyDescent="0.2">
      <c r="W27" s="16"/>
      <c r="Y27" s="16"/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view="pageBreakPreview" zoomScale="90" zoomScaleNormal="100" zoomScaleSheetLayoutView="90" workbookViewId="0">
      <selection activeCell="S10" sqref="S10"/>
    </sheetView>
  </sheetViews>
  <sheetFormatPr defaultRowHeight="12.75" x14ac:dyDescent="0.2"/>
  <cols>
    <col min="1" max="1" width="6.28515625" bestFit="1" customWidth="1"/>
    <col min="2" max="2" width="59.42578125" customWidth="1"/>
    <col min="3" max="3" width="1.28515625" customWidth="1"/>
    <col min="4" max="4" width="18.7109375" customWidth="1"/>
    <col min="5" max="5" width="1.28515625" customWidth="1"/>
    <col min="6" max="6" width="21.140625" customWidth="1"/>
    <col min="7" max="7" width="1.28515625" customWidth="1"/>
    <col min="8" max="8" width="20.7109375" customWidth="1"/>
    <col min="9" max="9" width="1.28515625" customWidth="1"/>
    <col min="10" max="10" width="19.28515625" customWidth="1"/>
    <col min="11" max="11" width="1.28515625" customWidth="1"/>
    <col min="12" max="12" width="19.85546875" bestFit="1" customWidth="1"/>
    <col min="13" max="13" width="0.28515625" customWidth="1"/>
  </cols>
  <sheetData>
    <row r="1" spans="1:12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24" customFormat="1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45" customHeight="1" x14ac:dyDescent="0.2"/>
    <row r="5" spans="1:12" ht="14.45" customHeight="1" x14ac:dyDescent="0.2">
      <c r="A5" s="1" t="s">
        <v>76</v>
      </c>
      <c r="B5" s="50" t="s">
        <v>77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4.45" customHeight="1" x14ac:dyDescent="0.2">
      <c r="D6" s="2" t="s">
        <v>3</v>
      </c>
      <c r="F6" s="51" t="s">
        <v>4</v>
      </c>
      <c r="G6" s="51"/>
      <c r="H6" s="51"/>
      <c r="J6" s="2" t="s">
        <v>5</v>
      </c>
    </row>
    <row r="7" spans="1:12" ht="14.45" customHeight="1" x14ac:dyDescent="0.2">
      <c r="D7" s="3"/>
      <c r="F7" s="3"/>
      <c r="G7" s="3"/>
      <c r="H7" s="3"/>
      <c r="J7" s="3"/>
    </row>
    <row r="8" spans="1:12" ht="19.5" customHeight="1" x14ac:dyDescent="0.2">
      <c r="A8" s="51" t="s">
        <v>78</v>
      </c>
      <c r="B8" s="51"/>
      <c r="D8" s="2" t="s">
        <v>79</v>
      </c>
      <c r="F8" s="2" t="s">
        <v>80</v>
      </c>
      <c r="H8" s="2" t="s">
        <v>81</v>
      </c>
      <c r="J8" s="2" t="s">
        <v>79</v>
      </c>
      <c r="L8" s="2" t="s">
        <v>14</v>
      </c>
    </row>
    <row r="9" spans="1:12" ht="21.75" customHeight="1" x14ac:dyDescent="0.2">
      <c r="A9" s="47" t="s">
        <v>82</v>
      </c>
      <c r="B9" s="47"/>
      <c r="D9" s="60">
        <v>3437821891</v>
      </c>
      <c r="E9" s="61"/>
      <c r="F9" s="60">
        <v>88844035011</v>
      </c>
      <c r="G9" s="61"/>
      <c r="H9" s="60">
        <v>90848501777</v>
      </c>
      <c r="I9" s="61"/>
      <c r="J9" s="60">
        <v>1433355125</v>
      </c>
      <c r="K9" s="61"/>
      <c r="L9" s="71">
        <v>0</v>
      </c>
    </row>
    <row r="10" spans="1:12" ht="21.75" customHeight="1" x14ac:dyDescent="0.2">
      <c r="A10" s="45" t="s">
        <v>83</v>
      </c>
      <c r="B10" s="45"/>
      <c r="D10" s="62">
        <v>1535476320</v>
      </c>
      <c r="E10" s="61"/>
      <c r="F10" s="62">
        <v>4120972378</v>
      </c>
      <c r="G10" s="61"/>
      <c r="H10" s="62">
        <v>4838533075</v>
      </c>
      <c r="I10" s="61"/>
      <c r="J10" s="62">
        <v>817915623</v>
      </c>
      <c r="K10" s="61"/>
      <c r="L10" s="72">
        <v>0</v>
      </c>
    </row>
    <row r="11" spans="1:12" ht="21.75" customHeight="1" x14ac:dyDescent="0.2">
      <c r="A11" s="45" t="s">
        <v>84</v>
      </c>
      <c r="B11" s="45"/>
      <c r="D11" s="62">
        <v>200000</v>
      </c>
      <c r="E11" s="61"/>
      <c r="F11" s="62">
        <v>0</v>
      </c>
      <c r="G11" s="61"/>
      <c r="H11" s="62">
        <v>0</v>
      </c>
      <c r="I11" s="61"/>
      <c r="J11" s="62">
        <v>200000</v>
      </c>
      <c r="K11" s="61"/>
      <c r="L11" s="72">
        <v>0</v>
      </c>
    </row>
    <row r="12" spans="1:12" ht="21.75" customHeight="1" x14ac:dyDescent="0.2">
      <c r="A12" s="45" t="s">
        <v>85</v>
      </c>
      <c r="B12" s="45"/>
      <c r="D12" s="62">
        <v>190000</v>
      </c>
      <c r="E12" s="61"/>
      <c r="F12" s="62">
        <v>0</v>
      </c>
      <c r="G12" s="61"/>
      <c r="H12" s="62">
        <v>0</v>
      </c>
      <c r="I12" s="61"/>
      <c r="J12" s="62">
        <v>190000</v>
      </c>
      <c r="K12" s="61"/>
      <c r="L12" s="72">
        <v>0</v>
      </c>
    </row>
    <row r="13" spans="1:12" ht="21.75" customHeight="1" x14ac:dyDescent="0.2">
      <c r="A13" s="45" t="s">
        <v>86</v>
      </c>
      <c r="B13" s="45"/>
      <c r="D13" s="62">
        <v>254729674</v>
      </c>
      <c r="E13" s="61"/>
      <c r="F13" s="62">
        <v>64383270</v>
      </c>
      <c r="G13" s="61"/>
      <c r="H13" s="62">
        <v>45116893</v>
      </c>
      <c r="I13" s="61"/>
      <c r="J13" s="62">
        <v>273996051</v>
      </c>
      <c r="K13" s="61"/>
      <c r="L13" s="72">
        <v>0</v>
      </c>
    </row>
    <row r="14" spans="1:12" ht="21.75" customHeight="1" x14ac:dyDescent="0.2">
      <c r="A14" s="45" t="s">
        <v>87</v>
      </c>
      <c r="B14" s="45"/>
      <c r="D14" s="62">
        <v>188763106</v>
      </c>
      <c r="E14" s="61"/>
      <c r="F14" s="62">
        <v>445975593</v>
      </c>
      <c r="G14" s="61"/>
      <c r="H14" s="62">
        <v>45301349</v>
      </c>
      <c r="I14" s="61"/>
      <c r="J14" s="62">
        <v>589437350</v>
      </c>
      <c r="K14" s="61"/>
      <c r="L14" s="72">
        <v>0</v>
      </c>
    </row>
    <row r="15" spans="1:12" ht="21.75" customHeight="1" x14ac:dyDescent="0.2">
      <c r="A15" s="45" t="s">
        <v>88</v>
      </c>
      <c r="B15" s="45"/>
      <c r="D15" s="62">
        <v>40421865</v>
      </c>
      <c r="E15" s="61"/>
      <c r="F15" s="62">
        <v>0</v>
      </c>
      <c r="G15" s="61"/>
      <c r="H15" s="62">
        <v>0</v>
      </c>
      <c r="I15" s="61"/>
      <c r="J15" s="62">
        <v>40421865</v>
      </c>
      <c r="K15" s="61"/>
      <c r="L15" s="72">
        <v>0</v>
      </c>
    </row>
    <row r="16" spans="1:12" ht="21.75" customHeight="1" x14ac:dyDescent="0.2">
      <c r="A16" s="45" t="s">
        <v>89</v>
      </c>
      <c r="B16" s="45"/>
      <c r="D16" s="62">
        <v>67455133</v>
      </c>
      <c r="E16" s="61"/>
      <c r="F16" s="62">
        <v>276178</v>
      </c>
      <c r="G16" s="61"/>
      <c r="H16" s="62">
        <v>45265887</v>
      </c>
      <c r="I16" s="61"/>
      <c r="J16" s="62">
        <v>22465424</v>
      </c>
      <c r="K16" s="61"/>
      <c r="L16" s="72">
        <v>0</v>
      </c>
    </row>
    <row r="17" spans="1:12" ht="21.75" customHeight="1" x14ac:dyDescent="0.2">
      <c r="A17" s="45" t="s">
        <v>90</v>
      </c>
      <c r="B17" s="45"/>
      <c r="D17" s="62">
        <v>7779105284</v>
      </c>
      <c r="E17" s="61"/>
      <c r="F17" s="62">
        <v>193976105588</v>
      </c>
      <c r="G17" s="61"/>
      <c r="H17" s="62">
        <v>201707163053</v>
      </c>
      <c r="I17" s="61"/>
      <c r="J17" s="62">
        <v>48047819</v>
      </c>
      <c r="K17" s="61"/>
      <c r="L17" s="72">
        <v>0</v>
      </c>
    </row>
    <row r="18" spans="1:12" ht="21.75" customHeight="1" x14ac:dyDescent="0.2">
      <c r="A18" s="45" t="s">
        <v>91</v>
      </c>
      <c r="B18" s="45"/>
      <c r="D18" s="62">
        <v>7616409405</v>
      </c>
      <c r="E18" s="61"/>
      <c r="F18" s="62">
        <v>40673047596</v>
      </c>
      <c r="G18" s="61"/>
      <c r="H18" s="62">
        <v>40489265668</v>
      </c>
      <c r="I18" s="61"/>
      <c r="J18" s="62">
        <v>7800191333</v>
      </c>
      <c r="K18" s="61"/>
      <c r="L18" s="72">
        <v>1E-4</v>
      </c>
    </row>
    <row r="19" spans="1:12" ht="21.75" customHeight="1" x14ac:dyDescent="0.2">
      <c r="A19" s="45" t="s">
        <v>92</v>
      </c>
      <c r="B19" s="45"/>
      <c r="D19" s="62">
        <v>1516824519</v>
      </c>
      <c r="E19" s="61"/>
      <c r="F19" s="62">
        <v>36811569549</v>
      </c>
      <c r="G19" s="61"/>
      <c r="H19" s="62">
        <v>45265887</v>
      </c>
      <c r="I19" s="61"/>
      <c r="J19" s="62">
        <v>38283128181</v>
      </c>
      <c r="K19" s="61"/>
      <c r="L19" s="72">
        <v>5.0000000000000001E-4</v>
      </c>
    </row>
    <row r="20" spans="1:12" ht="21.75" customHeight="1" x14ac:dyDescent="0.2">
      <c r="A20" s="45" t="s">
        <v>93</v>
      </c>
      <c r="B20" s="45"/>
      <c r="D20" s="62">
        <v>13910919278</v>
      </c>
      <c r="E20" s="61"/>
      <c r="F20" s="62">
        <v>58396802975</v>
      </c>
      <c r="G20" s="61"/>
      <c r="H20" s="62">
        <v>72139538150</v>
      </c>
      <c r="I20" s="61"/>
      <c r="J20" s="62">
        <v>168184103</v>
      </c>
      <c r="K20" s="61"/>
      <c r="L20" s="72">
        <v>0</v>
      </c>
    </row>
    <row r="21" spans="1:12" ht="21.75" customHeight="1" x14ac:dyDescent="0.2">
      <c r="A21" s="45" t="s">
        <v>94</v>
      </c>
      <c r="B21" s="45"/>
      <c r="D21" s="62">
        <v>4413395782</v>
      </c>
      <c r="E21" s="61"/>
      <c r="F21" s="62">
        <v>18063011</v>
      </c>
      <c r="G21" s="61"/>
      <c r="H21" s="62">
        <v>32332735</v>
      </c>
      <c r="I21" s="61"/>
      <c r="J21" s="62">
        <v>4399126058</v>
      </c>
      <c r="K21" s="61"/>
      <c r="L21" s="72">
        <v>1E-4</v>
      </c>
    </row>
    <row r="22" spans="1:12" ht="21.75" customHeight="1" x14ac:dyDescent="0.2">
      <c r="A22" s="45" t="s">
        <v>95</v>
      </c>
      <c r="B22" s="45"/>
      <c r="D22" s="62">
        <v>1025384</v>
      </c>
      <c r="E22" s="61"/>
      <c r="F22" s="62">
        <v>4197</v>
      </c>
      <c r="G22" s="61"/>
      <c r="H22" s="62">
        <v>0</v>
      </c>
      <c r="I22" s="61"/>
      <c r="J22" s="62">
        <v>1029581</v>
      </c>
      <c r="K22" s="61"/>
      <c r="L22" s="72">
        <v>0</v>
      </c>
    </row>
    <row r="23" spans="1:12" ht="21.75" customHeight="1" x14ac:dyDescent="0.2">
      <c r="A23" s="45" t="s">
        <v>96</v>
      </c>
      <c r="B23" s="45"/>
      <c r="D23" s="62">
        <v>991629323</v>
      </c>
      <c r="E23" s="61"/>
      <c r="F23" s="62">
        <v>85066807291</v>
      </c>
      <c r="G23" s="61"/>
      <c r="H23" s="62">
        <v>86018588505</v>
      </c>
      <c r="I23" s="61"/>
      <c r="J23" s="62">
        <v>39848109</v>
      </c>
      <c r="K23" s="61"/>
      <c r="L23" s="72">
        <v>0</v>
      </c>
    </row>
    <row r="24" spans="1:12" ht="21.75" customHeight="1" x14ac:dyDescent="0.2">
      <c r="A24" s="45" t="s">
        <v>97</v>
      </c>
      <c r="B24" s="45"/>
      <c r="D24" s="62">
        <v>1021065</v>
      </c>
      <c r="E24" s="61"/>
      <c r="F24" s="62">
        <v>4179</v>
      </c>
      <c r="G24" s="61"/>
      <c r="H24" s="62">
        <v>0</v>
      </c>
      <c r="I24" s="61"/>
      <c r="J24" s="62">
        <v>1025244</v>
      </c>
      <c r="K24" s="61"/>
      <c r="L24" s="72">
        <v>0</v>
      </c>
    </row>
    <row r="25" spans="1:12" ht="21.75" customHeight="1" x14ac:dyDescent="0.2">
      <c r="A25" s="45" t="s">
        <v>98</v>
      </c>
      <c r="B25" s="45"/>
      <c r="D25" s="62">
        <v>362052795</v>
      </c>
      <c r="E25" s="61"/>
      <c r="F25" s="62">
        <v>19284896118</v>
      </c>
      <c r="G25" s="61"/>
      <c r="H25" s="62">
        <v>125778162</v>
      </c>
      <c r="I25" s="61"/>
      <c r="J25" s="62">
        <v>19521170751</v>
      </c>
      <c r="K25" s="61"/>
      <c r="L25" s="72">
        <v>2.0000000000000001E-4</v>
      </c>
    </row>
    <row r="26" spans="1:12" ht="21.75" customHeight="1" x14ac:dyDescent="0.2">
      <c r="A26" s="45" t="s">
        <v>99</v>
      </c>
      <c r="B26" s="45"/>
      <c r="D26" s="62">
        <v>31966723</v>
      </c>
      <c r="E26" s="61"/>
      <c r="F26" s="62">
        <v>703531370</v>
      </c>
      <c r="G26" s="61"/>
      <c r="H26" s="62">
        <v>732472735</v>
      </c>
      <c r="I26" s="61"/>
      <c r="J26" s="62">
        <v>3025358</v>
      </c>
      <c r="K26" s="61"/>
      <c r="L26" s="72">
        <v>0</v>
      </c>
    </row>
    <row r="27" spans="1:12" ht="21.75" customHeight="1" x14ac:dyDescent="0.2">
      <c r="A27" s="45" t="s">
        <v>100</v>
      </c>
      <c r="B27" s="45"/>
      <c r="D27" s="62">
        <v>37584403944</v>
      </c>
      <c r="E27" s="61"/>
      <c r="F27" s="62">
        <v>58814726</v>
      </c>
      <c r="G27" s="61"/>
      <c r="H27" s="62">
        <v>32332735</v>
      </c>
      <c r="I27" s="61"/>
      <c r="J27" s="62">
        <v>37610885935</v>
      </c>
      <c r="K27" s="61"/>
      <c r="L27" s="72">
        <v>5.0000000000000001E-4</v>
      </c>
    </row>
    <row r="28" spans="1:12" ht="21.75" customHeight="1" x14ac:dyDescent="0.2">
      <c r="A28" s="45" t="s">
        <v>101</v>
      </c>
      <c r="B28" s="45"/>
      <c r="D28" s="62">
        <v>10001016765</v>
      </c>
      <c r="E28" s="61"/>
      <c r="F28" s="62">
        <v>210991540</v>
      </c>
      <c r="G28" s="61"/>
      <c r="H28" s="62">
        <v>10165202247</v>
      </c>
      <c r="I28" s="61"/>
      <c r="J28" s="62">
        <v>46806058</v>
      </c>
      <c r="K28" s="61"/>
      <c r="L28" s="72">
        <v>0</v>
      </c>
    </row>
    <row r="29" spans="1:12" ht="21.75" customHeight="1" x14ac:dyDescent="0.2">
      <c r="A29" s="45" t="s">
        <v>102</v>
      </c>
      <c r="B29" s="45"/>
      <c r="D29" s="62">
        <v>2109872418</v>
      </c>
      <c r="E29" s="61"/>
      <c r="F29" s="62">
        <v>7719905</v>
      </c>
      <c r="G29" s="61"/>
      <c r="H29" s="62">
        <v>263694851</v>
      </c>
      <c r="I29" s="61"/>
      <c r="J29" s="62">
        <v>1853897472</v>
      </c>
      <c r="K29" s="61"/>
      <c r="L29" s="72">
        <v>0</v>
      </c>
    </row>
    <row r="30" spans="1:12" ht="21.75" customHeight="1" x14ac:dyDescent="0.2">
      <c r="A30" s="45" t="s">
        <v>103</v>
      </c>
      <c r="B30" s="45"/>
      <c r="D30" s="62">
        <v>311789192</v>
      </c>
      <c r="E30" s="61"/>
      <c r="F30" s="62">
        <v>444010421</v>
      </c>
      <c r="G30" s="61"/>
      <c r="H30" s="62">
        <v>341586151</v>
      </c>
      <c r="I30" s="61"/>
      <c r="J30" s="62">
        <v>414213462</v>
      </c>
      <c r="K30" s="61"/>
      <c r="L30" s="72">
        <v>0</v>
      </c>
    </row>
    <row r="31" spans="1:12" ht="21.75" customHeight="1" x14ac:dyDescent="0.2">
      <c r="A31" s="52" t="s">
        <v>104</v>
      </c>
      <c r="B31" s="52"/>
      <c r="D31" s="63">
        <v>0</v>
      </c>
      <c r="E31" s="61"/>
      <c r="F31" s="63">
        <v>1045906115581</v>
      </c>
      <c r="G31" s="61"/>
      <c r="H31" s="63">
        <v>1045831709955</v>
      </c>
      <c r="I31" s="61"/>
      <c r="J31" s="63">
        <v>74405626</v>
      </c>
      <c r="K31" s="61"/>
      <c r="L31" s="73">
        <v>0</v>
      </c>
    </row>
    <row r="32" spans="1:12" ht="21.75" customHeight="1" thickBot="1" x14ac:dyDescent="0.25">
      <c r="A32" s="53" t="s">
        <v>32</v>
      </c>
      <c r="B32" s="53"/>
      <c r="D32" s="65">
        <f>SUM(D9:D31)</f>
        <v>92156489866</v>
      </c>
      <c r="E32" s="61"/>
      <c r="F32" s="65">
        <f>SUM(F9:F31)</f>
        <v>1575034126477</v>
      </c>
      <c r="G32" s="61"/>
      <c r="H32" s="65">
        <f>SUM(H9:H31)</f>
        <v>1553747649815</v>
      </c>
      <c r="I32" s="61"/>
      <c r="J32" s="65">
        <f>SUM(J9:J31)</f>
        <v>113442966528</v>
      </c>
      <c r="K32" s="61"/>
      <c r="L32" s="59">
        <f>SUM(L9:L31)</f>
        <v>1.4000000000000002E-3</v>
      </c>
    </row>
    <row r="33" spans="10:11" ht="13.5" thickTop="1" x14ac:dyDescent="0.2"/>
    <row r="34" spans="10:11" x14ac:dyDescent="0.2">
      <c r="J34" s="16"/>
      <c r="K34" s="16"/>
    </row>
  </sheetData>
  <mergeCells count="3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"/>
  <sheetViews>
    <sheetView rightToLeft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.8554687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5" width="14" bestFit="1" customWidth="1"/>
    <col min="16" max="16" width="18.140625" bestFit="1" customWidth="1"/>
  </cols>
  <sheetData>
    <row r="1" spans="1:16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</row>
    <row r="3" spans="1:16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6" ht="14.45" customHeight="1" x14ac:dyDescent="0.2"/>
    <row r="5" spans="1:16" ht="29.1" customHeight="1" x14ac:dyDescent="0.2">
      <c r="A5" s="1" t="s">
        <v>106</v>
      </c>
      <c r="B5" s="50" t="s">
        <v>107</v>
      </c>
      <c r="C5" s="50"/>
      <c r="D5" s="50"/>
      <c r="E5" s="50"/>
      <c r="F5" s="50"/>
      <c r="G5" s="50"/>
      <c r="H5" s="50"/>
      <c r="I5" s="50"/>
      <c r="J5" s="50"/>
    </row>
    <row r="6" spans="1:16" ht="14.45" customHeight="1" x14ac:dyDescent="0.2"/>
    <row r="7" spans="1:16" ht="14.45" customHeight="1" x14ac:dyDescent="0.2">
      <c r="A7" s="51" t="s">
        <v>108</v>
      </c>
      <c r="B7" s="51"/>
      <c r="D7" s="2" t="s">
        <v>109</v>
      </c>
      <c r="F7" s="2" t="s">
        <v>79</v>
      </c>
      <c r="H7" s="2" t="s">
        <v>110</v>
      </c>
      <c r="J7" s="2" t="s">
        <v>111</v>
      </c>
    </row>
    <row r="8" spans="1:16" ht="21.75" customHeight="1" x14ac:dyDescent="0.2">
      <c r="A8" s="47" t="s">
        <v>112</v>
      </c>
      <c r="B8" s="47"/>
      <c r="D8" s="25" t="s">
        <v>113</v>
      </c>
      <c r="F8" s="60">
        <f>'1-2'!S92</f>
        <v>9183748114516</v>
      </c>
      <c r="H8" s="27">
        <f>(F8/$F$12)*100</f>
        <v>89.641652618970909</v>
      </c>
      <c r="I8" s="28"/>
      <c r="J8" s="27">
        <v>6.36</v>
      </c>
      <c r="P8" s="16"/>
    </row>
    <row r="9" spans="1:16" ht="21.75" customHeight="1" x14ac:dyDescent="0.2">
      <c r="A9" s="45" t="s">
        <v>114</v>
      </c>
      <c r="B9" s="45"/>
      <c r="D9" s="26" t="s">
        <v>115</v>
      </c>
      <c r="F9" s="62">
        <f>'2-2'!S25</f>
        <v>981199355402</v>
      </c>
      <c r="H9" s="32">
        <f t="shared" ref="H9:H11" si="0">(F9/$F$12)*100</f>
        <v>9.5773893915795529</v>
      </c>
      <c r="I9" s="28"/>
      <c r="J9" s="29">
        <v>0.13</v>
      </c>
    </row>
    <row r="10" spans="1:16" ht="21.75" customHeight="1" x14ac:dyDescent="0.2">
      <c r="A10" s="6" t="s">
        <v>117</v>
      </c>
      <c r="B10" s="6"/>
      <c r="D10" s="26" t="s">
        <v>116</v>
      </c>
      <c r="F10" s="62">
        <f>'3-2'!H32</f>
        <v>1529409733</v>
      </c>
      <c r="H10" s="32">
        <f t="shared" si="0"/>
        <v>1.4928416403424452E-2</v>
      </c>
      <c r="I10" s="28"/>
      <c r="J10" s="29">
        <v>0</v>
      </c>
      <c r="M10" s="16"/>
    </row>
    <row r="11" spans="1:16" ht="21.75" customHeight="1" x14ac:dyDescent="0.2">
      <c r="A11" s="52" t="s">
        <v>119</v>
      </c>
      <c r="B11" s="52"/>
      <c r="D11" s="26" t="s">
        <v>118</v>
      </c>
      <c r="F11" s="63">
        <f>'4-2'!F10</f>
        <v>78479394808</v>
      </c>
      <c r="H11" s="32">
        <f t="shared" si="0"/>
        <v>0.7660295730461204</v>
      </c>
      <c r="I11" s="28"/>
      <c r="J11" s="30">
        <v>0.1</v>
      </c>
      <c r="M11" s="16"/>
    </row>
    <row r="12" spans="1:16" ht="21.75" customHeight="1" x14ac:dyDescent="0.2">
      <c r="A12" s="53" t="s">
        <v>32</v>
      </c>
      <c r="B12" s="53"/>
      <c r="D12" s="22"/>
      <c r="F12" s="65">
        <f>SUM(F8:F11)</f>
        <v>10244956274459</v>
      </c>
      <c r="H12" s="33">
        <f>SUM(H8:H11)</f>
        <v>100.00000000000001</v>
      </c>
      <c r="I12" s="28"/>
      <c r="J12" s="31">
        <v>6.59</v>
      </c>
    </row>
    <row r="13" spans="1:16" x14ac:dyDescent="0.2">
      <c r="F13" s="18"/>
    </row>
    <row r="14" spans="1:16" x14ac:dyDescent="0.2">
      <c r="F14" s="16"/>
    </row>
  </sheetData>
  <mergeCells count="9">
    <mergeCell ref="A12:B12"/>
    <mergeCell ref="A8:B8"/>
    <mergeCell ref="A9:B9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98"/>
  <sheetViews>
    <sheetView rightToLeft="1" view="pageBreakPreview" topLeftCell="A70" zoomScale="96" zoomScaleNormal="100" zoomScaleSheetLayoutView="96" workbookViewId="0">
      <selection activeCell="Z84" sqref="Z84"/>
    </sheetView>
  </sheetViews>
  <sheetFormatPr defaultRowHeight="12.75" x14ac:dyDescent="0.2"/>
  <cols>
    <col min="1" max="1" width="29.140625" customWidth="1"/>
    <col min="2" max="2" width="1.28515625" customWidth="1"/>
    <col min="3" max="3" width="22.140625" style="28" customWidth="1"/>
    <col min="4" max="4" width="1.28515625" style="28" customWidth="1"/>
    <col min="5" max="5" width="20.140625" style="28" bestFit="1" customWidth="1"/>
    <col min="6" max="6" width="1.28515625" style="28" customWidth="1"/>
    <col min="7" max="7" width="17.28515625" style="28" bestFit="1" customWidth="1"/>
    <col min="8" max="8" width="1.28515625" style="28" customWidth="1"/>
    <col min="9" max="9" width="19.42578125" style="28" bestFit="1" customWidth="1"/>
    <col min="10" max="10" width="1.28515625" style="28" customWidth="1"/>
    <col min="11" max="11" width="18.7109375" style="28" bestFit="1" customWidth="1"/>
    <col min="12" max="12" width="1.28515625" style="28" customWidth="1"/>
    <col min="13" max="13" width="19" style="28" bestFit="1" customWidth="1"/>
    <col min="14" max="14" width="1.85546875" style="28" customWidth="1"/>
    <col min="15" max="15" width="18.42578125" style="28" bestFit="1" customWidth="1"/>
    <col min="16" max="16" width="1.28515625" style="28" customWidth="1"/>
    <col min="17" max="17" width="17.28515625" style="28" bestFit="1" customWidth="1"/>
    <col min="18" max="18" width="1.28515625" style="28" customWidth="1"/>
    <col min="19" max="19" width="19.42578125" style="28" bestFit="1" customWidth="1"/>
    <col min="20" max="20" width="1.28515625" style="28" customWidth="1"/>
    <col min="21" max="21" width="18.7109375" style="28" bestFit="1" customWidth="1"/>
    <col min="22" max="22" width="0.28515625" customWidth="1"/>
  </cols>
  <sheetData>
    <row r="1" spans="1:21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4.45" customHeight="1" x14ac:dyDescent="0.2"/>
    <row r="5" spans="1:21" ht="14.45" customHeight="1" x14ac:dyDescent="0.2">
      <c r="A5" s="20" t="s">
        <v>120</v>
      </c>
      <c r="B5" s="15"/>
      <c r="C5" s="34" t="s">
        <v>121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4.45" customHeight="1" x14ac:dyDescent="0.2">
      <c r="C6" s="2" t="s">
        <v>122</v>
      </c>
      <c r="D6" s="2"/>
      <c r="E6" s="2"/>
      <c r="F6" s="2"/>
      <c r="G6" s="2"/>
      <c r="H6" s="2"/>
      <c r="I6" s="2"/>
      <c r="J6" s="2"/>
      <c r="K6" s="2"/>
      <c r="M6" s="2" t="s">
        <v>123</v>
      </c>
      <c r="N6" s="2"/>
      <c r="O6" s="2"/>
      <c r="P6" s="2"/>
      <c r="Q6" s="2"/>
      <c r="R6" s="2"/>
      <c r="S6" s="2"/>
      <c r="T6" s="2"/>
      <c r="U6" s="2"/>
    </row>
    <row r="7" spans="1:21" ht="14.45" customHeight="1" x14ac:dyDescent="0.2">
      <c r="C7" s="35"/>
      <c r="D7" s="35"/>
      <c r="E7" s="35"/>
      <c r="F7" s="35"/>
      <c r="G7" s="35"/>
      <c r="H7" s="35"/>
      <c r="I7" s="4" t="s">
        <v>32</v>
      </c>
      <c r="J7" s="4"/>
      <c r="K7" s="4"/>
      <c r="M7" s="35"/>
      <c r="N7" s="35"/>
      <c r="O7" s="35"/>
      <c r="P7" s="35"/>
      <c r="Q7" s="35"/>
      <c r="R7" s="35"/>
      <c r="S7" s="4" t="s">
        <v>32</v>
      </c>
      <c r="T7" s="4"/>
      <c r="U7" s="4"/>
    </row>
    <row r="8" spans="1:21" ht="14.45" customHeight="1" x14ac:dyDescent="0.2">
      <c r="A8" s="13" t="s">
        <v>124</v>
      </c>
      <c r="C8" s="2" t="s">
        <v>125</v>
      </c>
      <c r="E8" s="2" t="s">
        <v>126</v>
      </c>
      <c r="G8" s="2" t="s">
        <v>127</v>
      </c>
      <c r="I8" s="4" t="s">
        <v>79</v>
      </c>
      <c r="J8" s="35"/>
      <c r="K8" s="4" t="s">
        <v>110</v>
      </c>
      <c r="M8" s="2" t="s">
        <v>125</v>
      </c>
      <c r="O8" s="2" t="s">
        <v>126</v>
      </c>
      <c r="Q8" s="2" t="s">
        <v>127</v>
      </c>
      <c r="S8" s="4" t="s">
        <v>79</v>
      </c>
      <c r="T8" s="35"/>
      <c r="U8" s="4" t="s">
        <v>110</v>
      </c>
    </row>
    <row r="9" spans="1:21" ht="21.75" customHeight="1" x14ac:dyDescent="0.2">
      <c r="A9" s="14" t="s">
        <v>30</v>
      </c>
      <c r="C9" s="74">
        <v>0</v>
      </c>
      <c r="D9" s="75"/>
      <c r="E9" s="74">
        <f>VLOOKUP(A9,'[1]تحقق نیافته'!$A:$I,9,0)</f>
        <v>-18055406509</v>
      </c>
      <c r="F9" s="75"/>
      <c r="G9" s="74">
        <v>35306248748</v>
      </c>
      <c r="H9" s="75"/>
      <c r="I9" s="74">
        <f>C9+E9+G9</f>
        <v>17250842239</v>
      </c>
      <c r="J9" s="75"/>
      <c r="K9" s="74">
        <v>0.33</v>
      </c>
      <c r="L9" s="75"/>
      <c r="M9" s="74">
        <v>0</v>
      </c>
      <c r="N9" s="75"/>
      <c r="O9" s="74">
        <v>200952522646</v>
      </c>
      <c r="P9" s="75"/>
      <c r="Q9" s="74">
        <v>72775210301</v>
      </c>
      <c r="R9" s="75"/>
      <c r="S9" s="74">
        <f>Q9+O9+M9</f>
        <v>273727732947</v>
      </c>
      <c r="T9" s="61"/>
      <c r="U9" s="77">
        <f>S9/درآمد!$F$12</f>
        <v>2.6718291968645284E-2</v>
      </c>
    </row>
    <row r="10" spans="1:21" ht="21.75" customHeight="1" x14ac:dyDescent="0.2">
      <c r="A10" s="11" t="s">
        <v>21</v>
      </c>
      <c r="C10" s="76">
        <v>3587297100</v>
      </c>
      <c r="D10" s="75"/>
      <c r="E10" s="76">
        <f>VLOOKUP(A10,'[1]تحقق نیافته'!$A:$I,9,0)</f>
        <v>-8368045687</v>
      </c>
      <c r="F10" s="75"/>
      <c r="G10" s="76">
        <v>90956240</v>
      </c>
      <c r="H10" s="75"/>
      <c r="I10" s="76">
        <f t="shared" ref="I10:I39" si="0">C10+E10+G10</f>
        <v>-4689792347</v>
      </c>
      <c r="J10" s="75"/>
      <c r="K10" s="76">
        <v>-0.09</v>
      </c>
      <c r="L10" s="75"/>
      <c r="M10" s="76">
        <v>3587297100</v>
      </c>
      <c r="N10" s="75"/>
      <c r="O10" s="76">
        <v>8091955130</v>
      </c>
      <c r="P10" s="75"/>
      <c r="Q10" s="76">
        <v>9119142060</v>
      </c>
      <c r="R10" s="75"/>
      <c r="S10" s="76">
        <f>Q10+O10+M10</f>
        <v>20798394290</v>
      </c>
      <c r="T10" s="61"/>
      <c r="U10" s="78">
        <f>S10/درآمد!$F$12</f>
        <v>2.030110596162431E-3</v>
      </c>
    </row>
    <row r="11" spans="1:21" ht="21.75" customHeight="1" x14ac:dyDescent="0.2">
      <c r="A11" s="11" t="s">
        <v>25</v>
      </c>
      <c r="C11" s="76">
        <v>0</v>
      </c>
      <c r="D11" s="75"/>
      <c r="E11" s="76">
        <f>VLOOKUP(A11,'[1]تحقق نیافته'!$A:$I,9,0)</f>
        <v>2773291536</v>
      </c>
      <c r="F11" s="75"/>
      <c r="G11" s="76">
        <v>13055228737</v>
      </c>
      <c r="H11" s="75"/>
      <c r="I11" s="76">
        <f t="shared" si="0"/>
        <v>15828520273</v>
      </c>
      <c r="J11" s="75"/>
      <c r="K11" s="76">
        <v>0.3</v>
      </c>
      <c r="L11" s="75"/>
      <c r="M11" s="76">
        <v>10630093950</v>
      </c>
      <c r="N11" s="75"/>
      <c r="O11" s="76">
        <v>43261933001</v>
      </c>
      <c r="P11" s="75"/>
      <c r="Q11" s="76">
        <v>26873080941</v>
      </c>
      <c r="R11" s="75"/>
      <c r="S11" s="76">
        <f t="shared" ref="S11:S74" si="1">Q11+O11+M11</f>
        <v>80765107892</v>
      </c>
      <c r="T11" s="61"/>
      <c r="U11" s="78">
        <f>S11/درآمد!$F$12</f>
        <v>7.8834019129344624E-3</v>
      </c>
    </row>
    <row r="12" spans="1:21" ht="21.75" customHeight="1" x14ac:dyDescent="0.2">
      <c r="A12" s="11" t="s">
        <v>24</v>
      </c>
      <c r="C12" s="76">
        <v>772144506560</v>
      </c>
      <c r="D12" s="75"/>
      <c r="E12" s="76">
        <f>VLOOKUP(A12,'[1]تحقق نیافته'!$A:$I,9,0)</f>
        <v>-1167778789744</v>
      </c>
      <c r="F12" s="75"/>
      <c r="G12" s="76">
        <v>-11232531823</v>
      </c>
      <c r="H12" s="75"/>
      <c r="I12" s="76">
        <f t="shared" si="0"/>
        <v>-406866815007</v>
      </c>
      <c r="J12" s="75"/>
      <c r="K12" s="76">
        <v>-8.73</v>
      </c>
      <c r="L12" s="75"/>
      <c r="M12" s="76">
        <v>772144506560</v>
      </c>
      <c r="N12" s="75"/>
      <c r="O12" s="76">
        <v>-1050847764612</v>
      </c>
      <c r="P12" s="75"/>
      <c r="Q12" s="76">
        <v>-2813542635</v>
      </c>
      <c r="R12" s="75"/>
      <c r="S12" s="76">
        <f t="shared" si="1"/>
        <v>-281516800687</v>
      </c>
      <c r="T12" s="61"/>
      <c r="U12" s="78">
        <f>S12/درآمد!$F$12</f>
        <v>-2.7478575129581597E-2</v>
      </c>
    </row>
    <row r="13" spans="1:21" ht="21.75" customHeight="1" x14ac:dyDescent="0.2">
      <c r="A13" s="11" t="s">
        <v>28</v>
      </c>
      <c r="C13" s="76">
        <v>0</v>
      </c>
      <c r="D13" s="75"/>
      <c r="E13" s="76">
        <f>VLOOKUP(A13,'[1]تحقق نیافته'!$A:$I,9,0)</f>
        <v>-131887268983</v>
      </c>
      <c r="F13" s="75"/>
      <c r="G13" s="76">
        <v>3585719143</v>
      </c>
      <c r="H13" s="75"/>
      <c r="I13" s="76">
        <f t="shared" si="0"/>
        <v>-128301549840</v>
      </c>
      <c r="J13" s="75"/>
      <c r="K13" s="76">
        <v>-2.4500000000000002</v>
      </c>
      <c r="L13" s="75"/>
      <c r="M13" s="76">
        <v>861534044000</v>
      </c>
      <c r="N13" s="75"/>
      <c r="O13" s="76">
        <v>153084609942</v>
      </c>
      <c r="P13" s="75"/>
      <c r="Q13" s="76">
        <v>3112082765</v>
      </c>
      <c r="R13" s="75"/>
      <c r="S13" s="76">
        <f t="shared" si="1"/>
        <v>1017730736707</v>
      </c>
      <c r="T13" s="61"/>
      <c r="U13" s="78">
        <f>S13/درآمد!$F$12</f>
        <v>9.9339685738262726E-2</v>
      </c>
    </row>
    <row r="14" spans="1:21" ht="21.75" customHeight="1" x14ac:dyDescent="0.2">
      <c r="A14" s="11" t="s">
        <v>31</v>
      </c>
      <c r="C14" s="76">
        <v>0</v>
      </c>
      <c r="D14" s="75"/>
      <c r="E14" s="76">
        <f>VLOOKUP(A14,'[1]تحقق نیافته'!$A:$I,9,0)</f>
        <v>1591753088325</v>
      </c>
      <c r="F14" s="75"/>
      <c r="G14" s="76">
        <v>87603378848</v>
      </c>
      <c r="H14" s="75"/>
      <c r="I14" s="76">
        <f t="shared" si="0"/>
        <v>1679356467173</v>
      </c>
      <c r="J14" s="75"/>
      <c r="K14" s="76">
        <v>32.07</v>
      </c>
      <c r="L14" s="75"/>
      <c r="M14" s="76">
        <v>0</v>
      </c>
      <c r="N14" s="75"/>
      <c r="O14" s="76">
        <v>1591753088325</v>
      </c>
      <c r="P14" s="75"/>
      <c r="Q14" s="76">
        <v>87603378848</v>
      </c>
      <c r="R14" s="75"/>
      <c r="S14" s="76">
        <f t="shared" si="1"/>
        <v>1679356467173</v>
      </c>
      <c r="T14" s="61"/>
      <c r="U14" s="78">
        <f>S14/درآمد!$F$12</f>
        <v>0.16392031573230711</v>
      </c>
    </row>
    <row r="15" spans="1:21" ht="21.75" customHeight="1" x14ac:dyDescent="0.2">
      <c r="A15" s="11" t="s">
        <v>15</v>
      </c>
      <c r="C15" s="76">
        <v>0</v>
      </c>
      <c r="D15" s="75"/>
      <c r="E15" s="76">
        <f>VLOOKUP(A15,'[1]تحقق نیافته'!$A:$I,9,0)</f>
        <v>11793186018</v>
      </c>
      <c r="F15" s="75"/>
      <c r="G15" s="76">
        <v>95428509</v>
      </c>
      <c r="H15" s="75"/>
      <c r="I15" s="76">
        <f t="shared" si="0"/>
        <v>11888614527</v>
      </c>
      <c r="J15" s="75"/>
      <c r="K15" s="76">
        <v>0.23</v>
      </c>
      <c r="L15" s="75"/>
      <c r="M15" s="76">
        <v>67964892480</v>
      </c>
      <c r="N15" s="75"/>
      <c r="O15" s="76">
        <v>47634736132</v>
      </c>
      <c r="P15" s="75"/>
      <c r="Q15" s="76">
        <v>55733567192</v>
      </c>
      <c r="R15" s="75"/>
      <c r="S15" s="76">
        <f t="shared" si="1"/>
        <v>171333195804</v>
      </c>
      <c r="T15" s="61"/>
      <c r="U15" s="78">
        <f>S15/درآمد!$F$12</f>
        <v>1.6723662962929289E-2</v>
      </c>
    </row>
    <row r="16" spans="1:21" ht="21.75" customHeight="1" x14ac:dyDescent="0.2">
      <c r="A16" s="11" t="s">
        <v>20</v>
      </c>
      <c r="C16" s="76">
        <v>0</v>
      </c>
      <c r="D16" s="75"/>
      <c r="E16" s="76">
        <f>VLOOKUP(A16,'[1]تحقق نیافته'!$A:$I,9,0)</f>
        <v>2522266442776</v>
      </c>
      <c r="F16" s="75"/>
      <c r="G16" s="76">
        <v>-107621700</v>
      </c>
      <c r="H16" s="75"/>
      <c r="I16" s="76">
        <f t="shared" si="0"/>
        <v>2522158821076</v>
      </c>
      <c r="J16" s="75"/>
      <c r="K16" s="76">
        <v>48.18</v>
      </c>
      <c r="L16" s="75"/>
      <c r="M16" s="76">
        <v>4002967681300</v>
      </c>
      <c r="N16" s="75"/>
      <c r="O16" s="76">
        <v>-837924715446</v>
      </c>
      <c r="P16" s="75"/>
      <c r="Q16" s="76">
        <v>29561704663</v>
      </c>
      <c r="R16" s="75"/>
      <c r="S16" s="76">
        <f t="shared" si="1"/>
        <v>3194604670517</v>
      </c>
      <c r="T16" s="61"/>
      <c r="U16" s="78">
        <f>S16/درآمد!$F$12</f>
        <v>0.3118221869312659</v>
      </c>
    </row>
    <row r="17" spans="1:21" ht="21.75" customHeight="1" x14ac:dyDescent="0.2">
      <c r="A17" s="11" t="s">
        <v>16</v>
      </c>
      <c r="C17" s="76">
        <v>0</v>
      </c>
      <c r="D17" s="75"/>
      <c r="E17" s="76">
        <v>83417557205</v>
      </c>
      <c r="F17" s="75"/>
      <c r="G17" s="76">
        <v>213476771</v>
      </c>
      <c r="H17" s="75"/>
      <c r="I17" s="76">
        <f t="shared" si="0"/>
        <v>83631033976</v>
      </c>
      <c r="J17" s="75"/>
      <c r="K17" s="76">
        <v>1.6</v>
      </c>
      <c r="L17" s="75"/>
      <c r="M17" s="76">
        <v>54094400803</v>
      </c>
      <c r="N17" s="75"/>
      <c r="O17" s="76">
        <v>183994064280</v>
      </c>
      <c r="P17" s="75"/>
      <c r="Q17" s="76">
        <v>-229713264</v>
      </c>
      <c r="R17" s="75"/>
      <c r="S17" s="76">
        <f t="shared" si="1"/>
        <v>237858751819</v>
      </c>
      <c r="T17" s="61"/>
      <c r="U17" s="78">
        <f>S17/درآمد!$F$12</f>
        <v>2.3217156369128619E-2</v>
      </c>
    </row>
    <row r="18" spans="1:21" ht="21.75" customHeight="1" x14ac:dyDescent="0.2">
      <c r="A18" s="11" t="s">
        <v>26</v>
      </c>
      <c r="C18" s="76">
        <v>0</v>
      </c>
      <c r="D18" s="75"/>
      <c r="E18" s="76">
        <f>VLOOKUP(A18,'[1]تحقق نیافته'!$A:$I,9,0)</f>
        <v>1083789838</v>
      </c>
      <c r="F18" s="75"/>
      <c r="G18" s="76">
        <v>0</v>
      </c>
      <c r="H18" s="75"/>
      <c r="I18" s="76">
        <f t="shared" si="0"/>
        <v>1083789838</v>
      </c>
      <c r="J18" s="75"/>
      <c r="K18" s="76">
        <v>0.02</v>
      </c>
      <c r="L18" s="75"/>
      <c r="M18" s="76">
        <v>24403818240</v>
      </c>
      <c r="N18" s="75"/>
      <c r="O18" s="76">
        <v>22502234043</v>
      </c>
      <c r="P18" s="75"/>
      <c r="Q18" s="76">
        <v>-316</v>
      </c>
      <c r="R18" s="75"/>
      <c r="S18" s="76">
        <f t="shared" si="1"/>
        <v>46906051967</v>
      </c>
      <c r="T18" s="61"/>
      <c r="U18" s="78">
        <f>S18/درآمد!$F$12</f>
        <v>4.5784531149184373E-3</v>
      </c>
    </row>
    <row r="19" spans="1:21" ht="21.75" customHeight="1" x14ac:dyDescent="0.2">
      <c r="A19" s="11" t="s">
        <v>27</v>
      </c>
      <c r="C19" s="76">
        <v>0</v>
      </c>
      <c r="D19" s="75"/>
      <c r="E19" s="76">
        <f>VLOOKUP(A19,'[1]تحقق نیافته'!$A:$I,9,0)</f>
        <v>-3859892763</v>
      </c>
      <c r="F19" s="75"/>
      <c r="G19" s="76">
        <v>0</v>
      </c>
      <c r="H19" s="75"/>
      <c r="I19" s="76">
        <f t="shared" si="0"/>
        <v>-3859892763</v>
      </c>
      <c r="J19" s="75"/>
      <c r="K19" s="76">
        <v>-7.0000000000000007E-2</v>
      </c>
      <c r="L19" s="75"/>
      <c r="M19" s="76">
        <v>328104652650</v>
      </c>
      <c r="N19" s="75"/>
      <c r="O19" s="76">
        <v>105903860676</v>
      </c>
      <c r="P19" s="75"/>
      <c r="Q19" s="76">
        <v>22856842912</v>
      </c>
      <c r="R19" s="75"/>
      <c r="S19" s="76">
        <f t="shared" si="1"/>
        <v>456865356238</v>
      </c>
      <c r="T19" s="61"/>
      <c r="U19" s="78">
        <f>S19/درآمد!$F$12</f>
        <v>4.4594173366750207E-2</v>
      </c>
    </row>
    <row r="20" spans="1:21" ht="21.75" customHeight="1" x14ac:dyDescent="0.2">
      <c r="A20" s="11" t="s">
        <v>128</v>
      </c>
      <c r="C20" s="76">
        <v>0</v>
      </c>
      <c r="D20" s="75"/>
      <c r="E20" s="76">
        <v>0</v>
      </c>
      <c r="F20" s="75"/>
      <c r="G20" s="76">
        <v>0</v>
      </c>
      <c r="H20" s="75"/>
      <c r="I20" s="76">
        <f t="shared" si="0"/>
        <v>0</v>
      </c>
      <c r="J20" s="75"/>
      <c r="K20" s="76">
        <v>0</v>
      </c>
      <c r="L20" s="75"/>
      <c r="M20" s="76">
        <v>0</v>
      </c>
      <c r="N20" s="75"/>
      <c r="O20" s="76">
        <v>0</v>
      </c>
      <c r="P20" s="75"/>
      <c r="Q20" s="76">
        <v>0</v>
      </c>
      <c r="R20" s="75"/>
      <c r="S20" s="76">
        <f t="shared" si="1"/>
        <v>0</v>
      </c>
      <c r="T20" s="61"/>
      <c r="U20" s="78">
        <f>S20/درآمد!$F$12</f>
        <v>0</v>
      </c>
    </row>
    <row r="21" spans="1:21" ht="21.75" customHeight="1" x14ac:dyDescent="0.2">
      <c r="A21" s="11" t="s">
        <v>23</v>
      </c>
      <c r="C21" s="76">
        <v>0</v>
      </c>
      <c r="D21" s="75"/>
      <c r="E21" s="76">
        <f>VLOOKUP(A21,'[1]تحقق نیافته'!$A:$I,9,0)</f>
        <v>-3139517317</v>
      </c>
      <c r="F21" s="75"/>
      <c r="G21" s="76">
        <v>0</v>
      </c>
      <c r="H21" s="75"/>
      <c r="I21" s="76">
        <f t="shared" si="0"/>
        <v>-3139517317</v>
      </c>
      <c r="J21" s="75"/>
      <c r="K21" s="76">
        <v>-0.06</v>
      </c>
      <c r="L21" s="75"/>
      <c r="M21" s="76">
        <v>7892372000</v>
      </c>
      <c r="N21" s="75"/>
      <c r="O21" s="76">
        <v>15959785135</v>
      </c>
      <c r="P21" s="75"/>
      <c r="Q21" s="76">
        <v>5970448250</v>
      </c>
      <c r="R21" s="75"/>
      <c r="S21" s="76">
        <f t="shared" si="1"/>
        <v>29822605385</v>
      </c>
      <c r="T21" s="61"/>
      <c r="U21" s="78">
        <f>S21/درآمد!$F$12</f>
        <v>2.9109548724330528E-3</v>
      </c>
    </row>
    <row r="22" spans="1:21" ht="21.75" customHeight="1" x14ac:dyDescent="0.2">
      <c r="A22" s="11" t="s">
        <v>17</v>
      </c>
      <c r="C22" s="76">
        <v>0</v>
      </c>
      <c r="D22" s="75"/>
      <c r="E22" s="76">
        <f>VLOOKUP(A22,'[1]تحقق نیافته'!$A:$I,9,0)</f>
        <v>7527717292</v>
      </c>
      <c r="F22" s="75"/>
      <c r="G22" s="76">
        <v>0</v>
      </c>
      <c r="H22" s="75"/>
      <c r="I22" s="76">
        <f t="shared" si="0"/>
        <v>7527717292</v>
      </c>
      <c r="J22" s="75"/>
      <c r="K22" s="76">
        <v>0.14000000000000001</v>
      </c>
      <c r="L22" s="75"/>
      <c r="M22" s="76">
        <v>25902891234</v>
      </c>
      <c r="N22" s="75"/>
      <c r="O22" s="76">
        <v>-8159106323</v>
      </c>
      <c r="P22" s="75"/>
      <c r="Q22" s="76">
        <v>-537302530</v>
      </c>
      <c r="R22" s="75"/>
      <c r="S22" s="76">
        <f t="shared" si="1"/>
        <v>17206482381</v>
      </c>
      <c r="T22" s="61"/>
      <c r="U22" s="78">
        <f>S22/درآمد!$F$12</f>
        <v>1.6795076445466444E-3</v>
      </c>
    </row>
    <row r="23" spans="1:21" ht="21.75" customHeight="1" x14ac:dyDescent="0.2">
      <c r="A23" s="11" t="s">
        <v>129</v>
      </c>
      <c r="C23" s="76">
        <v>0</v>
      </c>
      <c r="D23" s="75"/>
      <c r="E23" s="76">
        <v>0</v>
      </c>
      <c r="F23" s="75"/>
      <c r="G23" s="76">
        <v>0</v>
      </c>
      <c r="H23" s="75"/>
      <c r="I23" s="76">
        <f t="shared" si="0"/>
        <v>0</v>
      </c>
      <c r="J23" s="75"/>
      <c r="K23" s="76">
        <v>0</v>
      </c>
      <c r="L23" s="75"/>
      <c r="M23" s="76">
        <v>0</v>
      </c>
      <c r="N23" s="75"/>
      <c r="O23" s="76">
        <v>0</v>
      </c>
      <c r="P23" s="75"/>
      <c r="Q23" s="76">
        <v>0</v>
      </c>
      <c r="R23" s="75"/>
      <c r="S23" s="76">
        <f t="shared" si="1"/>
        <v>0</v>
      </c>
      <c r="T23" s="61"/>
      <c r="U23" s="78">
        <f>S23/درآمد!$F$12</f>
        <v>0</v>
      </c>
    </row>
    <row r="24" spans="1:21" ht="21.75" customHeight="1" x14ac:dyDescent="0.2">
      <c r="A24" s="11" t="s">
        <v>19</v>
      </c>
      <c r="C24" s="76">
        <v>0</v>
      </c>
      <c r="D24" s="75"/>
      <c r="E24" s="76">
        <f>VLOOKUP(A24,'[1]تحقق نیافته'!$A:$I,9,0)</f>
        <v>-28563828529</v>
      </c>
      <c r="F24" s="75"/>
      <c r="G24" s="76">
        <v>0</v>
      </c>
      <c r="H24" s="75"/>
      <c r="I24" s="76">
        <f t="shared" si="0"/>
        <v>-28563828529</v>
      </c>
      <c r="J24" s="75"/>
      <c r="K24" s="76">
        <v>-0.55000000000000004</v>
      </c>
      <c r="L24" s="75"/>
      <c r="M24" s="76">
        <v>3900000000</v>
      </c>
      <c r="N24" s="75"/>
      <c r="O24" s="76">
        <v>-30636211933</v>
      </c>
      <c r="P24" s="75"/>
      <c r="Q24" s="76">
        <v>1634739020</v>
      </c>
      <c r="R24" s="75"/>
      <c r="S24" s="76">
        <f t="shared" si="1"/>
        <v>-25101472913</v>
      </c>
      <c r="T24" s="61"/>
      <c r="U24" s="78">
        <f>S24/درآمد!$F$12</f>
        <v>-2.450129823938709E-3</v>
      </c>
    </row>
    <row r="25" spans="1:21" ht="21.75" customHeight="1" x14ac:dyDescent="0.2">
      <c r="A25" s="11" t="s">
        <v>18</v>
      </c>
      <c r="C25" s="76">
        <v>882970123500</v>
      </c>
      <c r="D25" s="75"/>
      <c r="E25" s="76">
        <f>VLOOKUP(A25,'[1]تحقق نیافته'!$A:$I,9,0)</f>
        <v>570553396147</v>
      </c>
      <c r="F25" s="75"/>
      <c r="G25" s="76">
        <v>0</v>
      </c>
      <c r="H25" s="75"/>
      <c r="I25" s="76">
        <f t="shared" si="0"/>
        <v>1453523519647</v>
      </c>
      <c r="J25" s="75"/>
      <c r="K25" s="76">
        <v>26.59</v>
      </c>
      <c r="L25" s="75"/>
      <c r="M25" s="76">
        <v>882970123500</v>
      </c>
      <c r="N25" s="75"/>
      <c r="O25" s="76">
        <v>1322250209291</v>
      </c>
      <c r="P25" s="75"/>
      <c r="Q25" s="76">
        <v>-3684565348</v>
      </c>
      <c r="R25" s="75"/>
      <c r="S25" s="76">
        <f t="shared" si="1"/>
        <v>2201535767443</v>
      </c>
      <c r="T25" s="61"/>
      <c r="U25" s="78">
        <f>S25/درآمد!$F$12</f>
        <v>0.21488971826375661</v>
      </c>
    </row>
    <row r="26" spans="1:21" ht="21.75" customHeight="1" x14ac:dyDescent="0.2">
      <c r="A26" s="11" t="s">
        <v>29</v>
      </c>
      <c r="C26" s="76">
        <v>0</v>
      </c>
      <c r="D26" s="75"/>
      <c r="E26" s="76">
        <f>VLOOKUP(A26,'[1]تحقق نیافته'!$A:$I,9,0)</f>
        <v>742373448</v>
      </c>
      <c r="F26" s="75"/>
      <c r="G26" s="76">
        <v>0</v>
      </c>
      <c r="H26" s="75"/>
      <c r="I26" s="76">
        <f t="shared" si="0"/>
        <v>742373448</v>
      </c>
      <c r="J26" s="75"/>
      <c r="K26" s="76">
        <v>0.01</v>
      </c>
      <c r="L26" s="75"/>
      <c r="M26" s="76">
        <v>124551384</v>
      </c>
      <c r="N26" s="75"/>
      <c r="O26" s="76">
        <v>2502250073</v>
      </c>
      <c r="P26" s="75"/>
      <c r="Q26" s="76">
        <v>0</v>
      </c>
      <c r="R26" s="75"/>
      <c r="S26" s="76">
        <f t="shared" si="1"/>
        <v>2626801457</v>
      </c>
      <c r="T26" s="61"/>
      <c r="U26" s="78">
        <f>S26/درآمد!$F$12</f>
        <v>2.5639947957110362E-4</v>
      </c>
    </row>
    <row r="27" spans="1:21" ht="21.75" customHeight="1" x14ac:dyDescent="0.2">
      <c r="A27" s="11" t="s">
        <v>22</v>
      </c>
      <c r="C27" s="76">
        <v>0</v>
      </c>
      <c r="D27" s="75"/>
      <c r="E27" s="76">
        <f>VLOOKUP(A27,'[1]تحقق نیافته'!$A:$I,9,0)</f>
        <v>5347063860</v>
      </c>
      <c r="F27" s="75"/>
      <c r="G27" s="76">
        <v>0</v>
      </c>
      <c r="H27" s="75"/>
      <c r="I27" s="76">
        <f t="shared" si="0"/>
        <v>5347063860</v>
      </c>
      <c r="J27" s="75"/>
      <c r="K27" s="76">
        <v>0.1</v>
      </c>
      <c r="L27" s="75"/>
      <c r="M27" s="76">
        <v>9981916920</v>
      </c>
      <c r="N27" s="75"/>
      <c r="O27" s="76">
        <v>-745504096</v>
      </c>
      <c r="P27" s="75"/>
      <c r="Q27" s="76">
        <v>0</v>
      </c>
      <c r="R27" s="75"/>
      <c r="S27" s="76">
        <f t="shared" si="1"/>
        <v>9236412824</v>
      </c>
      <c r="T27" s="61"/>
      <c r="U27" s="78">
        <f>S27/درآمد!$F$12</f>
        <v>9.0155707614162001E-4</v>
      </c>
    </row>
    <row r="28" spans="1:21" ht="21.75" customHeight="1" x14ac:dyDescent="0.2">
      <c r="A28" s="11" t="s">
        <v>41</v>
      </c>
      <c r="C28" s="76">
        <v>0</v>
      </c>
      <c r="D28" s="75"/>
      <c r="E28" s="76">
        <f>VLOOKUP(A28,'[1]تحقق نیافته'!$A:$I,9,0)</f>
        <v>13835873357</v>
      </c>
      <c r="F28" s="75"/>
      <c r="G28" s="76">
        <v>0</v>
      </c>
      <c r="H28" s="75"/>
      <c r="I28" s="76">
        <f t="shared" si="0"/>
        <v>13835873357</v>
      </c>
      <c r="J28" s="75"/>
      <c r="K28" s="76"/>
      <c r="L28" s="75"/>
      <c r="M28" s="76">
        <v>0</v>
      </c>
      <c r="N28" s="75"/>
      <c r="O28" s="76">
        <v>-25309481922</v>
      </c>
      <c r="P28" s="75"/>
      <c r="Q28" s="76">
        <v>0</v>
      </c>
      <c r="R28" s="75"/>
      <c r="S28" s="76">
        <f>Q28+O28+M28</f>
        <v>-25309481922</v>
      </c>
      <c r="T28" s="61"/>
      <c r="U28" s="78">
        <f>S28/درآمد!$F$12</f>
        <v>-2.4704333765774421E-3</v>
      </c>
    </row>
    <row r="29" spans="1:21" ht="21.75" customHeight="1" x14ac:dyDescent="0.2">
      <c r="A29" s="11" t="s">
        <v>46</v>
      </c>
      <c r="C29" s="76">
        <v>0</v>
      </c>
      <c r="D29" s="75"/>
      <c r="E29" s="76">
        <f>VLOOKUP(A29,'[1]تحقق نیافته'!$A:$I,9,0)</f>
        <v>-1179855495</v>
      </c>
      <c r="F29" s="75"/>
      <c r="G29" s="76">
        <v>0</v>
      </c>
      <c r="H29" s="75"/>
      <c r="I29" s="76">
        <f t="shared" si="0"/>
        <v>-1179855495</v>
      </c>
      <c r="J29" s="75"/>
      <c r="K29" s="76"/>
      <c r="L29" s="75"/>
      <c r="M29" s="76">
        <v>0</v>
      </c>
      <c r="N29" s="75"/>
      <c r="O29" s="76">
        <v>-2045228951</v>
      </c>
      <c r="P29" s="75"/>
      <c r="Q29" s="76">
        <v>0</v>
      </c>
      <c r="R29" s="75"/>
      <c r="S29" s="76">
        <f t="shared" si="1"/>
        <v>-2045228951</v>
      </c>
      <c r="T29" s="61"/>
      <c r="U29" s="78">
        <f>S29/درآمد!$F$12</f>
        <v>-1.9963276525628717E-4</v>
      </c>
    </row>
    <row r="30" spans="1:21" ht="21.75" customHeight="1" x14ac:dyDescent="0.2">
      <c r="A30" s="11" t="s">
        <v>47</v>
      </c>
      <c r="C30" s="76">
        <v>0</v>
      </c>
      <c r="D30" s="75"/>
      <c r="E30" s="76">
        <f>VLOOKUP(A30,'[1]تحقق نیافته'!$A:$I,9,0)</f>
        <v>716411336</v>
      </c>
      <c r="F30" s="75"/>
      <c r="G30" s="76">
        <v>0</v>
      </c>
      <c r="H30" s="75"/>
      <c r="I30" s="76">
        <f t="shared" si="0"/>
        <v>716411336</v>
      </c>
      <c r="J30" s="75"/>
      <c r="K30" s="76"/>
      <c r="L30" s="75"/>
      <c r="M30" s="76">
        <v>0</v>
      </c>
      <c r="N30" s="75"/>
      <c r="O30" s="76">
        <v>-1839856677</v>
      </c>
      <c r="P30" s="75"/>
      <c r="Q30" s="76">
        <v>0</v>
      </c>
      <c r="R30" s="75"/>
      <c r="S30" s="76">
        <f t="shared" si="1"/>
        <v>-1839856677</v>
      </c>
      <c r="T30" s="61"/>
      <c r="U30" s="78">
        <f>S30/درآمد!$F$12</f>
        <v>-1.7958658170038469E-4</v>
      </c>
    </row>
    <row r="31" spans="1:21" ht="21.75" customHeight="1" x14ac:dyDescent="0.2">
      <c r="A31" s="11" t="s">
        <v>48</v>
      </c>
      <c r="C31" s="76">
        <v>0</v>
      </c>
      <c r="D31" s="75"/>
      <c r="E31" s="76">
        <f>VLOOKUP(A31,'[1]تحقق نیافته'!$A:$I,9,0)</f>
        <v>-849124500</v>
      </c>
      <c r="F31" s="75"/>
      <c r="G31" s="76">
        <v>0</v>
      </c>
      <c r="H31" s="75"/>
      <c r="I31" s="76">
        <f t="shared" si="0"/>
        <v>-849124500</v>
      </c>
      <c r="J31" s="75"/>
      <c r="K31" s="76"/>
      <c r="L31" s="75"/>
      <c r="M31" s="76">
        <v>0</v>
      </c>
      <c r="N31" s="75"/>
      <c r="O31" s="76">
        <v>-2086847300</v>
      </c>
      <c r="P31" s="75"/>
      <c r="Q31" s="76">
        <v>0</v>
      </c>
      <c r="R31" s="75"/>
      <c r="S31" s="76">
        <f t="shared" si="1"/>
        <v>-2086847300</v>
      </c>
      <c r="T31" s="61"/>
      <c r="U31" s="78">
        <f>S31/درآمد!$F$12</f>
        <v>-2.0369509093978041E-4</v>
      </c>
    </row>
    <row r="32" spans="1:21" ht="21.75" customHeight="1" x14ac:dyDescent="0.2">
      <c r="A32" s="11" t="s">
        <v>49</v>
      </c>
      <c r="C32" s="76">
        <v>0</v>
      </c>
      <c r="D32" s="75"/>
      <c r="E32" s="76">
        <f>VLOOKUP(A32,'[1]تحقق نیافته'!$A:$I,9,0)</f>
        <v>0</v>
      </c>
      <c r="F32" s="75"/>
      <c r="G32" s="76">
        <v>0</v>
      </c>
      <c r="H32" s="75"/>
      <c r="I32" s="76">
        <f t="shared" si="0"/>
        <v>0</v>
      </c>
      <c r="J32" s="75"/>
      <c r="K32" s="76"/>
      <c r="L32" s="75"/>
      <c r="M32" s="76">
        <v>0</v>
      </c>
      <c r="N32" s="75"/>
      <c r="O32" s="76">
        <v>-15054746700</v>
      </c>
      <c r="P32" s="75"/>
      <c r="Q32" s="76">
        <v>0</v>
      </c>
      <c r="R32" s="75"/>
      <c r="S32" s="76">
        <f t="shared" si="1"/>
        <v>-15054746700</v>
      </c>
      <c r="T32" s="61"/>
      <c r="U32" s="78">
        <f>S32/درآمد!$F$12</f>
        <v>-1.4694788632267724E-3</v>
      </c>
    </row>
    <row r="33" spans="1:21" ht="21.75" customHeight="1" x14ac:dyDescent="0.2">
      <c r="A33" s="11" t="s">
        <v>50</v>
      </c>
      <c r="C33" s="76">
        <v>0</v>
      </c>
      <c r="D33" s="75"/>
      <c r="E33" s="76">
        <f>VLOOKUP(A33,'[1]تحقق نیافته'!$A:$I,9,0)</f>
        <v>-354934040</v>
      </c>
      <c r="F33" s="75"/>
      <c r="G33" s="76">
        <v>0</v>
      </c>
      <c r="H33" s="75"/>
      <c r="I33" s="76">
        <f t="shared" si="0"/>
        <v>-354934040</v>
      </c>
      <c r="J33" s="75"/>
      <c r="K33" s="76"/>
      <c r="L33" s="75"/>
      <c r="M33" s="76">
        <v>0</v>
      </c>
      <c r="N33" s="75"/>
      <c r="O33" s="76">
        <v>-8721116779</v>
      </c>
      <c r="P33" s="75"/>
      <c r="Q33" s="76">
        <v>0</v>
      </c>
      <c r="R33" s="75"/>
      <c r="S33" s="76">
        <f t="shared" si="1"/>
        <v>-8721116779</v>
      </c>
      <c r="T33" s="61"/>
      <c r="U33" s="78">
        <f>S33/درآمد!$F$12</f>
        <v>-8.5125954131615178E-4</v>
      </c>
    </row>
    <row r="34" spans="1:21" ht="21.75" customHeight="1" x14ac:dyDescent="0.2">
      <c r="A34" s="11" t="s">
        <v>51</v>
      </c>
      <c r="C34" s="76">
        <v>0</v>
      </c>
      <c r="D34" s="75"/>
      <c r="E34" s="76">
        <f>VLOOKUP(A34,'[1]تحقق نیافته'!$A:$I,9,0)</f>
        <v>6715176237</v>
      </c>
      <c r="F34" s="75"/>
      <c r="G34" s="76">
        <v>0</v>
      </c>
      <c r="H34" s="75"/>
      <c r="I34" s="76">
        <f t="shared" si="0"/>
        <v>6715176237</v>
      </c>
      <c r="J34" s="75"/>
      <c r="K34" s="76"/>
      <c r="L34" s="75"/>
      <c r="M34" s="76">
        <v>0</v>
      </c>
      <c r="N34" s="75"/>
      <c r="O34" s="76">
        <v>-13665666929</v>
      </c>
      <c r="P34" s="75"/>
      <c r="Q34" s="76">
        <v>0</v>
      </c>
      <c r="R34" s="75"/>
      <c r="S34" s="76">
        <f t="shared" si="1"/>
        <v>-13665666929</v>
      </c>
      <c r="T34" s="61"/>
      <c r="U34" s="78">
        <f>S34/درآمد!$F$12</f>
        <v>-1.333892167316413E-3</v>
      </c>
    </row>
    <row r="35" spans="1:21" ht="21.75" customHeight="1" x14ac:dyDescent="0.2">
      <c r="A35" s="11" t="s">
        <v>52</v>
      </c>
      <c r="C35" s="76">
        <v>0</v>
      </c>
      <c r="D35" s="75"/>
      <c r="E35" s="76">
        <f>VLOOKUP(A35,'[1]تحقق نیافته'!$A:$I,9,0)</f>
        <v>1372584780</v>
      </c>
      <c r="F35" s="75"/>
      <c r="G35" s="76">
        <v>0</v>
      </c>
      <c r="H35" s="75"/>
      <c r="I35" s="76">
        <f t="shared" si="0"/>
        <v>1372584780</v>
      </c>
      <c r="J35" s="75"/>
      <c r="K35" s="76"/>
      <c r="L35" s="75"/>
      <c r="M35" s="76">
        <v>0</v>
      </c>
      <c r="N35" s="75"/>
      <c r="O35" s="76">
        <v>-424788720</v>
      </c>
      <c r="P35" s="75"/>
      <c r="Q35" s="76">
        <v>0</v>
      </c>
      <c r="R35" s="75"/>
      <c r="S35" s="76">
        <f t="shared" si="1"/>
        <v>-424788720</v>
      </c>
      <c r="T35" s="61"/>
      <c r="U35" s="78">
        <f>S35/درآمد!$F$12</f>
        <v>-4.1463204782924422E-5</v>
      </c>
    </row>
    <row r="36" spans="1:21" ht="21.75" customHeight="1" x14ac:dyDescent="0.2">
      <c r="A36" s="11" t="s">
        <v>53</v>
      </c>
      <c r="C36" s="76">
        <v>0</v>
      </c>
      <c r="D36" s="75"/>
      <c r="E36" s="76">
        <f>VLOOKUP(A36,'[1]تحقق نیافته'!$A:$I,9,0)</f>
        <v>1207754730</v>
      </c>
      <c r="F36" s="75"/>
      <c r="G36" s="76">
        <v>0</v>
      </c>
      <c r="H36" s="75"/>
      <c r="I36" s="76">
        <f t="shared" si="0"/>
        <v>1207754730</v>
      </c>
      <c r="J36" s="75"/>
      <c r="K36" s="76"/>
      <c r="L36" s="75"/>
      <c r="M36" s="76">
        <v>0</v>
      </c>
      <c r="N36" s="75"/>
      <c r="O36" s="76">
        <v>-439927770</v>
      </c>
      <c r="P36" s="75"/>
      <c r="Q36" s="76">
        <v>0</v>
      </c>
      <c r="R36" s="75"/>
      <c r="S36" s="76">
        <f t="shared" si="1"/>
        <v>-439927770</v>
      </c>
      <c r="T36" s="61"/>
      <c r="U36" s="78">
        <f>S36/درآمد!$F$12</f>
        <v>-4.2940912407479362E-5</v>
      </c>
    </row>
    <row r="37" spans="1:21" ht="21.75" customHeight="1" x14ac:dyDescent="0.2">
      <c r="A37" s="11" t="s">
        <v>54</v>
      </c>
      <c r="C37" s="76">
        <v>0</v>
      </c>
      <c r="D37" s="75"/>
      <c r="E37" s="76">
        <f>VLOOKUP(A37,'[1]تحقق نیافته'!$A:$I,9,0)</f>
        <v>1783161450</v>
      </c>
      <c r="F37" s="75"/>
      <c r="G37" s="76">
        <v>0</v>
      </c>
      <c r="H37" s="75"/>
      <c r="I37" s="76">
        <f t="shared" si="0"/>
        <v>1783161450</v>
      </c>
      <c r="J37" s="75"/>
      <c r="K37" s="76"/>
      <c r="L37" s="75"/>
      <c r="M37" s="76">
        <v>0</v>
      </c>
      <c r="N37" s="75"/>
      <c r="O37" s="76">
        <v>-428867000</v>
      </c>
      <c r="P37" s="75"/>
      <c r="Q37" s="76">
        <v>0</v>
      </c>
      <c r="R37" s="75"/>
      <c r="S37" s="76">
        <f t="shared" si="1"/>
        <v>-428867000</v>
      </c>
      <c r="T37" s="61"/>
      <c r="U37" s="78">
        <f>S37/درآمد!$F$12</f>
        <v>-4.1861281640525786E-5</v>
      </c>
    </row>
    <row r="38" spans="1:21" ht="21.75" customHeight="1" x14ac:dyDescent="0.2">
      <c r="A38" s="11" t="s">
        <v>55</v>
      </c>
      <c r="C38" s="76">
        <v>0</v>
      </c>
      <c r="D38" s="75"/>
      <c r="E38" s="76">
        <f>VLOOKUP(A38,'[1]تحقق نیافته'!$A:$I,9,0)</f>
        <v>736346781</v>
      </c>
      <c r="F38" s="75"/>
      <c r="G38" s="76">
        <v>0</v>
      </c>
      <c r="H38" s="75"/>
      <c r="I38" s="76">
        <f t="shared" si="0"/>
        <v>736346781</v>
      </c>
      <c r="J38" s="75"/>
      <c r="K38" s="76"/>
      <c r="L38" s="75"/>
      <c r="M38" s="76">
        <v>0</v>
      </c>
      <c r="N38" s="75"/>
      <c r="O38" s="76">
        <v>-5280485089</v>
      </c>
      <c r="P38" s="75"/>
      <c r="Q38" s="76">
        <v>0</v>
      </c>
      <c r="R38" s="75"/>
      <c r="S38" s="76">
        <f t="shared" si="1"/>
        <v>-5280485089</v>
      </c>
      <c r="T38" s="61"/>
      <c r="U38" s="78">
        <f>S38/درآمد!$F$12</f>
        <v>-5.1542290152710717E-4</v>
      </c>
    </row>
    <row r="39" spans="1:21" ht="21.75" customHeight="1" x14ac:dyDescent="0.2">
      <c r="A39" s="11" t="s">
        <v>56</v>
      </c>
      <c r="C39" s="76">
        <v>0</v>
      </c>
      <c r="D39" s="75"/>
      <c r="E39" s="76">
        <f>VLOOKUP(A39,'[1]تحقق نیافته'!$A:$I,9,0)</f>
        <v>-837136860</v>
      </c>
      <c r="F39" s="75"/>
      <c r="G39" s="76">
        <v>0</v>
      </c>
      <c r="H39" s="75"/>
      <c r="I39" s="76">
        <f t="shared" si="0"/>
        <v>-837136860</v>
      </c>
      <c r="J39" s="75"/>
      <c r="K39" s="76"/>
      <c r="L39" s="75"/>
      <c r="M39" s="76">
        <v>0</v>
      </c>
      <c r="N39" s="75"/>
      <c r="O39" s="76">
        <v>-836312860</v>
      </c>
      <c r="P39" s="75"/>
      <c r="Q39" s="76">
        <v>0</v>
      </c>
      <c r="R39" s="75"/>
      <c r="S39" s="76">
        <f t="shared" si="1"/>
        <v>-836312860</v>
      </c>
      <c r="T39" s="61"/>
      <c r="U39" s="78">
        <f>S39/درآمد!$F$12</f>
        <v>-8.1631667095051879E-5</v>
      </c>
    </row>
    <row r="40" spans="1:21" ht="21.75" customHeight="1" x14ac:dyDescent="0.2">
      <c r="A40" s="11" t="s">
        <v>197</v>
      </c>
      <c r="C40" s="76">
        <v>0</v>
      </c>
      <c r="D40" s="75"/>
      <c r="E40" s="76">
        <v>0</v>
      </c>
      <c r="F40" s="75"/>
      <c r="G40" s="76">
        <v>0</v>
      </c>
      <c r="H40" s="75"/>
      <c r="I40" s="76">
        <v>0</v>
      </c>
      <c r="J40" s="75"/>
      <c r="K40" s="76"/>
      <c r="L40" s="75"/>
      <c r="M40" s="76">
        <v>0</v>
      </c>
      <c r="N40" s="75"/>
      <c r="O40" s="76">
        <v>0</v>
      </c>
      <c r="P40" s="75"/>
      <c r="Q40" s="76">
        <v>15153228273</v>
      </c>
      <c r="R40" s="75"/>
      <c r="S40" s="76">
        <f t="shared" si="1"/>
        <v>15153228273</v>
      </c>
      <c r="T40" s="61"/>
      <c r="U40" s="78">
        <f>S40/درآمد!$F$12</f>
        <v>1.4790915516913895E-3</v>
      </c>
    </row>
    <row r="41" spans="1:21" ht="21.75" customHeight="1" x14ac:dyDescent="0.2">
      <c r="A41" s="11" t="s">
        <v>198</v>
      </c>
      <c r="C41" s="76">
        <v>0</v>
      </c>
      <c r="D41" s="75"/>
      <c r="E41" s="76">
        <v>0</v>
      </c>
      <c r="F41" s="75"/>
      <c r="G41" s="76">
        <v>0</v>
      </c>
      <c r="H41" s="75"/>
      <c r="I41" s="76">
        <v>0</v>
      </c>
      <c r="J41" s="75"/>
      <c r="K41" s="76"/>
      <c r="L41" s="75"/>
      <c r="M41" s="76">
        <v>0</v>
      </c>
      <c r="N41" s="75"/>
      <c r="O41" s="76">
        <v>0</v>
      </c>
      <c r="P41" s="75"/>
      <c r="Q41" s="76">
        <v>6401878731</v>
      </c>
      <c r="R41" s="75"/>
      <c r="S41" s="76">
        <f t="shared" si="1"/>
        <v>6401878731</v>
      </c>
      <c r="T41" s="61"/>
      <c r="U41" s="78">
        <f>S41/درآمد!$F$12</f>
        <v>6.2488102042563968E-4</v>
      </c>
    </row>
    <row r="42" spans="1:21" ht="21.75" customHeight="1" x14ac:dyDescent="0.2">
      <c r="A42" s="11" t="s">
        <v>199</v>
      </c>
      <c r="C42" s="76">
        <v>0</v>
      </c>
      <c r="D42" s="75"/>
      <c r="E42" s="76">
        <v>0</v>
      </c>
      <c r="F42" s="75"/>
      <c r="G42" s="76">
        <v>0</v>
      </c>
      <c r="H42" s="75"/>
      <c r="I42" s="76">
        <v>0</v>
      </c>
      <c r="J42" s="75"/>
      <c r="K42" s="76"/>
      <c r="L42" s="75"/>
      <c r="M42" s="76">
        <v>0</v>
      </c>
      <c r="N42" s="75"/>
      <c r="O42" s="76">
        <v>0</v>
      </c>
      <c r="P42" s="75"/>
      <c r="Q42" s="76">
        <v>2293450187</v>
      </c>
      <c r="R42" s="75"/>
      <c r="S42" s="76">
        <f t="shared" si="1"/>
        <v>2293450187</v>
      </c>
      <c r="T42" s="61"/>
      <c r="U42" s="78">
        <f>S42/درآمد!$F$12</f>
        <v>2.2386139340756816E-4</v>
      </c>
    </row>
    <row r="43" spans="1:21" ht="21.75" customHeight="1" x14ac:dyDescent="0.2">
      <c r="A43" s="11" t="s">
        <v>200</v>
      </c>
      <c r="C43" s="76">
        <v>0</v>
      </c>
      <c r="D43" s="75"/>
      <c r="E43" s="76">
        <v>0</v>
      </c>
      <c r="F43" s="75"/>
      <c r="G43" s="76">
        <v>0</v>
      </c>
      <c r="H43" s="75"/>
      <c r="I43" s="76">
        <v>0</v>
      </c>
      <c r="J43" s="75"/>
      <c r="K43" s="76"/>
      <c r="L43" s="75"/>
      <c r="M43" s="76">
        <v>0</v>
      </c>
      <c r="N43" s="75"/>
      <c r="O43" s="76">
        <v>0</v>
      </c>
      <c r="P43" s="75"/>
      <c r="Q43" s="76">
        <v>898396281</v>
      </c>
      <c r="R43" s="75"/>
      <c r="S43" s="76">
        <f t="shared" si="1"/>
        <v>898396281</v>
      </c>
      <c r="T43" s="61"/>
      <c r="U43" s="78">
        <f>S43/درآمد!$F$12</f>
        <v>8.7691568117253014E-5</v>
      </c>
    </row>
    <row r="44" spans="1:21" ht="21.75" customHeight="1" x14ac:dyDescent="0.2">
      <c r="A44" s="11" t="s">
        <v>201</v>
      </c>
      <c r="C44" s="76">
        <v>0</v>
      </c>
      <c r="D44" s="75"/>
      <c r="E44" s="76">
        <v>0</v>
      </c>
      <c r="F44" s="75"/>
      <c r="G44" s="76">
        <v>0</v>
      </c>
      <c r="H44" s="75"/>
      <c r="I44" s="76">
        <v>0</v>
      </c>
      <c r="J44" s="75"/>
      <c r="K44" s="76"/>
      <c r="L44" s="75"/>
      <c r="M44" s="76">
        <v>0</v>
      </c>
      <c r="N44" s="75"/>
      <c r="O44" s="76">
        <v>0</v>
      </c>
      <c r="P44" s="75"/>
      <c r="Q44" s="76">
        <v>-28522</v>
      </c>
      <c r="R44" s="75"/>
      <c r="S44" s="76">
        <f t="shared" si="1"/>
        <v>-28522</v>
      </c>
      <c r="T44" s="61"/>
      <c r="U44" s="78">
        <f>S44/درآمد!$F$12</f>
        <v>-2.7840040734098834E-9</v>
      </c>
    </row>
    <row r="45" spans="1:21" ht="21.75" customHeight="1" x14ac:dyDescent="0.2">
      <c r="A45" s="11" t="s">
        <v>202</v>
      </c>
      <c r="C45" s="76">
        <v>0</v>
      </c>
      <c r="D45" s="75"/>
      <c r="E45" s="76">
        <v>0</v>
      </c>
      <c r="F45" s="75"/>
      <c r="G45" s="76">
        <v>0</v>
      </c>
      <c r="H45" s="75"/>
      <c r="I45" s="76">
        <v>0</v>
      </c>
      <c r="J45" s="75"/>
      <c r="K45" s="76"/>
      <c r="L45" s="75"/>
      <c r="M45" s="76">
        <v>0</v>
      </c>
      <c r="N45" s="75"/>
      <c r="O45" s="76">
        <v>0</v>
      </c>
      <c r="P45" s="75"/>
      <c r="Q45" s="76">
        <v>401561400</v>
      </c>
      <c r="R45" s="75"/>
      <c r="S45" s="76">
        <f t="shared" si="1"/>
        <v>401561400</v>
      </c>
      <c r="T45" s="61"/>
      <c r="U45" s="78">
        <f>S45/درآمد!$F$12</f>
        <v>3.9196009162196747E-5</v>
      </c>
    </row>
    <row r="46" spans="1:21" ht="21.75" customHeight="1" x14ac:dyDescent="0.2">
      <c r="A46" s="11" t="s">
        <v>203</v>
      </c>
      <c r="C46" s="76">
        <v>0</v>
      </c>
      <c r="D46" s="75"/>
      <c r="E46" s="76">
        <v>0</v>
      </c>
      <c r="F46" s="75"/>
      <c r="G46" s="76">
        <v>0</v>
      </c>
      <c r="H46" s="75"/>
      <c r="I46" s="76">
        <v>0</v>
      </c>
      <c r="J46" s="75"/>
      <c r="K46" s="76"/>
      <c r="L46" s="75"/>
      <c r="M46" s="76">
        <v>0</v>
      </c>
      <c r="N46" s="75"/>
      <c r="O46" s="76">
        <v>0</v>
      </c>
      <c r="P46" s="75"/>
      <c r="Q46" s="76">
        <v>59000000</v>
      </c>
      <c r="R46" s="75"/>
      <c r="S46" s="76">
        <f t="shared" si="1"/>
        <v>59000000</v>
      </c>
      <c r="T46" s="61"/>
      <c r="U46" s="78">
        <f>S46/درآمد!$F$12</f>
        <v>5.7589313628491388E-6</v>
      </c>
    </row>
    <row r="47" spans="1:21" ht="21.75" customHeight="1" x14ac:dyDescent="0.2">
      <c r="A47" s="11" t="s">
        <v>204</v>
      </c>
      <c r="C47" s="76">
        <v>0</v>
      </c>
      <c r="D47" s="75"/>
      <c r="E47" s="76">
        <v>0</v>
      </c>
      <c r="F47" s="75"/>
      <c r="G47" s="76">
        <v>0</v>
      </c>
      <c r="H47" s="75"/>
      <c r="I47" s="76">
        <v>0</v>
      </c>
      <c r="J47" s="75"/>
      <c r="K47" s="76"/>
      <c r="L47" s="75"/>
      <c r="M47" s="76">
        <v>0</v>
      </c>
      <c r="N47" s="75"/>
      <c r="O47" s="76">
        <v>0</v>
      </c>
      <c r="P47" s="75"/>
      <c r="Q47" s="76">
        <v>679699188</v>
      </c>
      <c r="R47" s="75"/>
      <c r="S47" s="76">
        <f t="shared" si="1"/>
        <v>679699188</v>
      </c>
      <c r="T47" s="61"/>
      <c r="U47" s="78">
        <f>S47/درآمد!$F$12</f>
        <v>6.6344762221632084E-5</v>
      </c>
    </row>
    <row r="48" spans="1:21" ht="21.75" customHeight="1" x14ac:dyDescent="0.2">
      <c r="A48" s="11" t="s">
        <v>205</v>
      </c>
      <c r="C48" s="76">
        <v>0</v>
      </c>
      <c r="D48" s="75"/>
      <c r="E48" s="76">
        <v>0</v>
      </c>
      <c r="F48" s="75"/>
      <c r="G48" s="76">
        <v>0</v>
      </c>
      <c r="H48" s="75"/>
      <c r="I48" s="76">
        <v>0</v>
      </c>
      <c r="J48" s="75"/>
      <c r="K48" s="76"/>
      <c r="L48" s="75"/>
      <c r="M48" s="76">
        <v>0</v>
      </c>
      <c r="N48" s="75"/>
      <c r="O48" s="76">
        <v>0</v>
      </c>
      <c r="P48" s="75"/>
      <c r="Q48" s="76">
        <v>154345205</v>
      </c>
      <c r="R48" s="75"/>
      <c r="S48" s="76">
        <f t="shared" si="1"/>
        <v>154345205</v>
      </c>
      <c r="T48" s="61"/>
      <c r="U48" s="78">
        <f>S48/درآمد!$F$12</f>
        <v>1.5065482064065756E-5</v>
      </c>
    </row>
    <row r="49" spans="1:21" ht="21.75" customHeight="1" x14ac:dyDescent="0.2">
      <c r="A49" s="11" t="s">
        <v>206</v>
      </c>
      <c r="C49" s="76">
        <v>0</v>
      </c>
      <c r="D49" s="75"/>
      <c r="E49" s="76">
        <v>0</v>
      </c>
      <c r="F49" s="75"/>
      <c r="G49" s="76">
        <v>0</v>
      </c>
      <c r="H49" s="75"/>
      <c r="I49" s="76">
        <v>0</v>
      </c>
      <c r="J49" s="75"/>
      <c r="K49" s="76"/>
      <c r="L49" s="75"/>
      <c r="M49" s="76">
        <v>0</v>
      </c>
      <c r="N49" s="75"/>
      <c r="O49" s="76">
        <v>0</v>
      </c>
      <c r="P49" s="75"/>
      <c r="Q49" s="76">
        <v>1388000000</v>
      </c>
      <c r="R49" s="75"/>
      <c r="S49" s="76">
        <f t="shared" si="1"/>
        <v>1388000000</v>
      </c>
      <c r="T49" s="61"/>
      <c r="U49" s="78">
        <f>S49/درآمد!$F$12</f>
        <v>1.3548130053617972E-4</v>
      </c>
    </row>
    <row r="50" spans="1:21" ht="21.75" customHeight="1" x14ac:dyDescent="0.2">
      <c r="A50" s="11" t="s">
        <v>207</v>
      </c>
      <c r="C50" s="76">
        <v>0</v>
      </c>
      <c r="D50" s="75"/>
      <c r="E50" s="76">
        <v>0</v>
      </c>
      <c r="F50" s="75"/>
      <c r="G50" s="76">
        <v>0</v>
      </c>
      <c r="H50" s="75"/>
      <c r="I50" s="76">
        <v>0</v>
      </c>
      <c r="J50" s="75"/>
      <c r="K50" s="76"/>
      <c r="L50" s="75"/>
      <c r="M50" s="76">
        <v>0</v>
      </c>
      <c r="N50" s="75"/>
      <c r="O50" s="76">
        <v>0</v>
      </c>
      <c r="P50" s="75"/>
      <c r="Q50" s="76">
        <v>4811679400</v>
      </c>
      <c r="R50" s="75"/>
      <c r="S50" s="76">
        <f t="shared" si="1"/>
        <v>4811679400</v>
      </c>
      <c r="T50" s="61"/>
      <c r="U50" s="78">
        <f>S50/درآمد!$F$12</f>
        <v>4.6966324414635802E-4</v>
      </c>
    </row>
    <row r="51" spans="1:21" ht="21.75" customHeight="1" x14ac:dyDescent="0.2">
      <c r="A51" s="11" t="s">
        <v>208</v>
      </c>
      <c r="C51" s="76">
        <v>0</v>
      </c>
      <c r="D51" s="75"/>
      <c r="E51" s="76">
        <v>0</v>
      </c>
      <c r="F51" s="75"/>
      <c r="G51" s="76">
        <v>0</v>
      </c>
      <c r="H51" s="75"/>
      <c r="I51" s="76">
        <v>0</v>
      </c>
      <c r="J51" s="75"/>
      <c r="K51" s="76"/>
      <c r="L51" s="75"/>
      <c r="M51" s="76">
        <v>0</v>
      </c>
      <c r="N51" s="75"/>
      <c r="O51" s="76">
        <v>0</v>
      </c>
      <c r="P51" s="75"/>
      <c r="Q51" s="76">
        <v>2142781</v>
      </c>
      <c r="R51" s="75"/>
      <c r="S51" s="76">
        <f t="shared" si="1"/>
        <v>2142781</v>
      </c>
      <c r="T51" s="61"/>
      <c r="U51" s="78">
        <f>S51/درآمد!$F$12</f>
        <v>2.0915472380707186E-7</v>
      </c>
    </row>
    <row r="52" spans="1:21" ht="21.75" customHeight="1" x14ac:dyDescent="0.2">
      <c r="A52" s="11" t="s">
        <v>209</v>
      </c>
      <c r="C52" s="76">
        <v>0</v>
      </c>
      <c r="D52" s="75"/>
      <c r="E52" s="76">
        <v>0</v>
      </c>
      <c r="F52" s="75"/>
      <c r="G52" s="76">
        <v>0</v>
      </c>
      <c r="H52" s="75"/>
      <c r="I52" s="76">
        <v>0</v>
      </c>
      <c r="J52" s="75"/>
      <c r="K52" s="76"/>
      <c r="L52" s="75"/>
      <c r="M52" s="76">
        <v>0</v>
      </c>
      <c r="N52" s="75"/>
      <c r="O52" s="76">
        <v>0</v>
      </c>
      <c r="P52" s="75"/>
      <c r="Q52" s="76">
        <v>7209557414</v>
      </c>
      <c r="R52" s="75"/>
      <c r="S52" s="76">
        <f t="shared" si="1"/>
        <v>7209557414</v>
      </c>
      <c r="T52" s="61"/>
      <c r="U52" s="78">
        <f>S52/درآمد!$F$12</f>
        <v>7.0371773396179886E-4</v>
      </c>
    </row>
    <row r="53" spans="1:21" ht="21.75" customHeight="1" x14ac:dyDescent="0.2">
      <c r="A53" s="11" t="s">
        <v>210</v>
      </c>
      <c r="C53" s="76">
        <v>0</v>
      </c>
      <c r="D53" s="75"/>
      <c r="E53" s="76">
        <v>0</v>
      </c>
      <c r="F53" s="75"/>
      <c r="G53" s="76">
        <v>0</v>
      </c>
      <c r="H53" s="75"/>
      <c r="I53" s="76">
        <v>0</v>
      </c>
      <c r="J53" s="75"/>
      <c r="K53" s="76"/>
      <c r="L53" s="75"/>
      <c r="M53" s="76">
        <v>0</v>
      </c>
      <c r="N53" s="75"/>
      <c r="O53" s="76">
        <v>0</v>
      </c>
      <c r="P53" s="75"/>
      <c r="Q53" s="76">
        <v>41233074818</v>
      </c>
      <c r="R53" s="75"/>
      <c r="S53" s="76">
        <f t="shared" si="1"/>
        <v>41233074818</v>
      </c>
      <c r="T53" s="61"/>
      <c r="U53" s="78">
        <f>S53/درآمد!$F$12</f>
        <v>4.0247194534929701E-3</v>
      </c>
    </row>
    <row r="54" spans="1:21" ht="21.75" customHeight="1" x14ac:dyDescent="0.2">
      <c r="A54" s="11" t="s">
        <v>211</v>
      </c>
      <c r="C54" s="76">
        <v>0</v>
      </c>
      <c r="D54" s="75"/>
      <c r="E54" s="76">
        <v>0</v>
      </c>
      <c r="F54" s="75"/>
      <c r="G54" s="76">
        <v>0</v>
      </c>
      <c r="H54" s="75"/>
      <c r="I54" s="76">
        <v>0</v>
      </c>
      <c r="J54" s="75"/>
      <c r="K54" s="76"/>
      <c r="L54" s="75"/>
      <c r="M54" s="76">
        <v>0</v>
      </c>
      <c r="N54" s="75"/>
      <c r="O54" s="76">
        <v>0</v>
      </c>
      <c r="P54" s="75"/>
      <c r="Q54" s="76">
        <v>31247649648</v>
      </c>
      <c r="R54" s="75"/>
      <c r="S54" s="76">
        <f t="shared" si="1"/>
        <v>31247649648</v>
      </c>
      <c r="T54" s="61"/>
      <c r="U54" s="78">
        <f>S54/درآمد!$F$12</f>
        <v>3.0500520266642209E-3</v>
      </c>
    </row>
    <row r="55" spans="1:21" ht="21.75" customHeight="1" x14ac:dyDescent="0.2">
      <c r="A55" s="11" t="s">
        <v>212</v>
      </c>
      <c r="C55" s="76">
        <v>0</v>
      </c>
      <c r="D55" s="75"/>
      <c r="E55" s="76">
        <v>0</v>
      </c>
      <c r="F55" s="75"/>
      <c r="G55" s="76">
        <v>0</v>
      </c>
      <c r="H55" s="75"/>
      <c r="I55" s="76">
        <v>0</v>
      </c>
      <c r="J55" s="75"/>
      <c r="K55" s="76"/>
      <c r="L55" s="75"/>
      <c r="M55" s="76">
        <v>0</v>
      </c>
      <c r="N55" s="75"/>
      <c r="O55" s="76">
        <v>0</v>
      </c>
      <c r="P55" s="75"/>
      <c r="Q55" s="76">
        <v>7009053619</v>
      </c>
      <c r="R55" s="75"/>
      <c r="S55" s="76">
        <f t="shared" si="1"/>
        <v>7009053619</v>
      </c>
      <c r="T55" s="61"/>
      <c r="U55" s="78">
        <f>S55/درآمد!$F$12</f>
        <v>6.8414675780254842E-4</v>
      </c>
    </row>
    <row r="56" spans="1:21" ht="21.75" customHeight="1" x14ac:dyDescent="0.2">
      <c r="A56" s="11" t="s">
        <v>213</v>
      </c>
      <c r="C56" s="76">
        <v>0</v>
      </c>
      <c r="D56" s="75"/>
      <c r="E56" s="76">
        <v>0</v>
      </c>
      <c r="F56" s="75"/>
      <c r="G56" s="76">
        <v>0</v>
      </c>
      <c r="H56" s="75"/>
      <c r="I56" s="76">
        <v>0</v>
      </c>
      <c r="J56" s="75"/>
      <c r="K56" s="76"/>
      <c r="L56" s="75"/>
      <c r="M56" s="76">
        <v>0</v>
      </c>
      <c r="N56" s="75"/>
      <c r="O56" s="76">
        <v>0</v>
      </c>
      <c r="P56" s="75"/>
      <c r="Q56" s="76">
        <v>31460322</v>
      </c>
      <c r="R56" s="75"/>
      <c r="S56" s="76">
        <f t="shared" si="1"/>
        <v>31460322</v>
      </c>
      <c r="T56" s="61"/>
      <c r="U56" s="78">
        <f>S56/درآمد!$F$12</f>
        <v>3.070810763578521E-6</v>
      </c>
    </row>
    <row r="57" spans="1:21" ht="21.75" customHeight="1" x14ac:dyDescent="0.2">
      <c r="A57" s="11" t="s">
        <v>214</v>
      </c>
      <c r="C57" s="76">
        <v>0</v>
      </c>
      <c r="D57" s="75"/>
      <c r="E57" s="76">
        <v>0</v>
      </c>
      <c r="F57" s="75"/>
      <c r="G57" s="76">
        <v>0</v>
      </c>
      <c r="H57" s="75"/>
      <c r="I57" s="76">
        <v>0</v>
      </c>
      <c r="J57" s="75"/>
      <c r="K57" s="76"/>
      <c r="L57" s="75"/>
      <c r="M57" s="76">
        <v>0</v>
      </c>
      <c r="N57" s="75"/>
      <c r="O57" s="76">
        <v>0</v>
      </c>
      <c r="P57" s="75"/>
      <c r="Q57" s="76">
        <v>17758125</v>
      </c>
      <c r="R57" s="75"/>
      <c r="S57" s="76">
        <f t="shared" si="1"/>
        <v>17758125</v>
      </c>
      <c r="T57" s="61"/>
      <c r="U57" s="78">
        <f>S57/درآمد!$F$12</f>
        <v>1.7333529323372095E-6</v>
      </c>
    </row>
    <row r="58" spans="1:21" ht="21.75" customHeight="1" x14ac:dyDescent="0.2">
      <c r="A58" s="11" t="s">
        <v>215</v>
      </c>
      <c r="C58" s="76">
        <v>0</v>
      </c>
      <c r="D58" s="75"/>
      <c r="E58" s="76">
        <v>0</v>
      </c>
      <c r="F58" s="75"/>
      <c r="G58" s="76">
        <v>0</v>
      </c>
      <c r="H58" s="75"/>
      <c r="I58" s="76">
        <v>0</v>
      </c>
      <c r="J58" s="75"/>
      <c r="K58" s="76"/>
      <c r="L58" s="75"/>
      <c r="M58" s="76">
        <v>0</v>
      </c>
      <c r="N58" s="75"/>
      <c r="O58" s="76">
        <v>0</v>
      </c>
      <c r="P58" s="75"/>
      <c r="Q58" s="76">
        <v>3681322205</v>
      </c>
      <c r="R58" s="75"/>
      <c r="S58" s="76">
        <f t="shared" si="1"/>
        <v>3681322205</v>
      </c>
      <c r="T58" s="61"/>
      <c r="U58" s="78">
        <f>S58/درآمد!$F$12</f>
        <v>3.5933020174792277E-4</v>
      </c>
    </row>
    <row r="59" spans="1:21" ht="21.75" customHeight="1" x14ac:dyDescent="0.2">
      <c r="A59" s="11" t="s">
        <v>216</v>
      </c>
      <c r="C59" s="76">
        <v>0</v>
      </c>
      <c r="D59" s="75"/>
      <c r="E59" s="76">
        <v>0</v>
      </c>
      <c r="F59" s="75"/>
      <c r="G59" s="76">
        <v>0</v>
      </c>
      <c r="H59" s="75"/>
      <c r="I59" s="76">
        <v>0</v>
      </c>
      <c r="J59" s="75"/>
      <c r="K59" s="76"/>
      <c r="L59" s="75"/>
      <c r="M59" s="76">
        <v>0</v>
      </c>
      <c r="N59" s="75"/>
      <c r="O59" s="76">
        <v>0</v>
      </c>
      <c r="P59" s="75"/>
      <c r="Q59" s="76">
        <v>13044528045</v>
      </c>
      <c r="R59" s="75"/>
      <c r="S59" s="76">
        <f t="shared" si="1"/>
        <v>13044528045</v>
      </c>
      <c r="T59" s="61"/>
      <c r="U59" s="78">
        <f>S59/درآمد!$F$12</f>
        <v>1.273263418168062E-3</v>
      </c>
    </row>
    <row r="60" spans="1:21" ht="21.75" customHeight="1" x14ac:dyDescent="0.2">
      <c r="A60" s="11" t="s">
        <v>217</v>
      </c>
      <c r="C60" s="76">
        <v>0</v>
      </c>
      <c r="D60" s="75"/>
      <c r="E60" s="76">
        <v>0</v>
      </c>
      <c r="F60" s="75"/>
      <c r="G60" s="76">
        <v>0</v>
      </c>
      <c r="H60" s="75"/>
      <c r="I60" s="76">
        <v>0</v>
      </c>
      <c r="J60" s="75"/>
      <c r="K60" s="76"/>
      <c r="L60" s="75"/>
      <c r="M60" s="76">
        <v>0</v>
      </c>
      <c r="N60" s="75"/>
      <c r="O60" s="76">
        <v>0</v>
      </c>
      <c r="P60" s="75"/>
      <c r="Q60" s="76">
        <v>5517242955</v>
      </c>
      <c r="R60" s="75"/>
      <c r="S60" s="76">
        <f t="shared" si="1"/>
        <v>5517242955</v>
      </c>
      <c r="T60" s="61"/>
      <c r="U60" s="78">
        <f>S60/درآمد!$F$12</f>
        <v>5.3853260152555862E-4</v>
      </c>
    </row>
    <row r="61" spans="1:21" ht="21.75" customHeight="1" x14ac:dyDescent="0.2">
      <c r="A61" s="11" t="s">
        <v>218</v>
      </c>
      <c r="C61" s="76">
        <v>0</v>
      </c>
      <c r="D61" s="75"/>
      <c r="E61" s="76">
        <v>0</v>
      </c>
      <c r="F61" s="75"/>
      <c r="G61" s="76">
        <v>0</v>
      </c>
      <c r="H61" s="75"/>
      <c r="I61" s="76">
        <v>0</v>
      </c>
      <c r="J61" s="75"/>
      <c r="K61" s="76"/>
      <c r="L61" s="75"/>
      <c r="M61" s="76">
        <v>0</v>
      </c>
      <c r="N61" s="75"/>
      <c r="O61" s="76">
        <v>0</v>
      </c>
      <c r="P61" s="75"/>
      <c r="Q61" s="76">
        <v>11951040</v>
      </c>
      <c r="R61" s="75"/>
      <c r="S61" s="76">
        <f t="shared" si="1"/>
        <v>11951040</v>
      </c>
      <c r="T61" s="61"/>
      <c r="U61" s="78">
        <f>S61/درآمد!$F$12</f>
        <v>1.1665291368587214E-6</v>
      </c>
    </row>
    <row r="62" spans="1:21" ht="21.75" customHeight="1" x14ac:dyDescent="0.2">
      <c r="A62" s="11" t="s">
        <v>219</v>
      </c>
      <c r="C62" s="76">
        <v>0</v>
      </c>
      <c r="D62" s="75"/>
      <c r="E62" s="76">
        <v>0</v>
      </c>
      <c r="F62" s="75"/>
      <c r="G62" s="76">
        <v>0</v>
      </c>
      <c r="H62" s="75"/>
      <c r="I62" s="76">
        <v>0</v>
      </c>
      <c r="J62" s="75"/>
      <c r="K62" s="76"/>
      <c r="L62" s="75"/>
      <c r="M62" s="76">
        <v>0</v>
      </c>
      <c r="N62" s="75"/>
      <c r="O62" s="76">
        <v>0</v>
      </c>
      <c r="P62" s="75"/>
      <c r="Q62" s="76">
        <v>1838644996</v>
      </c>
      <c r="R62" s="75"/>
      <c r="S62" s="76">
        <f t="shared" si="1"/>
        <v>1838644996</v>
      </c>
      <c r="T62" s="61"/>
      <c r="U62" s="78">
        <f>S62/درآمد!$F$12</f>
        <v>1.7946831072220386E-4</v>
      </c>
    </row>
    <row r="63" spans="1:21" ht="21.75" customHeight="1" x14ac:dyDescent="0.2">
      <c r="A63" s="11" t="s">
        <v>220</v>
      </c>
      <c r="C63" s="76">
        <v>0</v>
      </c>
      <c r="D63" s="75"/>
      <c r="E63" s="76">
        <v>0</v>
      </c>
      <c r="F63" s="75"/>
      <c r="G63" s="76">
        <v>0</v>
      </c>
      <c r="H63" s="75"/>
      <c r="I63" s="76">
        <v>0</v>
      </c>
      <c r="J63" s="75"/>
      <c r="K63" s="76"/>
      <c r="L63" s="75"/>
      <c r="M63" s="76">
        <v>0</v>
      </c>
      <c r="N63" s="75"/>
      <c r="O63" s="76">
        <v>0</v>
      </c>
      <c r="P63" s="75"/>
      <c r="Q63" s="76">
        <v>-723958305</v>
      </c>
      <c r="R63" s="75"/>
      <c r="S63" s="76">
        <f t="shared" si="1"/>
        <v>-723958305</v>
      </c>
      <c r="T63" s="61"/>
      <c r="U63" s="78">
        <f>S63/درآمد!$F$12</f>
        <v>-7.0664850645078004E-5</v>
      </c>
    </row>
    <row r="64" spans="1:21" ht="21.75" customHeight="1" x14ac:dyDescent="0.2">
      <c r="A64" s="11" t="s">
        <v>221</v>
      </c>
      <c r="C64" s="76">
        <v>0</v>
      </c>
      <c r="D64" s="75"/>
      <c r="E64" s="76">
        <v>0</v>
      </c>
      <c r="F64" s="75"/>
      <c r="G64" s="76">
        <v>0</v>
      </c>
      <c r="H64" s="75"/>
      <c r="I64" s="76">
        <v>0</v>
      </c>
      <c r="J64" s="75"/>
      <c r="K64" s="76"/>
      <c r="L64" s="75"/>
      <c r="M64" s="76">
        <v>0</v>
      </c>
      <c r="N64" s="75"/>
      <c r="O64" s="76">
        <v>0</v>
      </c>
      <c r="P64" s="75"/>
      <c r="Q64" s="76">
        <v>-909407</v>
      </c>
      <c r="R64" s="75"/>
      <c r="S64" s="76">
        <f t="shared" si="1"/>
        <v>-909407</v>
      </c>
      <c r="T64" s="61"/>
      <c r="U64" s="78">
        <f>S64/درآمد!$F$12</f>
        <v>-8.8766313455839766E-8</v>
      </c>
    </row>
    <row r="65" spans="1:21" ht="21.75" customHeight="1" x14ac:dyDescent="0.2">
      <c r="A65" s="11" t="s">
        <v>222</v>
      </c>
      <c r="C65" s="76">
        <v>0</v>
      </c>
      <c r="D65" s="75"/>
      <c r="E65" s="76">
        <v>0</v>
      </c>
      <c r="F65" s="75"/>
      <c r="G65" s="76">
        <v>0</v>
      </c>
      <c r="H65" s="75"/>
      <c r="I65" s="76">
        <v>0</v>
      </c>
      <c r="J65" s="75"/>
      <c r="K65" s="76"/>
      <c r="L65" s="75"/>
      <c r="M65" s="76">
        <v>0</v>
      </c>
      <c r="N65" s="75"/>
      <c r="O65" s="76">
        <v>0</v>
      </c>
      <c r="P65" s="75"/>
      <c r="Q65" s="76">
        <v>226960027</v>
      </c>
      <c r="R65" s="75"/>
      <c r="S65" s="76">
        <f t="shared" si="1"/>
        <v>226960027</v>
      </c>
      <c r="T65" s="61"/>
      <c r="U65" s="78">
        <f>S65/درآمد!$F$12</f>
        <v>2.2153342671243851E-5</v>
      </c>
    </row>
    <row r="66" spans="1:21" ht="21.75" customHeight="1" x14ac:dyDescent="0.2">
      <c r="A66" s="11" t="s">
        <v>223</v>
      </c>
      <c r="C66" s="76">
        <v>0</v>
      </c>
      <c r="D66" s="75"/>
      <c r="E66" s="76">
        <v>0</v>
      </c>
      <c r="F66" s="75"/>
      <c r="G66" s="76">
        <v>0</v>
      </c>
      <c r="H66" s="75"/>
      <c r="I66" s="76">
        <v>0</v>
      </c>
      <c r="J66" s="75"/>
      <c r="K66" s="76"/>
      <c r="L66" s="75"/>
      <c r="M66" s="76">
        <v>0</v>
      </c>
      <c r="N66" s="75"/>
      <c r="O66" s="76">
        <v>0</v>
      </c>
      <c r="P66" s="75"/>
      <c r="Q66" s="76">
        <v>596034593</v>
      </c>
      <c r="R66" s="75"/>
      <c r="S66" s="76">
        <f t="shared" si="1"/>
        <v>596034593</v>
      </c>
      <c r="T66" s="61"/>
      <c r="U66" s="78">
        <f>S66/درآمد!$F$12</f>
        <v>5.8178344253741044E-5</v>
      </c>
    </row>
    <row r="67" spans="1:21" ht="21.75" customHeight="1" x14ac:dyDescent="0.2">
      <c r="A67" s="11" t="s">
        <v>224</v>
      </c>
      <c r="C67" s="76">
        <v>0</v>
      </c>
      <c r="D67" s="75"/>
      <c r="E67" s="76">
        <v>0</v>
      </c>
      <c r="F67" s="75"/>
      <c r="G67" s="76">
        <v>0</v>
      </c>
      <c r="H67" s="75"/>
      <c r="I67" s="76">
        <v>0</v>
      </c>
      <c r="J67" s="75"/>
      <c r="K67" s="76"/>
      <c r="L67" s="75"/>
      <c r="M67" s="76">
        <v>0</v>
      </c>
      <c r="N67" s="75"/>
      <c r="O67" s="76">
        <v>0</v>
      </c>
      <c r="P67" s="75"/>
      <c r="Q67" s="76">
        <v>330381471</v>
      </c>
      <c r="R67" s="75"/>
      <c r="S67" s="76">
        <f t="shared" si="1"/>
        <v>330381471</v>
      </c>
      <c r="T67" s="61"/>
      <c r="U67" s="78">
        <f>S67/درآمد!$F$12</f>
        <v>3.2248207034680219E-5</v>
      </c>
    </row>
    <row r="68" spans="1:21" ht="21.75" customHeight="1" x14ac:dyDescent="0.2">
      <c r="A68" s="11" t="s">
        <v>225</v>
      </c>
      <c r="C68" s="76">
        <v>0</v>
      </c>
      <c r="D68" s="75"/>
      <c r="E68" s="76">
        <v>0</v>
      </c>
      <c r="F68" s="75"/>
      <c r="G68" s="76">
        <v>0</v>
      </c>
      <c r="H68" s="75"/>
      <c r="I68" s="76">
        <v>0</v>
      </c>
      <c r="J68" s="75"/>
      <c r="K68" s="76"/>
      <c r="L68" s="75"/>
      <c r="M68" s="76">
        <v>0</v>
      </c>
      <c r="N68" s="75"/>
      <c r="O68" s="76">
        <v>0</v>
      </c>
      <c r="P68" s="75"/>
      <c r="Q68" s="76">
        <v>2123340933</v>
      </c>
      <c r="R68" s="75"/>
      <c r="S68" s="76">
        <f t="shared" si="1"/>
        <v>2123340933</v>
      </c>
      <c r="T68" s="61"/>
      <c r="U68" s="78">
        <f>S68/درآمد!$F$12</f>
        <v>2.0725719818771274E-4</v>
      </c>
    </row>
    <row r="69" spans="1:21" ht="21.75" customHeight="1" x14ac:dyDescent="0.2">
      <c r="A69" s="11" t="s">
        <v>226</v>
      </c>
      <c r="C69" s="76">
        <v>0</v>
      </c>
      <c r="D69" s="75"/>
      <c r="E69" s="76">
        <v>0</v>
      </c>
      <c r="F69" s="75"/>
      <c r="G69" s="76">
        <v>0</v>
      </c>
      <c r="H69" s="75"/>
      <c r="I69" s="76">
        <v>0</v>
      </c>
      <c r="J69" s="75"/>
      <c r="K69" s="76"/>
      <c r="L69" s="75"/>
      <c r="M69" s="76">
        <v>0</v>
      </c>
      <c r="N69" s="75"/>
      <c r="O69" s="76">
        <v>0</v>
      </c>
      <c r="P69" s="75"/>
      <c r="Q69" s="76">
        <v>-211383210</v>
      </c>
      <c r="R69" s="75"/>
      <c r="S69" s="76">
        <f t="shared" si="1"/>
        <v>-211383210</v>
      </c>
      <c r="T69" s="61"/>
      <c r="U69" s="78">
        <f>S69/درآمد!$F$12</f>
        <v>-2.0632905044893655E-5</v>
      </c>
    </row>
    <row r="70" spans="1:21" ht="21.75" customHeight="1" x14ac:dyDescent="0.2">
      <c r="A70" s="11" t="s">
        <v>227</v>
      </c>
      <c r="C70" s="76">
        <v>0</v>
      </c>
      <c r="D70" s="75"/>
      <c r="E70" s="76">
        <v>0</v>
      </c>
      <c r="F70" s="75"/>
      <c r="G70" s="76">
        <v>0</v>
      </c>
      <c r="H70" s="75"/>
      <c r="I70" s="76">
        <v>0</v>
      </c>
      <c r="J70" s="75"/>
      <c r="K70" s="76"/>
      <c r="L70" s="75"/>
      <c r="M70" s="76">
        <v>0</v>
      </c>
      <c r="N70" s="75"/>
      <c r="O70" s="76">
        <v>0</v>
      </c>
      <c r="P70" s="75"/>
      <c r="Q70" s="76">
        <v>5778366824</v>
      </c>
      <c r="R70" s="75"/>
      <c r="S70" s="76">
        <f t="shared" si="1"/>
        <v>5778366824</v>
      </c>
      <c r="T70" s="61"/>
      <c r="U70" s="78">
        <f>S70/درآمد!$F$12</f>
        <v>5.6402064286068757E-4</v>
      </c>
    </row>
    <row r="71" spans="1:21" ht="21.75" customHeight="1" x14ac:dyDescent="0.2">
      <c r="A71" s="11" t="s">
        <v>228</v>
      </c>
      <c r="C71" s="76">
        <v>0</v>
      </c>
      <c r="D71" s="75"/>
      <c r="E71" s="76">
        <v>0</v>
      </c>
      <c r="F71" s="75"/>
      <c r="G71" s="76">
        <v>0</v>
      </c>
      <c r="H71" s="75"/>
      <c r="I71" s="76">
        <v>0</v>
      </c>
      <c r="J71" s="75"/>
      <c r="K71" s="76"/>
      <c r="L71" s="75"/>
      <c r="M71" s="76">
        <v>0</v>
      </c>
      <c r="N71" s="75"/>
      <c r="O71" s="76">
        <v>0</v>
      </c>
      <c r="P71" s="75"/>
      <c r="Q71" s="76">
        <v>886150000</v>
      </c>
      <c r="R71" s="75"/>
      <c r="S71" s="76">
        <f t="shared" si="1"/>
        <v>886150000</v>
      </c>
      <c r="T71" s="61"/>
      <c r="U71" s="78">
        <f>S71/درآمد!$F$12</f>
        <v>8.6496220799809554E-5</v>
      </c>
    </row>
    <row r="72" spans="1:21" ht="21.75" customHeight="1" x14ac:dyDescent="0.2">
      <c r="A72" s="11" t="s">
        <v>229</v>
      </c>
      <c r="C72" s="76">
        <v>0</v>
      </c>
      <c r="D72" s="75"/>
      <c r="E72" s="76">
        <v>0</v>
      </c>
      <c r="F72" s="75"/>
      <c r="G72" s="76">
        <v>0</v>
      </c>
      <c r="H72" s="75"/>
      <c r="I72" s="76">
        <v>0</v>
      </c>
      <c r="J72" s="75"/>
      <c r="K72" s="76"/>
      <c r="L72" s="75"/>
      <c r="M72" s="76">
        <v>0</v>
      </c>
      <c r="N72" s="75"/>
      <c r="O72" s="76">
        <v>0</v>
      </c>
      <c r="P72" s="75"/>
      <c r="Q72" s="76">
        <v>1179500000</v>
      </c>
      <c r="R72" s="75"/>
      <c r="S72" s="76">
        <f t="shared" si="1"/>
        <v>1179500000</v>
      </c>
      <c r="T72" s="61"/>
      <c r="U72" s="78">
        <f>S72/درآمد!$F$12</f>
        <v>1.1512982275390777E-4</v>
      </c>
    </row>
    <row r="73" spans="1:21" ht="21.75" customHeight="1" x14ac:dyDescent="0.2">
      <c r="A73" s="11" t="s">
        <v>230</v>
      </c>
      <c r="C73" s="76">
        <v>0</v>
      </c>
      <c r="D73" s="75"/>
      <c r="E73" s="76">
        <v>0</v>
      </c>
      <c r="F73" s="75"/>
      <c r="G73" s="76">
        <v>0</v>
      </c>
      <c r="H73" s="75"/>
      <c r="I73" s="76">
        <v>0</v>
      </c>
      <c r="J73" s="75"/>
      <c r="K73" s="76"/>
      <c r="L73" s="75"/>
      <c r="M73" s="76">
        <v>0</v>
      </c>
      <c r="N73" s="75"/>
      <c r="O73" s="76">
        <v>0</v>
      </c>
      <c r="P73" s="75"/>
      <c r="Q73" s="76">
        <v>10000000</v>
      </c>
      <c r="R73" s="75"/>
      <c r="S73" s="76">
        <f t="shared" si="1"/>
        <v>10000000</v>
      </c>
      <c r="T73" s="61"/>
      <c r="U73" s="78">
        <f>S73/درآمد!$F$12</f>
        <v>9.7609006149985395E-7</v>
      </c>
    </row>
    <row r="74" spans="1:21" ht="21.75" customHeight="1" x14ac:dyDescent="0.2">
      <c r="A74" s="11" t="s">
        <v>231</v>
      </c>
      <c r="C74" s="76">
        <v>0</v>
      </c>
      <c r="D74" s="75"/>
      <c r="E74" s="76">
        <v>0</v>
      </c>
      <c r="F74" s="75"/>
      <c r="G74" s="76">
        <v>0</v>
      </c>
      <c r="H74" s="75"/>
      <c r="I74" s="76">
        <v>0</v>
      </c>
      <c r="J74" s="75"/>
      <c r="K74" s="76"/>
      <c r="L74" s="75"/>
      <c r="M74" s="76">
        <v>0</v>
      </c>
      <c r="N74" s="75"/>
      <c r="O74" s="76">
        <v>0</v>
      </c>
      <c r="P74" s="75"/>
      <c r="Q74" s="76">
        <v>195000000</v>
      </c>
      <c r="R74" s="75"/>
      <c r="S74" s="76">
        <f t="shared" si="1"/>
        <v>195000000</v>
      </c>
      <c r="T74" s="61"/>
      <c r="U74" s="78">
        <f>S74/درآمد!$F$12</f>
        <v>1.9033756199247154E-5</v>
      </c>
    </row>
    <row r="75" spans="1:21" ht="21.75" customHeight="1" x14ac:dyDescent="0.2">
      <c r="A75" s="11" t="s">
        <v>232</v>
      </c>
      <c r="C75" s="76">
        <v>0</v>
      </c>
      <c r="D75" s="75"/>
      <c r="E75" s="76">
        <v>0</v>
      </c>
      <c r="F75" s="75"/>
      <c r="G75" s="76">
        <v>0</v>
      </c>
      <c r="H75" s="75"/>
      <c r="I75" s="76">
        <v>0</v>
      </c>
      <c r="J75" s="75"/>
      <c r="K75" s="76"/>
      <c r="L75" s="75"/>
      <c r="M75" s="76">
        <v>0</v>
      </c>
      <c r="N75" s="75"/>
      <c r="O75" s="76">
        <v>0</v>
      </c>
      <c r="P75" s="75"/>
      <c r="Q75" s="76">
        <v>630240000</v>
      </c>
      <c r="R75" s="75"/>
      <c r="S75" s="76">
        <f t="shared" ref="S75:S91" si="2">Q75+O75+M75</f>
        <v>630240000</v>
      </c>
      <c r="T75" s="61"/>
      <c r="U75" s="78">
        <f>S75/درآمد!$F$12</f>
        <v>6.1517100035966802E-5</v>
      </c>
    </row>
    <row r="76" spans="1:21" ht="21.75" customHeight="1" x14ac:dyDescent="0.2">
      <c r="A76" s="11" t="s">
        <v>233</v>
      </c>
      <c r="C76" s="76">
        <v>0</v>
      </c>
      <c r="D76" s="75"/>
      <c r="E76" s="76">
        <v>0</v>
      </c>
      <c r="F76" s="75"/>
      <c r="G76" s="76">
        <v>0</v>
      </c>
      <c r="H76" s="75"/>
      <c r="I76" s="76">
        <v>0</v>
      </c>
      <c r="J76" s="75"/>
      <c r="K76" s="76"/>
      <c r="L76" s="75"/>
      <c r="M76" s="76">
        <v>0</v>
      </c>
      <c r="N76" s="75"/>
      <c r="O76" s="76">
        <v>0</v>
      </c>
      <c r="P76" s="75"/>
      <c r="Q76" s="76">
        <v>72500000</v>
      </c>
      <c r="R76" s="75"/>
      <c r="S76" s="76">
        <f t="shared" si="2"/>
        <v>72500000</v>
      </c>
      <c r="T76" s="61"/>
      <c r="U76" s="78">
        <f>S76/درآمد!$F$12</f>
        <v>7.0766529458739409E-6</v>
      </c>
    </row>
    <row r="77" spans="1:21" ht="21.75" customHeight="1" x14ac:dyDescent="0.2">
      <c r="A77" s="11" t="s">
        <v>234</v>
      </c>
      <c r="C77" s="76">
        <v>0</v>
      </c>
      <c r="D77" s="75"/>
      <c r="E77" s="76">
        <v>0</v>
      </c>
      <c r="F77" s="75"/>
      <c r="G77" s="76">
        <v>0</v>
      </c>
      <c r="H77" s="75"/>
      <c r="I77" s="76">
        <v>0</v>
      </c>
      <c r="J77" s="75"/>
      <c r="K77" s="76"/>
      <c r="L77" s="75"/>
      <c r="M77" s="76">
        <v>0</v>
      </c>
      <c r="N77" s="75"/>
      <c r="O77" s="76">
        <v>0</v>
      </c>
      <c r="P77" s="75"/>
      <c r="Q77" s="76">
        <v>369220000</v>
      </c>
      <c r="R77" s="75"/>
      <c r="S77" s="76">
        <f t="shared" si="2"/>
        <v>369220000</v>
      </c>
      <c r="T77" s="61"/>
      <c r="U77" s="78">
        <f>S77/درآمد!$F$12</f>
        <v>3.6039197250697606E-5</v>
      </c>
    </row>
    <row r="78" spans="1:21" ht="21.75" customHeight="1" x14ac:dyDescent="0.2">
      <c r="A78" s="11" t="s">
        <v>235</v>
      </c>
      <c r="C78" s="76">
        <v>0</v>
      </c>
      <c r="D78" s="75"/>
      <c r="E78" s="76">
        <v>0</v>
      </c>
      <c r="F78" s="75"/>
      <c r="G78" s="76">
        <v>0</v>
      </c>
      <c r="H78" s="75"/>
      <c r="I78" s="76">
        <v>0</v>
      </c>
      <c r="J78" s="75"/>
      <c r="K78" s="76"/>
      <c r="L78" s="75"/>
      <c r="M78" s="76">
        <v>0</v>
      </c>
      <c r="N78" s="75"/>
      <c r="O78" s="76">
        <v>0</v>
      </c>
      <c r="P78" s="75"/>
      <c r="Q78" s="76">
        <v>-2982508920</v>
      </c>
      <c r="R78" s="75"/>
      <c r="S78" s="76">
        <f t="shared" si="2"/>
        <v>-2982508920</v>
      </c>
      <c r="T78" s="61"/>
      <c r="U78" s="78">
        <f>S78/درآمد!$F$12</f>
        <v>-2.9111973151466628E-4</v>
      </c>
    </row>
    <row r="79" spans="1:21" ht="21.75" customHeight="1" x14ac:dyDescent="0.2">
      <c r="A79" s="11" t="s">
        <v>236</v>
      </c>
      <c r="C79" s="76">
        <v>0</v>
      </c>
      <c r="D79" s="75"/>
      <c r="E79" s="76">
        <v>0</v>
      </c>
      <c r="F79" s="75"/>
      <c r="G79" s="76">
        <v>0</v>
      </c>
      <c r="H79" s="75"/>
      <c r="I79" s="76">
        <v>0</v>
      </c>
      <c r="J79" s="75"/>
      <c r="K79" s="76"/>
      <c r="L79" s="75"/>
      <c r="M79" s="76">
        <v>0</v>
      </c>
      <c r="N79" s="75"/>
      <c r="O79" s="76">
        <v>0</v>
      </c>
      <c r="P79" s="75"/>
      <c r="Q79" s="76">
        <v>-3549847116</v>
      </c>
      <c r="R79" s="75"/>
      <c r="S79" s="76">
        <f t="shared" si="2"/>
        <v>-3549847116</v>
      </c>
      <c r="T79" s="61"/>
      <c r="U79" s="78">
        <f>S79/درآمد!$F$12</f>
        <v>-3.464970489771519E-4</v>
      </c>
    </row>
    <row r="80" spans="1:21" ht="21.75" customHeight="1" x14ac:dyDescent="0.2">
      <c r="A80" s="11" t="s">
        <v>237</v>
      </c>
      <c r="C80" s="76">
        <v>0</v>
      </c>
      <c r="D80" s="75"/>
      <c r="E80" s="76">
        <v>0</v>
      </c>
      <c r="F80" s="75"/>
      <c r="G80" s="76">
        <v>0</v>
      </c>
      <c r="H80" s="75"/>
      <c r="I80" s="76">
        <v>0</v>
      </c>
      <c r="J80" s="75"/>
      <c r="K80" s="76"/>
      <c r="L80" s="75"/>
      <c r="M80" s="76">
        <v>0</v>
      </c>
      <c r="N80" s="75"/>
      <c r="O80" s="76">
        <v>0</v>
      </c>
      <c r="P80" s="75"/>
      <c r="Q80" s="76">
        <v>127640225</v>
      </c>
      <c r="R80" s="75"/>
      <c r="S80" s="76">
        <f t="shared" si="2"/>
        <v>127640225</v>
      </c>
      <c r="T80" s="61"/>
      <c r="U80" s="78">
        <f>S80/درآمد!$F$12</f>
        <v>1.245883550701052E-5</v>
      </c>
    </row>
    <row r="81" spans="1:21" ht="21.75" customHeight="1" x14ac:dyDescent="0.2">
      <c r="A81" s="11" t="s">
        <v>238</v>
      </c>
      <c r="C81" s="76">
        <v>0</v>
      </c>
      <c r="D81" s="75"/>
      <c r="E81" s="76">
        <v>0</v>
      </c>
      <c r="F81" s="75"/>
      <c r="G81" s="76">
        <v>0</v>
      </c>
      <c r="H81" s="75"/>
      <c r="I81" s="76">
        <v>0</v>
      </c>
      <c r="J81" s="75"/>
      <c r="K81" s="76"/>
      <c r="L81" s="75"/>
      <c r="M81" s="76">
        <v>0</v>
      </c>
      <c r="N81" s="75"/>
      <c r="O81" s="76">
        <v>0</v>
      </c>
      <c r="P81" s="75"/>
      <c r="Q81" s="76">
        <v>11679022</v>
      </c>
      <c r="R81" s="75"/>
      <c r="S81" s="76">
        <f t="shared" si="2"/>
        <v>11679022</v>
      </c>
      <c r="T81" s="61"/>
      <c r="U81" s="78">
        <f>S81/درآمد!$F$12</f>
        <v>1.1399777302238147E-6</v>
      </c>
    </row>
    <row r="82" spans="1:21" ht="21.75" customHeight="1" x14ac:dyDescent="0.2">
      <c r="A82" s="11" t="s">
        <v>239</v>
      </c>
      <c r="C82" s="76">
        <v>0</v>
      </c>
      <c r="D82" s="75"/>
      <c r="E82" s="76">
        <v>0</v>
      </c>
      <c r="F82" s="75"/>
      <c r="G82" s="76">
        <v>0</v>
      </c>
      <c r="H82" s="75"/>
      <c r="I82" s="76">
        <v>0</v>
      </c>
      <c r="J82" s="75"/>
      <c r="K82" s="76"/>
      <c r="L82" s="75"/>
      <c r="M82" s="76">
        <v>0</v>
      </c>
      <c r="N82" s="75"/>
      <c r="O82" s="76">
        <v>0</v>
      </c>
      <c r="P82" s="75"/>
      <c r="Q82" s="76">
        <v>-146286901</v>
      </c>
      <c r="R82" s="75"/>
      <c r="S82" s="76">
        <f t="shared" si="2"/>
        <v>-146286901</v>
      </c>
      <c r="T82" s="61"/>
      <c r="U82" s="78">
        <f>S82/درآمد!$F$12</f>
        <v>-1.4278919019371305E-5</v>
      </c>
    </row>
    <row r="83" spans="1:21" ht="21.75" customHeight="1" x14ac:dyDescent="0.2">
      <c r="A83" s="11" t="s">
        <v>240</v>
      </c>
      <c r="C83" s="76">
        <v>0</v>
      </c>
      <c r="D83" s="75"/>
      <c r="E83" s="76">
        <v>0</v>
      </c>
      <c r="F83" s="75"/>
      <c r="G83" s="76">
        <v>0</v>
      </c>
      <c r="H83" s="75"/>
      <c r="I83" s="76">
        <v>0</v>
      </c>
      <c r="J83" s="75"/>
      <c r="K83" s="76"/>
      <c r="L83" s="75"/>
      <c r="M83" s="76">
        <v>0</v>
      </c>
      <c r="N83" s="75"/>
      <c r="O83" s="76">
        <v>0</v>
      </c>
      <c r="P83" s="75"/>
      <c r="Q83" s="76">
        <v>44030000</v>
      </c>
      <c r="R83" s="75"/>
      <c r="S83" s="76">
        <f t="shared" si="2"/>
        <v>44030000</v>
      </c>
      <c r="T83" s="61"/>
      <c r="U83" s="78">
        <f>S83/درآمد!$F$12</f>
        <v>4.297724540783857E-6</v>
      </c>
    </row>
    <row r="84" spans="1:21" ht="21.75" customHeight="1" x14ac:dyDescent="0.2">
      <c r="A84" s="11" t="s">
        <v>241</v>
      </c>
      <c r="C84" s="76">
        <v>0</v>
      </c>
      <c r="D84" s="75"/>
      <c r="E84" s="76">
        <v>0</v>
      </c>
      <c r="F84" s="75"/>
      <c r="G84" s="76">
        <v>0</v>
      </c>
      <c r="H84" s="75"/>
      <c r="I84" s="76">
        <v>0</v>
      </c>
      <c r="J84" s="75"/>
      <c r="K84" s="76"/>
      <c r="L84" s="75"/>
      <c r="M84" s="76">
        <v>0</v>
      </c>
      <c r="N84" s="75"/>
      <c r="O84" s="76">
        <v>0</v>
      </c>
      <c r="P84" s="75"/>
      <c r="Q84" s="76">
        <v>281748000</v>
      </c>
      <c r="R84" s="75"/>
      <c r="S84" s="76">
        <f t="shared" si="2"/>
        <v>281748000</v>
      </c>
      <c r="T84" s="61"/>
      <c r="U84" s="78">
        <f>S84/درآمد!$F$12</f>
        <v>2.7501142264746085E-5</v>
      </c>
    </row>
    <row r="85" spans="1:21" ht="21.75" customHeight="1" x14ac:dyDescent="0.2">
      <c r="A85" s="11" t="s">
        <v>242</v>
      </c>
      <c r="C85" s="76">
        <v>0</v>
      </c>
      <c r="D85" s="75"/>
      <c r="E85" s="76">
        <v>0</v>
      </c>
      <c r="F85" s="75"/>
      <c r="G85" s="76">
        <v>0</v>
      </c>
      <c r="H85" s="75"/>
      <c r="I85" s="76">
        <v>0</v>
      </c>
      <c r="J85" s="75"/>
      <c r="K85" s="76"/>
      <c r="L85" s="75"/>
      <c r="M85" s="76">
        <v>0</v>
      </c>
      <c r="N85" s="75"/>
      <c r="O85" s="76">
        <v>0</v>
      </c>
      <c r="P85" s="75"/>
      <c r="Q85" s="76">
        <v>1760000</v>
      </c>
      <c r="R85" s="75"/>
      <c r="S85" s="76">
        <f t="shared" si="2"/>
        <v>1760000</v>
      </c>
      <c r="T85" s="61"/>
      <c r="U85" s="78">
        <f>S85/درآمد!$F$12</f>
        <v>1.7179185082397429E-7</v>
      </c>
    </row>
    <row r="86" spans="1:21" ht="21.75" customHeight="1" x14ac:dyDescent="0.2">
      <c r="A86" s="11" t="s">
        <v>243</v>
      </c>
      <c r="C86" s="76">
        <v>0</v>
      </c>
      <c r="D86" s="75"/>
      <c r="E86" s="76">
        <v>0</v>
      </c>
      <c r="F86" s="75"/>
      <c r="G86" s="76">
        <v>0</v>
      </c>
      <c r="H86" s="75"/>
      <c r="I86" s="76">
        <v>0</v>
      </c>
      <c r="J86" s="75"/>
      <c r="K86" s="76"/>
      <c r="L86" s="75"/>
      <c r="M86" s="76">
        <v>0</v>
      </c>
      <c r="N86" s="75"/>
      <c r="O86" s="76">
        <v>0</v>
      </c>
      <c r="P86" s="75"/>
      <c r="Q86" s="76">
        <v>-110884809</v>
      </c>
      <c r="R86" s="75"/>
      <c r="S86" s="76">
        <f t="shared" si="2"/>
        <v>-110884809</v>
      </c>
      <c r="T86" s="61"/>
      <c r="U86" s="78">
        <f>S86/درآمد!$F$12</f>
        <v>-1.0823356003620956E-5</v>
      </c>
    </row>
    <row r="87" spans="1:21" ht="21.75" customHeight="1" x14ac:dyDescent="0.2">
      <c r="A87" s="11" t="s">
        <v>244</v>
      </c>
      <c r="C87" s="76">
        <v>0</v>
      </c>
      <c r="D87" s="75"/>
      <c r="E87" s="76">
        <v>0</v>
      </c>
      <c r="F87" s="75"/>
      <c r="G87" s="76">
        <v>0</v>
      </c>
      <c r="H87" s="75"/>
      <c r="I87" s="76">
        <v>0</v>
      </c>
      <c r="J87" s="75"/>
      <c r="K87" s="76"/>
      <c r="L87" s="75"/>
      <c r="M87" s="76">
        <v>0</v>
      </c>
      <c r="N87" s="75"/>
      <c r="O87" s="76">
        <v>0</v>
      </c>
      <c r="P87" s="75"/>
      <c r="Q87" s="76">
        <v>-4352435790</v>
      </c>
      <c r="R87" s="75"/>
      <c r="S87" s="76">
        <f t="shared" si="2"/>
        <v>-4352435790</v>
      </c>
      <c r="T87" s="61"/>
      <c r="U87" s="78">
        <f>S87/درآمد!$F$12</f>
        <v>-4.2483693179352656E-4</v>
      </c>
    </row>
    <row r="88" spans="1:21" ht="21.75" customHeight="1" x14ac:dyDescent="0.2">
      <c r="A88" s="11" t="s">
        <v>245</v>
      </c>
      <c r="C88" s="76">
        <v>0</v>
      </c>
      <c r="D88" s="75"/>
      <c r="E88" s="76">
        <v>0</v>
      </c>
      <c r="F88" s="75"/>
      <c r="G88" s="76">
        <v>0</v>
      </c>
      <c r="H88" s="75"/>
      <c r="I88" s="76">
        <v>0</v>
      </c>
      <c r="J88" s="75"/>
      <c r="K88" s="76"/>
      <c r="L88" s="75"/>
      <c r="M88" s="76">
        <v>0</v>
      </c>
      <c r="N88" s="75"/>
      <c r="O88" s="76">
        <v>0</v>
      </c>
      <c r="P88" s="75"/>
      <c r="Q88" s="76">
        <v>-16348776127</v>
      </c>
      <c r="R88" s="75"/>
      <c r="S88" s="76">
        <f t="shared" si="2"/>
        <v>-16348776127</v>
      </c>
      <c r="T88" s="61"/>
      <c r="U88" s="78">
        <f>S88/درآمد!$F$12</f>
        <v>-1.5957877895250775E-3</v>
      </c>
    </row>
    <row r="89" spans="1:21" ht="21.75" customHeight="1" x14ac:dyDescent="0.2">
      <c r="A89" s="11" t="s">
        <v>246</v>
      </c>
      <c r="C89" s="76">
        <v>0</v>
      </c>
      <c r="D89" s="75"/>
      <c r="E89" s="76">
        <v>0</v>
      </c>
      <c r="F89" s="75"/>
      <c r="G89" s="76">
        <v>0</v>
      </c>
      <c r="H89" s="75"/>
      <c r="I89" s="76">
        <v>0</v>
      </c>
      <c r="J89" s="75"/>
      <c r="K89" s="76"/>
      <c r="L89" s="75"/>
      <c r="M89" s="76">
        <v>0</v>
      </c>
      <c r="N89" s="75"/>
      <c r="O89" s="76">
        <v>0</v>
      </c>
      <c r="P89" s="75"/>
      <c r="Q89" s="76">
        <v>-1425333259</v>
      </c>
      <c r="R89" s="75"/>
      <c r="S89" s="76">
        <f t="shared" si="2"/>
        <v>-1425333259</v>
      </c>
      <c r="T89" s="61"/>
      <c r="U89" s="78">
        <f>S89/درآمد!$F$12</f>
        <v>-1.3912536284350972E-4</v>
      </c>
    </row>
    <row r="90" spans="1:21" ht="21.75" customHeight="1" x14ac:dyDescent="0.2">
      <c r="A90" s="11" t="s">
        <v>247</v>
      </c>
      <c r="C90" s="76">
        <v>0</v>
      </c>
      <c r="D90" s="75"/>
      <c r="E90" s="76">
        <v>0</v>
      </c>
      <c r="F90" s="75"/>
      <c r="G90" s="76">
        <v>0</v>
      </c>
      <c r="H90" s="75"/>
      <c r="I90" s="76">
        <v>0</v>
      </c>
      <c r="J90" s="75"/>
      <c r="K90" s="76"/>
      <c r="L90" s="75"/>
      <c r="M90" s="76">
        <v>0</v>
      </c>
      <c r="N90" s="75"/>
      <c r="O90" s="76">
        <v>0</v>
      </c>
      <c r="P90" s="75"/>
      <c r="Q90" s="76">
        <v>30655111</v>
      </c>
      <c r="R90" s="75"/>
      <c r="S90" s="76">
        <f t="shared" si="2"/>
        <v>30655111</v>
      </c>
      <c r="T90" s="61"/>
      <c r="U90" s="78">
        <f>S90/درآمد!$F$12</f>
        <v>2.9922149181274848E-6</v>
      </c>
    </row>
    <row r="91" spans="1:21" ht="21.75" customHeight="1" x14ac:dyDescent="0.2">
      <c r="A91" s="11" t="s">
        <v>248</v>
      </c>
      <c r="C91" s="76">
        <v>0</v>
      </c>
      <c r="D91" s="75"/>
      <c r="E91" s="76">
        <v>0</v>
      </c>
      <c r="F91" s="75"/>
      <c r="G91" s="76">
        <v>0</v>
      </c>
      <c r="H91" s="75"/>
      <c r="I91" s="76">
        <v>0</v>
      </c>
      <c r="J91" s="75"/>
      <c r="K91" s="76"/>
      <c r="L91" s="75"/>
      <c r="M91" s="76">
        <v>0</v>
      </c>
      <c r="N91" s="75"/>
      <c r="O91" s="76">
        <v>0</v>
      </c>
      <c r="P91" s="75"/>
      <c r="Q91" s="76">
        <v>-3298504</v>
      </c>
      <c r="R91" s="75"/>
      <c r="S91" s="76">
        <f t="shared" si="2"/>
        <v>-3298504</v>
      </c>
      <c r="T91" s="61"/>
      <c r="U91" s="78">
        <f>S91/درآمد!$F$12</f>
        <v>-3.2196369722175145E-7</v>
      </c>
    </row>
    <row r="92" spans="1:21" ht="21.75" customHeight="1" thickBot="1" x14ac:dyDescent="0.25">
      <c r="A92" s="10" t="s">
        <v>32</v>
      </c>
      <c r="C92" s="33">
        <f>SUM(C9:C91)</f>
        <v>1658701927160</v>
      </c>
      <c r="E92" s="33">
        <f>SUM(E9:E91)</f>
        <v>3458751414689</v>
      </c>
      <c r="G92" s="33">
        <f>SUM(G9:G91)</f>
        <v>128610283473</v>
      </c>
      <c r="I92" s="33">
        <v>5110673525941</v>
      </c>
      <c r="K92" s="31">
        <v>97.62</v>
      </c>
      <c r="M92" s="33">
        <f>SUM(M9:M27)</f>
        <v>7056203242121</v>
      </c>
      <c r="O92" s="33">
        <f>SUM(O9:O91)</f>
        <v>1693444619567</v>
      </c>
      <c r="Q92" s="33">
        <f>SUM(Q9:Q91)</f>
        <v>434100252828</v>
      </c>
      <c r="S92" s="33">
        <f>SUM(S9:S91)</f>
        <v>9183748114516</v>
      </c>
      <c r="U92" s="31">
        <f>SUM(U9:U91)</f>
        <v>0.89641652618970913</v>
      </c>
    </row>
    <row r="93" spans="1:21" ht="13.5" thickTop="1" x14ac:dyDescent="0.2">
      <c r="C93" s="38"/>
      <c r="E93" s="38"/>
      <c r="G93" s="38"/>
      <c r="M93" s="38"/>
      <c r="O93" s="38"/>
      <c r="Q93" s="38"/>
    </row>
    <row r="94" spans="1:21" x14ac:dyDescent="0.2">
      <c r="G94" s="38"/>
      <c r="M94" s="38"/>
      <c r="O94" s="38"/>
      <c r="Q94" s="38"/>
    </row>
    <row r="98" spans="17:17" x14ac:dyDescent="0.2">
      <c r="Q98" s="38"/>
    </row>
  </sheetData>
  <mergeCells count="3">
    <mergeCell ref="A1:U1"/>
    <mergeCell ref="A2:U2"/>
    <mergeCell ref="A3:U3"/>
  </mergeCells>
  <pageMargins left="0.39" right="0.39" top="0.39" bottom="0.39" header="0" footer="0"/>
  <pageSetup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7"/>
  <sheetViews>
    <sheetView rightToLeft="1" view="pageBreakPreview" zoomScale="87" zoomScaleNormal="95" zoomScaleSheetLayoutView="87" workbookViewId="0">
      <selection activeCell="Z13" sqref="Z13"/>
    </sheetView>
  </sheetViews>
  <sheetFormatPr defaultRowHeight="12.75" x14ac:dyDescent="0.2"/>
  <cols>
    <col min="1" max="1" width="37.5703125" customWidth="1"/>
    <col min="2" max="2" width="1.28515625" customWidth="1"/>
    <col min="3" max="3" width="16.85546875" style="28" bestFit="1" customWidth="1"/>
    <col min="4" max="4" width="1.28515625" style="28" customWidth="1"/>
    <col min="5" max="5" width="16.28515625" style="28" bestFit="1" customWidth="1"/>
    <col min="6" max="6" width="1.28515625" style="28" customWidth="1"/>
    <col min="7" max="7" width="16.28515625" style="28" bestFit="1" customWidth="1"/>
    <col min="8" max="8" width="1.28515625" style="28" customWidth="1"/>
    <col min="9" max="9" width="17.5703125" style="28" bestFit="1" customWidth="1"/>
    <col min="10" max="10" width="1.28515625" style="28" customWidth="1"/>
    <col min="11" max="11" width="18.7109375" style="28" bestFit="1" customWidth="1"/>
    <col min="12" max="12" width="1.28515625" style="28" customWidth="1"/>
    <col min="13" max="13" width="17.28515625" style="28" bestFit="1" customWidth="1"/>
    <col min="14" max="14" width="1.140625" style="28" customWidth="1"/>
    <col min="15" max="15" width="23.28515625" style="28" customWidth="1"/>
    <col min="16" max="16" width="1.28515625" style="28" customWidth="1"/>
    <col min="17" max="17" width="17.5703125" style="28" bestFit="1" customWidth="1"/>
    <col min="18" max="18" width="1.28515625" style="28" customWidth="1"/>
    <col min="19" max="19" width="20.42578125" style="28" customWidth="1"/>
    <col min="20" max="20" width="1.28515625" style="28" customWidth="1"/>
    <col min="21" max="21" width="18.7109375" style="28" bestFit="1" customWidth="1"/>
    <col min="22" max="22" width="0.28515625" customWidth="1"/>
    <col min="23" max="23" width="14" bestFit="1" customWidth="1"/>
  </cols>
  <sheetData>
    <row r="1" spans="1:21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4.45" customHeight="1" x14ac:dyDescent="0.2"/>
    <row r="5" spans="1:21" ht="14.45" customHeight="1" x14ac:dyDescent="0.2">
      <c r="A5" s="1" t="s">
        <v>130</v>
      </c>
      <c r="B5" s="15"/>
      <c r="C5" s="80" t="s">
        <v>131</v>
      </c>
      <c r="D5" s="80"/>
      <c r="E5" s="80"/>
      <c r="F5" s="80"/>
      <c r="G5" s="80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4.45" customHeight="1" x14ac:dyDescent="0.2">
      <c r="C6" s="2" t="s">
        <v>122</v>
      </c>
      <c r="D6" s="2"/>
      <c r="E6" s="2"/>
      <c r="F6" s="2"/>
      <c r="G6" s="2"/>
      <c r="H6" s="2"/>
      <c r="I6" s="2"/>
      <c r="J6" s="2"/>
      <c r="K6" s="2"/>
      <c r="M6" s="2" t="s">
        <v>123</v>
      </c>
      <c r="N6" s="2"/>
      <c r="O6" s="2"/>
      <c r="P6" s="2"/>
      <c r="Q6" s="2"/>
      <c r="R6" s="2"/>
      <c r="S6" s="2"/>
      <c r="T6" s="2"/>
      <c r="U6" s="2"/>
    </row>
    <row r="7" spans="1:21" ht="14.45" customHeight="1" x14ac:dyDescent="0.2">
      <c r="C7" s="35"/>
      <c r="D7" s="35"/>
      <c r="E7" s="35"/>
      <c r="F7" s="35"/>
      <c r="G7" s="35"/>
      <c r="H7" s="35"/>
      <c r="I7" s="4" t="s">
        <v>32</v>
      </c>
      <c r="J7" s="4"/>
      <c r="K7" s="4"/>
      <c r="M7" s="35"/>
      <c r="N7" s="35"/>
      <c r="O7" s="35"/>
      <c r="P7" s="35"/>
      <c r="Q7" s="35"/>
      <c r="R7" s="35"/>
      <c r="S7" s="4" t="s">
        <v>32</v>
      </c>
      <c r="T7" s="4"/>
      <c r="U7" s="4"/>
    </row>
    <row r="8" spans="1:21" ht="24" customHeight="1" x14ac:dyDescent="0.2">
      <c r="A8" s="13" t="s">
        <v>61</v>
      </c>
      <c r="C8" s="2" t="s">
        <v>132</v>
      </c>
      <c r="E8" s="2" t="s">
        <v>126</v>
      </c>
      <c r="G8" s="2" t="s">
        <v>127</v>
      </c>
      <c r="I8" s="4" t="s">
        <v>79</v>
      </c>
      <c r="J8" s="35"/>
      <c r="K8" s="4" t="s">
        <v>110</v>
      </c>
      <c r="M8" s="2" t="s">
        <v>132</v>
      </c>
      <c r="O8" s="2" t="s">
        <v>126</v>
      </c>
      <c r="Q8" s="2" t="s">
        <v>127</v>
      </c>
      <c r="S8" s="4" t="s">
        <v>79</v>
      </c>
      <c r="T8" s="35"/>
      <c r="U8" s="4" t="s">
        <v>110</v>
      </c>
    </row>
    <row r="9" spans="1:21" ht="21.75" customHeight="1" x14ac:dyDescent="0.2">
      <c r="A9" s="14" t="s">
        <v>65</v>
      </c>
      <c r="C9" s="36">
        <v>0</v>
      </c>
      <c r="E9" s="36">
        <v>29758961664</v>
      </c>
      <c r="G9" s="36">
        <v>20507735426</v>
      </c>
      <c r="I9" s="36">
        <v>50247943573</v>
      </c>
      <c r="K9" s="27">
        <v>0.96</v>
      </c>
      <c r="M9" s="36">
        <v>0</v>
      </c>
      <c r="O9" s="36">
        <v>450630911903</v>
      </c>
      <c r="Q9" s="36">
        <v>174601754680</v>
      </c>
      <c r="S9" s="36">
        <f>M9+O9+Q9</f>
        <v>625232666583</v>
      </c>
      <c r="U9" s="27">
        <v>6.26</v>
      </c>
    </row>
    <row r="10" spans="1:21" ht="21.75" customHeight="1" x14ac:dyDescent="0.2">
      <c r="A10" s="11" t="s">
        <v>72</v>
      </c>
      <c r="C10" s="37">
        <v>0</v>
      </c>
      <c r="E10" s="37">
        <v>0</v>
      </c>
      <c r="G10" s="37">
        <v>4016225376</v>
      </c>
      <c r="I10" s="37">
        <v>4009323094</v>
      </c>
      <c r="K10" s="29">
        <v>0.08</v>
      </c>
      <c r="M10" s="37">
        <v>5322479793</v>
      </c>
      <c r="O10" s="37">
        <v>0</v>
      </c>
      <c r="Q10" s="37">
        <v>14459956714</v>
      </c>
      <c r="S10" s="37">
        <f t="shared" ref="S10:S24" si="0">M10+O10+Q10</f>
        <v>19782436507</v>
      </c>
      <c r="U10" s="29">
        <v>0.14000000000000001</v>
      </c>
    </row>
    <row r="11" spans="1:21" ht="21.75" customHeight="1" x14ac:dyDescent="0.2">
      <c r="A11" s="11" t="s">
        <v>66</v>
      </c>
      <c r="C11" s="37">
        <v>20214200000</v>
      </c>
      <c r="E11" s="37">
        <v>8966102328</v>
      </c>
      <c r="G11" s="37">
        <v>174694834</v>
      </c>
      <c r="I11" s="37">
        <v>29299984032</v>
      </c>
      <c r="K11" s="29">
        <v>0.56000000000000005</v>
      </c>
      <c r="M11" s="37">
        <v>122866520992</v>
      </c>
      <c r="O11" s="37">
        <v>9804575244</v>
      </c>
      <c r="Q11" s="37">
        <v>2626908185</v>
      </c>
      <c r="S11" s="37">
        <f t="shared" si="0"/>
        <v>135298004421</v>
      </c>
      <c r="U11" s="29">
        <v>1.33</v>
      </c>
    </row>
    <row r="12" spans="1:21" ht="21.75" customHeight="1" x14ac:dyDescent="0.2">
      <c r="A12" s="11" t="s">
        <v>133</v>
      </c>
      <c r="C12" s="37">
        <v>0</v>
      </c>
      <c r="E12" s="37">
        <v>0</v>
      </c>
      <c r="G12" s="37">
        <v>0</v>
      </c>
      <c r="I12" s="37">
        <v>0</v>
      </c>
      <c r="K12" s="29">
        <v>0</v>
      </c>
      <c r="M12" s="37">
        <v>0</v>
      </c>
      <c r="O12" s="37">
        <v>0</v>
      </c>
      <c r="Q12" s="37">
        <v>45822173322</v>
      </c>
      <c r="S12" s="37">
        <f t="shared" si="0"/>
        <v>45822173322</v>
      </c>
      <c r="U12" s="29">
        <v>0.45</v>
      </c>
    </row>
    <row r="13" spans="1:21" ht="21.75" customHeight="1" x14ac:dyDescent="0.2">
      <c r="A13" s="11" t="s">
        <v>134</v>
      </c>
      <c r="C13" s="37">
        <v>0</v>
      </c>
      <c r="E13" s="37">
        <v>0</v>
      </c>
      <c r="G13" s="37">
        <v>0</v>
      </c>
      <c r="I13" s="37">
        <v>0</v>
      </c>
      <c r="K13" s="29">
        <v>0</v>
      </c>
      <c r="M13" s="37">
        <v>0</v>
      </c>
      <c r="O13" s="37">
        <v>0</v>
      </c>
      <c r="Q13" s="37">
        <v>304229604</v>
      </c>
      <c r="S13" s="37">
        <f t="shared" si="0"/>
        <v>304229604</v>
      </c>
      <c r="U13" s="29">
        <v>0</v>
      </c>
    </row>
    <row r="14" spans="1:21" ht="21.75" customHeight="1" x14ac:dyDescent="0.2">
      <c r="A14" s="11" t="s">
        <v>69</v>
      </c>
      <c r="C14" s="37">
        <v>0</v>
      </c>
      <c r="E14" s="37">
        <v>461958646</v>
      </c>
      <c r="G14" s="37">
        <v>0</v>
      </c>
      <c r="I14" s="37">
        <v>461958646</v>
      </c>
      <c r="K14" s="29">
        <v>0.01</v>
      </c>
      <c r="M14" s="37">
        <v>0</v>
      </c>
      <c r="O14" s="37">
        <v>1940508993</v>
      </c>
      <c r="Q14" s="37">
        <v>2692270097</v>
      </c>
      <c r="S14" s="37">
        <f t="shared" si="0"/>
        <v>4632779090</v>
      </c>
      <c r="U14" s="29">
        <v>0.05</v>
      </c>
    </row>
    <row r="15" spans="1:21" ht="21.75" customHeight="1" x14ac:dyDescent="0.2">
      <c r="A15" s="11" t="s">
        <v>135</v>
      </c>
      <c r="C15" s="37">
        <v>0</v>
      </c>
      <c r="E15" s="37">
        <v>0</v>
      </c>
      <c r="G15" s="37">
        <v>0</v>
      </c>
      <c r="I15" s="37">
        <v>0</v>
      </c>
      <c r="K15" s="29">
        <v>0</v>
      </c>
      <c r="M15" s="37">
        <v>0</v>
      </c>
      <c r="O15" s="37">
        <v>0</v>
      </c>
      <c r="Q15" s="37">
        <v>657960534</v>
      </c>
      <c r="S15" s="37">
        <f t="shared" si="0"/>
        <v>657960534</v>
      </c>
      <c r="U15" s="29">
        <v>0.01</v>
      </c>
    </row>
    <row r="16" spans="1:21" ht="21.75" customHeight="1" x14ac:dyDescent="0.2">
      <c r="A16" s="11" t="s">
        <v>71</v>
      </c>
      <c r="C16" s="37">
        <v>663600000</v>
      </c>
      <c r="E16" s="37">
        <v>13997375</v>
      </c>
      <c r="G16" s="37">
        <v>0</v>
      </c>
      <c r="I16" s="37">
        <v>13997375</v>
      </c>
      <c r="K16" s="29">
        <v>0</v>
      </c>
      <c r="M16" s="37">
        <v>1494120000</v>
      </c>
      <c r="O16" s="37">
        <v>109799726</v>
      </c>
      <c r="Q16" s="79">
        <v>-204189926</v>
      </c>
      <c r="S16" s="37">
        <f t="shared" si="0"/>
        <v>1399729800</v>
      </c>
      <c r="U16" s="29">
        <v>0</v>
      </c>
    </row>
    <row r="17" spans="1:21" ht="21.75" customHeight="1" x14ac:dyDescent="0.2">
      <c r="A17" s="11" t="s">
        <v>70</v>
      </c>
      <c r="C17" s="37">
        <v>0</v>
      </c>
      <c r="E17" s="37">
        <v>839842500</v>
      </c>
      <c r="G17" s="37">
        <v>0</v>
      </c>
      <c r="I17" s="37">
        <v>839842500</v>
      </c>
      <c r="K17" s="29">
        <v>0.02</v>
      </c>
      <c r="M17" s="37">
        <v>0</v>
      </c>
      <c r="O17" s="37">
        <v>2923571445</v>
      </c>
      <c r="Q17" s="37">
        <v>13337197014</v>
      </c>
      <c r="S17" s="37">
        <f t="shared" si="0"/>
        <v>16260768459</v>
      </c>
      <c r="U17" s="29">
        <v>0.16</v>
      </c>
    </row>
    <row r="18" spans="1:21" ht="21.75" customHeight="1" x14ac:dyDescent="0.2">
      <c r="A18" s="11" t="s">
        <v>136</v>
      </c>
      <c r="C18" s="37">
        <v>0</v>
      </c>
      <c r="E18" s="37">
        <v>0</v>
      </c>
      <c r="G18" s="37">
        <v>0</v>
      </c>
      <c r="I18" s="37">
        <v>0</v>
      </c>
      <c r="K18" s="29">
        <v>0</v>
      </c>
      <c r="M18" s="37">
        <v>0</v>
      </c>
      <c r="O18" s="37">
        <v>0</v>
      </c>
      <c r="Q18" s="37">
        <v>21120781987</v>
      </c>
      <c r="S18" s="37">
        <f t="shared" si="0"/>
        <v>21120781987</v>
      </c>
      <c r="U18" s="29">
        <v>0.21</v>
      </c>
    </row>
    <row r="19" spans="1:21" ht="21.75" customHeight="1" x14ac:dyDescent="0.2">
      <c r="A19" s="11" t="s">
        <v>73</v>
      </c>
      <c r="C19" s="37">
        <v>0</v>
      </c>
      <c r="E19" s="37">
        <v>1676010689</v>
      </c>
      <c r="G19" s="37">
        <v>0</v>
      </c>
      <c r="I19" s="37">
        <v>1676010689</v>
      </c>
      <c r="K19" s="29">
        <v>0.03</v>
      </c>
      <c r="M19" s="37">
        <v>0</v>
      </c>
      <c r="O19" s="37">
        <v>10004586986</v>
      </c>
      <c r="Q19" s="37">
        <v>27348069437</v>
      </c>
      <c r="S19" s="37">
        <f t="shared" si="0"/>
        <v>37352656423</v>
      </c>
      <c r="U19" s="29">
        <v>0.37</v>
      </c>
    </row>
    <row r="20" spans="1:21" ht="21.75" customHeight="1" x14ac:dyDescent="0.2">
      <c r="A20" s="11" t="s">
        <v>74</v>
      </c>
      <c r="C20" s="37">
        <v>0</v>
      </c>
      <c r="E20" s="37">
        <v>202355131</v>
      </c>
      <c r="G20" s="37">
        <v>0</v>
      </c>
      <c r="I20" s="37">
        <v>202355131</v>
      </c>
      <c r="K20" s="29">
        <v>0</v>
      </c>
      <c r="M20" s="37">
        <v>0</v>
      </c>
      <c r="O20" s="37">
        <v>1647101627</v>
      </c>
      <c r="Q20" s="37">
        <v>12745317581</v>
      </c>
      <c r="S20" s="37">
        <f t="shared" si="0"/>
        <v>14392419208</v>
      </c>
      <c r="U20" s="29">
        <v>0.14000000000000001</v>
      </c>
    </row>
    <row r="21" spans="1:21" ht="21.75" customHeight="1" x14ac:dyDescent="0.2">
      <c r="A21" s="11" t="s">
        <v>67</v>
      </c>
      <c r="C21" s="37">
        <v>0</v>
      </c>
      <c r="E21" s="37">
        <v>3159155262</v>
      </c>
      <c r="G21" s="37">
        <v>0</v>
      </c>
      <c r="I21" s="37">
        <v>3159155262</v>
      </c>
      <c r="K21" s="29">
        <v>0.06</v>
      </c>
      <c r="M21" s="37">
        <v>0</v>
      </c>
      <c r="O21" s="37">
        <v>26451989401</v>
      </c>
      <c r="Q21" s="37">
        <v>17016021951</v>
      </c>
      <c r="S21" s="37">
        <f t="shared" si="0"/>
        <v>43468011352</v>
      </c>
      <c r="U21" s="29">
        <v>0.43</v>
      </c>
    </row>
    <row r="22" spans="1:21" ht="21.75" customHeight="1" x14ac:dyDescent="0.2">
      <c r="A22" s="11" t="s">
        <v>68</v>
      </c>
      <c r="C22" s="37">
        <v>0</v>
      </c>
      <c r="E22" s="37">
        <v>13497468750</v>
      </c>
      <c r="G22" s="37">
        <v>0</v>
      </c>
      <c r="I22" s="37">
        <v>13497468750</v>
      </c>
      <c r="K22" s="29">
        <v>0.26</v>
      </c>
      <c r="M22" s="37">
        <v>0</v>
      </c>
      <c r="O22" s="37">
        <v>13403718750</v>
      </c>
      <c r="Q22" s="37">
        <v>0</v>
      </c>
      <c r="S22" s="37">
        <f t="shared" si="0"/>
        <v>13403718750</v>
      </c>
      <c r="U22" s="29">
        <v>0.13</v>
      </c>
    </row>
    <row r="23" spans="1:21" ht="21.75" customHeight="1" x14ac:dyDescent="0.2">
      <c r="A23" s="11" t="s">
        <v>64</v>
      </c>
      <c r="C23" s="37">
        <v>0</v>
      </c>
      <c r="E23" s="37">
        <v>495907000</v>
      </c>
      <c r="G23" s="37">
        <v>0</v>
      </c>
      <c r="I23" s="37">
        <v>495907000</v>
      </c>
      <c r="K23" s="29">
        <v>0.01</v>
      </c>
      <c r="M23" s="37">
        <v>0</v>
      </c>
      <c r="O23" s="37">
        <v>1081701635</v>
      </c>
      <c r="Q23" s="37">
        <v>0</v>
      </c>
      <c r="S23" s="37">
        <f t="shared" si="0"/>
        <v>1081701635</v>
      </c>
      <c r="U23" s="29">
        <v>0.01</v>
      </c>
    </row>
    <row r="24" spans="1:21" ht="21.75" customHeight="1" x14ac:dyDescent="0.2">
      <c r="A24" s="12" t="s">
        <v>75</v>
      </c>
      <c r="C24" s="39">
        <v>0</v>
      </c>
      <c r="E24" s="39">
        <v>989317727</v>
      </c>
      <c r="G24" s="39">
        <v>0</v>
      </c>
      <c r="I24" s="39">
        <v>989317727</v>
      </c>
      <c r="K24" s="30">
        <v>0.02</v>
      </c>
      <c r="M24" s="39">
        <v>0</v>
      </c>
      <c r="O24" s="37">
        <v>989317727</v>
      </c>
      <c r="Q24" s="39">
        <v>0</v>
      </c>
      <c r="S24" s="37">
        <f t="shared" si="0"/>
        <v>989317727</v>
      </c>
      <c r="U24" s="30">
        <v>0.01</v>
      </c>
    </row>
    <row r="25" spans="1:21" ht="21.75" customHeight="1" thickBot="1" x14ac:dyDescent="0.25">
      <c r="A25" s="10" t="s">
        <v>32</v>
      </c>
      <c r="C25" s="33">
        <f>SUM(C9:C24)</f>
        <v>20877800000</v>
      </c>
      <c r="E25" s="33">
        <f>SUM(E9:E24)</f>
        <v>60061077072</v>
      </c>
      <c r="G25" s="33">
        <f>SUM(G9:G24)</f>
        <v>24698655636</v>
      </c>
      <c r="I25" s="33">
        <f>SUM(I9:I24)</f>
        <v>104893263779</v>
      </c>
      <c r="K25" s="31">
        <v>2.0099999999999998</v>
      </c>
      <c r="M25" s="33">
        <f>SUM(M9:M24)</f>
        <v>129683120785</v>
      </c>
      <c r="O25" s="33">
        <f>SUM(O9:O24)</f>
        <v>518987783437</v>
      </c>
      <c r="Q25" s="33">
        <f>SUM(Q9:Q24)</f>
        <v>332528451180</v>
      </c>
      <c r="S25" s="33">
        <f>SUM(S9:S24)</f>
        <v>981199355402</v>
      </c>
      <c r="U25" s="31">
        <v>9.6999999999999993</v>
      </c>
    </row>
    <row r="26" spans="1:21" ht="13.5" thickTop="1" x14ac:dyDescent="0.2">
      <c r="O26" s="38"/>
      <c r="Q26" s="38"/>
      <c r="S26" s="38"/>
    </row>
    <row r="27" spans="1:21" x14ac:dyDescent="0.2">
      <c r="Q27" s="38"/>
      <c r="S27" s="38"/>
    </row>
  </sheetData>
  <mergeCells count="4">
    <mergeCell ref="A1:U1"/>
    <mergeCell ref="A2:U2"/>
    <mergeCell ref="A3:U3"/>
    <mergeCell ref="C5:G5"/>
  </mergeCells>
  <pageMargins left="0.39" right="0.39" top="0.39" bottom="0.39" header="0" footer="0"/>
  <pageSetup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2"/>
  <sheetViews>
    <sheetView rightToLeft="1" view="pageBreakPreview" zoomScale="80" zoomScaleNormal="100" zoomScaleSheetLayoutView="80" workbookViewId="0">
      <selection activeCell="M43" sqref="M43"/>
    </sheetView>
  </sheetViews>
  <sheetFormatPr defaultRowHeight="12.75" x14ac:dyDescent="0.2"/>
  <cols>
    <col min="1" max="1" width="5.140625" customWidth="1"/>
    <col min="2" max="2" width="50" customWidth="1"/>
    <col min="3" max="3" width="1.28515625" customWidth="1"/>
    <col min="4" max="4" width="19.42578125" style="28" customWidth="1"/>
    <col min="5" max="5" width="1.28515625" style="28" customWidth="1"/>
    <col min="6" max="6" width="20.7109375" style="28" customWidth="1"/>
    <col min="7" max="7" width="1.28515625" style="28" customWidth="1"/>
    <col min="8" max="8" width="19.42578125" style="28" customWidth="1"/>
    <col min="9" max="9" width="1.28515625" style="28" customWidth="1"/>
    <col min="10" max="10" width="19.42578125" style="28" customWidth="1"/>
    <col min="11" max="11" width="0.28515625" customWidth="1"/>
  </cols>
  <sheetData>
    <row r="1" spans="1:10" s="24" customFormat="1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24" customFormat="1" ht="25.5" x14ac:dyDescent="0.2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24" customFormat="1" ht="25.5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 x14ac:dyDescent="0.2"/>
    <row r="5" spans="1:10" ht="14.45" customHeight="1" x14ac:dyDescent="0.2">
      <c r="A5" s="1" t="s">
        <v>137</v>
      </c>
      <c r="B5" s="50" t="s">
        <v>139</v>
      </c>
      <c r="C5" s="50"/>
      <c r="D5" s="50"/>
      <c r="E5" s="50"/>
      <c r="F5" s="50"/>
      <c r="G5" s="50"/>
      <c r="H5" s="50"/>
      <c r="I5" s="50"/>
      <c r="J5" s="50"/>
    </row>
    <row r="6" spans="1:10" ht="14.45" customHeight="1" x14ac:dyDescent="0.2">
      <c r="D6" s="51" t="s">
        <v>122</v>
      </c>
      <c r="E6" s="51"/>
      <c r="F6" s="51"/>
      <c r="H6" s="51" t="s">
        <v>123</v>
      </c>
      <c r="I6" s="51"/>
      <c r="J6" s="51"/>
    </row>
    <row r="7" spans="1:10" ht="36.4" customHeight="1" x14ac:dyDescent="0.2">
      <c r="A7" s="51" t="s">
        <v>140</v>
      </c>
      <c r="B7" s="51"/>
      <c r="D7" s="9" t="s">
        <v>141</v>
      </c>
      <c r="E7" s="35"/>
      <c r="F7" s="9" t="s">
        <v>142</v>
      </c>
      <c r="H7" s="9" t="s">
        <v>141</v>
      </c>
      <c r="I7" s="35"/>
      <c r="J7" s="9" t="s">
        <v>142</v>
      </c>
    </row>
    <row r="8" spans="1:10" ht="21.75" customHeight="1" x14ac:dyDescent="0.2">
      <c r="A8" s="47" t="s">
        <v>82</v>
      </c>
      <c r="B8" s="47"/>
      <c r="D8" s="36">
        <v>329395</v>
      </c>
      <c r="F8" s="27">
        <f>(D8/$H$32)*100</f>
        <v>2.1537393995386584E-2</v>
      </c>
      <c r="H8" s="36">
        <v>141327835</v>
      </c>
      <c r="J8" s="27">
        <f>(H8/$H$32)*100</f>
        <v>9.240678410145831</v>
      </c>
    </row>
    <row r="9" spans="1:10" ht="21.75" customHeight="1" x14ac:dyDescent="0.2">
      <c r="A9" s="45" t="s">
        <v>83</v>
      </c>
      <c r="B9" s="45"/>
      <c r="D9" s="37">
        <v>0</v>
      </c>
      <c r="F9" s="32">
        <f t="shared" ref="F9:F31" si="0">(D9/$H$32)*100</f>
        <v>0</v>
      </c>
      <c r="H9" s="37">
        <v>82763282</v>
      </c>
      <c r="J9" s="32">
        <f t="shared" ref="J9:J31" si="1">(H9/$H$32)*100</f>
        <v>5.4114525502369091</v>
      </c>
    </row>
    <row r="10" spans="1:10" ht="21.75" customHeight="1" x14ac:dyDescent="0.2">
      <c r="A10" s="45" t="s">
        <v>86</v>
      </c>
      <c r="B10" s="45"/>
      <c r="D10" s="37">
        <v>783270</v>
      </c>
      <c r="F10" s="32">
        <f t="shared" si="0"/>
        <v>5.1213875726002063E-2</v>
      </c>
      <c r="H10" s="37">
        <v>29560590</v>
      </c>
      <c r="J10" s="32">
        <f t="shared" si="1"/>
        <v>1.9328103752822134</v>
      </c>
    </row>
    <row r="11" spans="1:10" ht="21.75" customHeight="1" x14ac:dyDescent="0.2">
      <c r="A11" s="45" t="s">
        <v>87</v>
      </c>
      <c r="B11" s="45"/>
      <c r="D11" s="37">
        <v>0</v>
      </c>
      <c r="F11" s="32">
        <f t="shared" si="0"/>
        <v>0</v>
      </c>
      <c r="H11" s="37">
        <v>64465300</v>
      </c>
      <c r="J11" s="32">
        <f t="shared" si="1"/>
        <v>4.215044445516158</v>
      </c>
    </row>
    <row r="12" spans="1:10" ht="21.75" customHeight="1" x14ac:dyDescent="0.2">
      <c r="A12" s="45" t="s">
        <v>143</v>
      </c>
      <c r="B12" s="45"/>
      <c r="D12" s="37">
        <v>0</v>
      </c>
      <c r="F12" s="32">
        <f t="shared" si="0"/>
        <v>0</v>
      </c>
      <c r="H12" s="37">
        <v>5439497</v>
      </c>
      <c r="J12" s="32">
        <f t="shared" si="1"/>
        <v>0.35565989169757689</v>
      </c>
    </row>
    <row r="13" spans="1:10" ht="21.75" customHeight="1" x14ac:dyDescent="0.2">
      <c r="A13" s="45" t="s">
        <v>144</v>
      </c>
      <c r="B13" s="45"/>
      <c r="D13" s="37">
        <v>0</v>
      </c>
      <c r="F13" s="32">
        <f t="shared" si="0"/>
        <v>0</v>
      </c>
      <c r="H13" s="37">
        <v>102717759</v>
      </c>
      <c r="J13" s="32">
        <f t="shared" si="1"/>
        <v>6.7161700872999486</v>
      </c>
    </row>
    <row r="14" spans="1:10" ht="21.75" customHeight="1" x14ac:dyDescent="0.2">
      <c r="A14" s="45" t="s">
        <v>196</v>
      </c>
      <c r="B14" s="45"/>
      <c r="D14" s="37"/>
      <c r="F14" s="32">
        <f t="shared" si="0"/>
        <v>0</v>
      </c>
      <c r="H14" s="37">
        <v>775593</v>
      </c>
      <c r="J14" s="32">
        <f t="shared" si="1"/>
        <v>5.0711917366881305E-2</v>
      </c>
    </row>
    <row r="15" spans="1:10" ht="21.75" customHeight="1" x14ac:dyDescent="0.2">
      <c r="A15" s="45" t="s">
        <v>145</v>
      </c>
      <c r="B15" s="45"/>
      <c r="D15" s="37">
        <v>0</v>
      </c>
      <c r="F15" s="32">
        <f t="shared" si="0"/>
        <v>0</v>
      </c>
      <c r="H15" s="37">
        <v>4382442</v>
      </c>
      <c r="J15" s="32">
        <f t="shared" si="1"/>
        <v>0.28654466526793054</v>
      </c>
    </row>
    <row r="16" spans="1:10" ht="21.75" customHeight="1" x14ac:dyDescent="0.2">
      <c r="A16" s="45" t="s">
        <v>146</v>
      </c>
      <c r="B16" s="45"/>
      <c r="D16" s="37">
        <v>0</v>
      </c>
      <c r="F16" s="32">
        <f t="shared" si="0"/>
        <v>0</v>
      </c>
      <c r="H16" s="37">
        <v>23357327</v>
      </c>
      <c r="J16" s="32">
        <f t="shared" si="1"/>
        <v>1.5272118710911851</v>
      </c>
    </row>
    <row r="17" spans="1:10" ht="21.75" customHeight="1" x14ac:dyDescent="0.2">
      <c r="A17" s="45" t="s">
        <v>89</v>
      </c>
      <c r="B17" s="45"/>
      <c r="D17" s="37">
        <v>276178</v>
      </c>
      <c r="F17" s="32">
        <f t="shared" si="0"/>
        <v>1.8057816296112195E-2</v>
      </c>
      <c r="H17" s="37">
        <v>1339166</v>
      </c>
      <c r="J17" s="32">
        <f t="shared" si="1"/>
        <v>8.7560970164167251E-2</v>
      </c>
    </row>
    <row r="18" spans="1:10" ht="21.75" customHeight="1" x14ac:dyDescent="0.2">
      <c r="A18" s="45" t="s">
        <v>90</v>
      </c>
      <c r="B18" s="45"/>
      <c r="D18" s="37">
        <v>17009</v>
      </c>
      <c r="F18" s="32">
        <f t="shared" si="0"/>
        <v>1.1121284004539547E-3</v>
      </c>
      <c r="H18" s="37">
        <v>334665020</v>
      </c>
      <c r="J18" s="32">
        <f t="shared" si="1"/>
        <v>21.881972683902099</v>
      </c>
    </row>
    <row r="19" spans="1:10" ht="21.75" customHeight="1" x14ac:dyDescent="0.2">
      <c r="A19" s="45" t="s">
        <v>91</v>
      </c>
      <c r="B19" s="45"/>
      <c r="D19" s="37">
        <v>14122780</v>
      </c>
      <c r="F19" s="32">
        <f t="shared" si="0"/>
        <v>0.92341376514569373</v>
      </c>
      <c r="H19" s="37">
        <v>28627950</v>
      </c>
      <c r="J19" s="32">
        <f t="shared" si="1"/>
        <v>1.8718299865821502</v>
      </c>
    </row>
    <row r="20" spans="1:10" ht="21.75" customHeight="1" x14ac:dyDescent="0.2">
      <c r="A20" s="45" t="s">
        <v>92</v>
      </c>
      <c r="B20" s="45"/>
      <c r="D20" s="37">
        <v>6233525</v>
      </c>
      <c r="F20" s="32">
        <f t="shared" si="0"/>
        <v>0.40757717605031091</v>
      </c>
      <c r="H20" s="37">
        <v>41117054</v>
      </c>
      <c r="J20" s="32">
        <f t="shared" si="1"/>
        <v>2.6884263329060425</v>
      </c>
    </row>
    <row r="21" spans="1:10" ht="21.75" customHeight="1" x14ac:dyDescent="0.2">
      <c r="A21" s="45" t="s">
        <v>93</v>
      </c>
      <c r="B21" s="45"/>
      <c r="D21" s="37">
        <v>957727</v>
      </c>
      <c r="F21" s="32">
        <f t="shared" si="0"/>
        <v>6.2620694725237513E-2</v>
      </c>
      <c r="H21" s="37">
        <v>170634455</v>
      </c>
      <c r="J21" s="32">
        <f t="shared" si="1"/>
        <v>11.15688303259935</v>
      </c>
    </row>
    <row r="22" spans="1:10" ht="21.75" customHeight="1" x14ac:dyDescent="0.2">
      <c r="A22" s="45" t="s">
        <v>94</v>
      </c>
      <c r="B22" s="45"/>
      <c r="D22" s="37">
        <v>18063011</v>
      </c>
      <c r="F22" s="32">
        <f t="shared" si="0"/>
        <v>1.1810445958499729</v>
      </c>
      <c r="H22" s="37">
        <v>138754006</v>
      </c>
      <c r="J22" s="32">
        <f t="shared" si="1"/>
        <v>9.0723893673560134</v>
      </c>
    </row>
    <row r="23" spans="1:10" ht="21.75" customHeight="1" x14ac:dyDescent="0.2">
      <c r="A23" s="45" t="s">
        <v>95</v>
      </c>
      <c r="B23" s="45"/>
      <c r="D23" s="37">
        <v>4197</v>
      </c>
      <c r="F23" s="32">
        <f t="shared" si="0"/>
        <v>2.7441959531455392E-4</v>
      </c>
      <c r="H23" s="37">
        <v>29581</v>
      </c>
      <c r="J23" s="32">
        <f t="shared" si="1"/>
        <v>1.9341448770549964E-3</v>
      </c>
    </row>
    <row r="24" spans="1:10" ht="21.75" customHeight="1" x14ac:dyDescent="0.2">
      <c r="A24" s="45" t="s">
        <v>96</v>
      </c>
      <c r="B24" s="45"/>
      <c r="D24" s="37">
        <v>135233</v>
      </c>
      <c r="F24" s="32">
        <f t="shared" si="0"/>
        <v>8.8421694384496242E-3</v>
      </c>
      <c r="H24" s="37">
        <v>5734415</v>
      </c>
      <c r="J24" s="32">
        <f t="shared" si="1"/>
        <v>0.37494301731372592</v>
      </c>
    </row>
    <row r="25" spans="1:10" ht="21.75" customHeight="1" x14ac:dyDescent="0.2">
      <c r="A25" s="45" t="s">
        <v>97</v>
      </c>
      <c r="B25" s="45"/>
      <c r="D25" s="37">
        <v>4179</v>
      </c>
      <c r="F25" s="32">
        <f t="shared" si="0"/>
        <v>2.7324267067417699E-4</v>
      </c>
      <c r="H25" s="37">
        <v>25244</v>
      </c>
      <c r="J25" s="32">
        <f t="shared" si="1"/>
        <v>1.6505714234263998E-3</v>
      </c>
    </row>
    <row r="26" spans="1:10" ht="21.75" customHeight="1" x14ac:dyDescent="0.2">
      <c r="A26" s="45" t="s">
        <v>98</v>
      </c>
      <c r="B26" s="45"/>
      <c r="D26" s="37">
        <v>574469</v>
      </c>
      <c r="F26" s="32">
        <f t="shared" si="0"/>
        <v>3.756148451292745E-2</v>
      </c>
      <c r="H26" s="37">
        <v>7466779</v>
      </c>
      <c r="J26" s="32">
        <f t="shared" si="1"/>
        <v>0.48821312163050029</v>
      </c>
    </row>
    <row r="27" spans="1:10" ht="21.75" customHeight="1" x14ac:dyDescent="0.2">
      <c r="A27" s="45" t="s">
        <v>99</v>
      </c>
      <c r="B27" s="45"/>
      <c r="D27" s="37">
        <v>131370</v>
      </c>
      <c r="F27" s="32">
        <f t="shared" si="0"/>
        <v>8.5895883336842872E-3</v>
      </c>
      <c r="H27" s="37">
        <v>39337246</v>
      </c>
      <c r="J27" s="32">
        <f t="shared" si="1"/>
        <v>2.5720541167760436</v>
      </c>
    </row>
    <row r="28" spans="1:10" ht="21.75" customHeight="1" x14ac:dyDescent="0.2">
      <c r="A28" s="45" t="s">
        <v>100</v>
      </c>
      <c r="B28" s="45"/>
      <c r="D28" s="37">
        <v>58814726</v>
      </c>
      <c r="F28" s="32">
        <f t="shared" si="0"/>
        <v>3.8455833470232008</v>
      </c>
      <c r="H28" s="37">
        <v>297518616</v>
      </c>
      <c r="J28" s="32">
        <f t="shared" si="1"/>
        <v>19.453166118957867</v>
      </c>
    </row>
    <row r="29" spans="1:10" ht="21.75" customHeight="1" x14ac:dyDescent="0.2">
      <c r="A29" s="45" t="s">
        <v>101</v>
      </c>
      <c r="B29" s="45"/>
      <c r="D29" s="37">
        <v>4161</v>
      </c>
      <c r="F29" s="32">
        <f t="shared" si="0"/>
        <v>2.720657460338001E-4</v>
      </c>
      <c r="H29" s="37">
        <v>20926</v>
      </c>
      <c r="J29" s="32">
        <f t="shared" si="1"/>
        <v>1.3682402791404232E-3</v>
      </c>
    </row>
    <row r="30" spans="1:10" ht="21.75" customHeight="1" x14ac:dyDescent="0.2">
      <c r="A30" s="45" t="s">
        <v>102</v>
      </c>
      <c r="B30" s="45"/>
      <c r="D30" s="37">
        <v>7719905</v>
      </c>
      <c r="F30" s="32">
        <f t="shared" si="0"/>
        <v>0.50476368977050312</v>
      </c>
      <c r="H30" s="37">
        <v>8764458</v>
      </c>
      <c r="J30" s="32">
        <f t="shared" si="1"/>
        <v>0.57306147665270546</v>
      </c>
    </row>
    <row r="31" spans="1:10" ht="21.75" customHeight="1" x14ac:dyDescent="0.2">
      <c r="A31" s="52" t="s">
        <v>103</v>
      </c>
      <c r="B31" s="52"/>
      <c r="D31" s="39">
        <v>10421</v>
      </c>
      <c r="F31" s="32">
        <f t="shared" si="0"/>
        <v>6.8137398207599874E-4</v>
      </c>
      <c r="H31" s="39">
        <v>585192</v>
      </c>
      <c r="J31" s="32">
        <f t="shared" si="1"/>
        <v>3.8262604675080879E-2</v>
      </c>
    </row>
    <row r="32" spans="1:10" ht="21.75" customHeight="1" x14ac:dyDescent="0.2">
      <c r="A32" s="53" t="s">
        <v>32</v>
      </c>
      <c r="B32" s="53"/>
      <c r="D32" s="33">
        <f>SUM(D8:D31)</f>
        <v>108181556</v>
      </c>
      <c r="F32" s="31">
        <f>SUM(F8:F31)</f>
        <v>7.0734188272620333</v>
      </c>
      <c r="H32" s="33">
        <f>SUM(H8:H31)</f>
        <v>1529409733</v>
      </c>
      <c r="J32" s="33">
        <f>SUM(J8:J31)</f>
        <v>100</v>
      </c>
    </row>
  </sheetData>
  <mergeCells count="3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5:B15"/>
    <mergeCell ref="A16:B16"/>
    <mergeCell ref="A17:B17"/>
    <mergeCell ref="A14:B1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39" right="0.39" top="0.39" bottom="0.39" header="0" footer="0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Ali Solgi</cp:lastModifiedBy>
  <cp:lastPrinted>2025-01-22T11:28:14Z</cp:lastPrinted>
  <dcterms:created xsi:type="dcterms:W3CDTF">2025-01-22T08:22:24Z</dcterms:created>
  <dcterms:modified xsi:type="dcterms:W3CDTF">2025-01-27T09:28:08Z</dcterms:modified>
</cp:coreProperties>
</file>