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6-لاجورد\عملیات حسابداری\گزارش پرتفوی\1403\14030830L\"/>
    </mc:Choice>
  </mc:AlternateContent>
  <xr:revisionPtr revIDLastSave="0" documentId="13_ncr:1_{911978B1-53DD-41A6-970E-A4523104AA7C}" xr6:coauthVersionLast="36" xr6:coauthVersionMax="47" xr10:uidLastSave="{00000000-0000-0000-0000-000000000000}"/>
  <bookViews>
    <workbookView xWindow="0" yWindow="0" windowWidth="28800" windowHeight="12225" tabRatio="805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سپرده" sheetId="7" r:id="rId5"/>
    <sheet name="درآمد" sheetId="8" r:id="rId6"/>
    <sheet name="1-2" sheetId="9" r:id="rId7"/>
    <sheet name="2-2" sheetId="10" r:id="rId8"/>
    <sheet name="3-2" sheetId="13" r:id="rId9"/>
    <sheet name="4-2" sheetId="14" r:id="rId10"/>
    <sheet name="درآمد سود سهام" sheetId="15" r:id="rId11"/>
    <sheet name="سود سپرده بانکی" sheetId="18" r:id="rId12"/>
    <sheet name="درآمد ناشی از فروش" sheetId="19" r:id="rId13"/>
    <sheet name="درآمد اعمال اختیار" sheetId="20" r:id="rId14"/>
    <sheet name="درآمد ناشی از تغییر قیمت اوراق" sheetId="21" r:id="rId15"/>
  </sheets>
  <definedNames>
    <definedName name="_xlnm.Print_Area" localSheetId="6">'1-2'!$A$1:$V$86</definedName>
    <definedName name="_xlnm.Print_Area" localSheetId="7">'2-2'!$A$1:$W$23</definedName>
    <definedName name="_xlnm.Print_Area" localSheetId="8">'3-2'!$A$1:$K$32</definedName>
    <definedName name="_xlnm.Print_Area" localSheetId="9">'4-2'!$A$1:$G$11</definedName>
    <definedName name="_xlnm.Print_Area" localSheetId="2">'اوراق مشتقه'!$A$1:$AV$28</definedName>
    <definedName name="_xlnm.Print_Area" localSheetId="5">درآمد!$A$1:$J$13</definedName>
    <definedName name="_xlnm.Print_Area" localSheetId="13">'درآمد اعمال اختیار'!$A$1:$R$49</definedName>
    <definedName name="_xlnm.Print_Area" localSheetId="10">'درآمد سود سهام'!$A$1:$T$17</definedName>
    <definedName name="_xlnm.Print_Area" localSheetId="14">'درآمد ناشی از تغییر قیمت اوراق'!$A$1:$R$55</definedName>
    <definedName name="_xlnm.Print_Area" localSheetId="12">'درآمد ناشی از فروش'!$A$1:$Q$35</definedName>
    <definedName name="_xlnm.Print_Area" localSheetId="4">سپرده!$A$1:$M$31</definedName>
    <definedName name="_xlnm.Print_Area" localSheetId="1">سهام!$A$1:$AA$28</definedName>
    <definedName name="_xlnm.Print_Area" localSheetId="11">'سود سپرده بانکی'!$A$1:$N$33</definedName>
    <definedName name="_xlnm.Print_Area" localSheetId="0">'صورت وضعیت'!$A$1:$C$26</definedName>
    <definedName name="_xlnm.Print_Area" localSheetId="3">'واحدهای صندوق'!$A$1:$AB$20</definedName>
  </definedNames>
  <calcPr calcId="191029"/>
</workbook>
</file>

<file path=xl/calcChain.xml><?xml version="1.0" encoding="utf-8"?>
<calcChain xmlns="http://schemas.openxmlformats.org/spreadsheetml/2006/main">
  <c r="V22" i="10" l="1"/>
  <c r="Y19" i="4"/>
  <c r="P7" i="10" l="1"/>
  <c r="Y27" i="2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8" i="10"/>
  <c r="R22" i="10"/>
  <c r="P22" i="10"/>
  <c r="N22" i="10"/>
  <c r="O85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S47" i="9"/>
  <c r="S48" i="9"/>
  <c r="S49" i="9"/>
  <c r="S50" i="9"/>
  <c r="S51" i="9"/>
  <c r="S52" i="9"/>
  <c r="S53" i="9"/>
  <c r="S54" i="9"/>
  <c r="S55" i="9"/>
  <c r="S56" i="9"/>
  <c r="S57" i="9"/>
  <c r="S58" i="9"/>
  <c r="S59" i="9"/>
  <c r="S60" i="9"/>
  <c r="S61" i="9"/>
  <c r="S62" i="9"/>
  <c r="S63" i="9"/>
  <c r="S64" i="9"/>
  <c r="S8" i="9"/>
  <c r="Q34" i="19"/>
  <c r="Q48" i="20"/>
  <c r="O48" i="20"/>
  <c r="G48" i="20"/>
  <c r="I48" i="20"/>
  <c r="K48" i="20"/>
  <c r="T22" i="10" l="1"/>
  <c r="C85" i="9"/>
  <c r="E85" i="9"/>
  <c r="G85" i="9"/>
  <c r="U34" i="9"/>
  <c r="U46" i="9"/>
  <c r="U5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K26" i="9" s="1"/>
  <c r="I27" i="9"/>
  <c r="K27" i="9" s="1"/>
  <c r="I28" i="9"/>
  <c r="K28" i="9" s="1"/>
  <c r="I29" i="9"/>
  <c r="K29" i="9" s="1"/>
  <c r="I30" i="9"/>
  <c r="K30" i="9" s="1"/>
  <c r="I31" i="9"/>
  <c r="K31" i="9" s="1"/>
  <c r="I32" i="9"/>
  <c r="K32" i="9" s="1"/>
  <c r="I33" i="9"/>
  <c r="K33" i="9" s="1"/>
  <c r="I34" i="9"/>
  <c r="K34" i="9" s="1"/>
  <c r="I35" i="9"/>
  <c r="K35" i="9" s="1"/>
  <c r="I36" i="9"/>
  <c r="K36" i="9" s="1"/>
  <c r="I37" i="9"/>
  <c r="K37" i="9" s="1"/>
  <c r="I38" i="9"/>
  <c r="K38" i="9" s="1"/>
  <c r="I39" i="9"/>
  <c r="K39" i="9" s="1"/>
  <c r="I40" i="9"/>
  <c r="K40" i="9" s="1"/>
  <c r="I41" i="9"/>
  <c r="K41" i="9" s="1"/>
  <c r="I42" i="9"/>
  <c r="K42" i="9" s="1"/>
  <c r="I43" i="9"/>
  <c r="K43" i="9" s="1"/>
  <c r="I44" i="9"/>
  <c r="K44" i="9" s="1"/>
  <c r="I45" i="9"/>
  <c r="K45" i="9" s="1"/>
  <c r="I46" i="9"/>
  <c r="K46" i="9" s="1"/>
  <c r="I47" i="9"/>
  <c r="K47" i="9" s="1"/>
  <c r="I48" i="9"/>
  <c r="K48" i="9" s="1"/>
  <c r="I49" i="9"/>
  <c r="K49" i="9" s="1"/>
  <c r="I50" i="9"/>
  <c r="K50" i="9" s="1"/>
  <c r="I51" i="9"/>
  <c r="K51" i="9" s="1"/>
  <c r="I52" i="9"/>
  <c r="K52" i="9" s="1"/>
  <c r="I53" i="9"/>
  <c r="K53" i="9" s="1"/>
  <c r="I54" i="9"/>
  <c r="K54" i="9" s="1"/>
  <c r="I55" i="9"/>
  <c r="K55" i="9" s="1"/>
  <c r="I56" i="9"/>
  <c r="K56" i="9" s="1"/>
  <c r="I57" i="9"/>
  <c r="K57" i="9" s="1"/>
  <c r="I58" i="9"/>
  <c r="K58" i="9" s="1"/>
  <c r="I59" i="9"/>
  <c r="K59" i="9" s="1"/>
  <c r="I60" i="9"/>
  <c r="K60" i="9" s="1"/>
  <c r="I61" i="9"/>
  <c r="K61" i="9" s="1"/>
  <c r="I62" i="9"/>
  <c r="K62" i="9" s="1"/>
  <c r="I63" i="9"/>
  <c r="K63" i="9" s="1"/>
  <c r="I64" i="9"/>
  <c r="K64" i="9" s="1"/>
  <c r="I65" i="9"/>
  <c r="M65" i="9" s="1"/>
  <c r="I66" i="9"/>
  <c r="K66" i="9" s="1"/>
  <c r="I67" i="9"/>
  <c r="K67" i="9" s="1"/>
  <c r="I68" i="9"/>
  <c r="M68" i="9" s="1"/>
  <c r="I69" i="9"/>
  <c r="M69" i="9" s="1"/>
  <c r="I70" i="9"/>
  <c r="K70" i="9" s="1"/>
  <c r="I71" i="9"/>
  <c r="K71" i="9" s="1"/>
  <c r="I72" i="9"/>
  <c r="M72" i="9" s="1"/>
  <c r="I73" i="9"/>
  <c r="K73" i="9" s="1"/>
  <c r="I74" i="9"/>
  <c r="K74" i="9" s="1"/>
  <c r="I75" i="9"/>
  <c r="K75" i="9" s="1"/>
  <c r="I76" i="9"/>
  <c r="K76" i="9" s="1"/>
  <c r="I77" i="9"/>
  <c r="M77" i="9" s="1"/>
  <c r="I78" i="9"/>
  <c r="K78" i="9" s="1"/>
  <c r="I79" i="9"/>
  <c r="K79" i="9" s="1"/>
  <c r="I80" i="9"/>
  <c r="M80" i="9" s="1"/>
  <c r="I81" i="9"/>
  <c r="M81" i="9" s="1"/>
  <c r="I82" i="9"/>
  <c r="K82" i="9" s="1"/>
  <c r="I83" i="9"/>
  <c r="M83" i="9" s="1"/>
  <c r="I84" i="9"/>
  <c r="M84" i="9" s="1"/>
  <c r="I8" i="9"/>
  <c r="M75" i="9"/>
  <c r="Q75" i="9" s="1"/>
  <c r="S75" i="9" s="1"/>
  <c r="U75" i="9" s="1"/>
  <c r="U27" i="9"/>
  <c r="U28" i="9"/>
  <c r="U29" i="9"/>
  <c r="U30" i="9"/>
  <c r="U31" i="9"/>
  <c r="U32" i="9"/>
  <c r="U33" i="9"/>
  <c r="U35" i="9"/>
  <c r="U36" i="9"/>
  <c r="U37" i="9"/>
  <c r="U38" i="9"/>
  <c r="U39" i="9"/>
  <c r="U40" i="9"/>
  <c r="U41" i="9"/>
  <c r="U42" i="9"/>
  <c r="U43" i="9"/>
  <c r="U44" i="9"/>
  <c r="U45" i="9"/>
  <c r="U47" i="9"/>
  <c r="U48" i="9"/>
  <c r="U49" i="9"/>
  <c r="U50" i="9"/>
  <c r="U51" i="9"/>
  <c r="U52" i="9"/>
  <c r="U53" i="9"/>
  <c r="U54" i="9"/>
  <c r="U55" i="9"/>
  <c r="U56" i="9"/>
  <c r="U57" i="9"/>
  <c r="U59" i="9"/>
  <c r="U60" i="9"/>
  <c r="U61" i="9"/>
  <c r="U62" i="9"/>
  <c r="U63" i="9"/>
  <c r="U64" i="9"/>
  <c r="J30" i="7"/>
  <c r="W19" i="4"/>
  <c r="M73" i="9" l="1"/>
  <c r="M79" i="9"/>
  <c r="Q79" i="9" s="1"/>
  <c r="S79" i="9" s="1"/>
  <c r="U79" i="9" s="1"/>
  <c r="M82" i="9"/>
  <c r="Q82" i="9"/>
  <c r="S82" i="9" s="1"/>
  <c r="U82" i="9" s="1"/>
  <c r="M70" i="9"/>
  <c r="Q70" i="9" s="1"/>
  <c r="S70" i="9" s="1"/>
  <c r="U70" i="9" s="1"/>
  <c r="M71" i="9"/>
  <c r="Q73" i="9"/>
  <c r="S73" i="9" s="1"/>
  <c r="U73" i="9" s="1"/>
  <c r="M74" i="9"/>
  <c r="Q74" i="9" s="1"/>
  <c r="S74" i="9" s="1"/>
  <c r="U74" i="9" s="1"/>
  <c r="I85" i="9"/>
  <c r="Q71" i="9"/>
  <c r="S71" i="9" s="1"/>
  <c r="U71" i="9" s="1"/>
  <c r="Q72" i="9"/>
  <c r="S72" i="9" s="1"/>
  <c r="U72" i="9" s="1"/>
  <c r="K65" i="9"/>
  <c r="Q65" i="9" s="1"/>
  <c r="M67" i="9"/>
  <c r="Q67" i="9" s="1"/>
  <c r="S67" i="9" s="1"/>
  <c r="U67" i="9" s="1"/>
  <c r="M76" i="9"/>
  <c r="Q76" i="9" s="1"/>
  <c r="S76" i="9" s="1"/>
  <c r="U76" i="9" s="1"/>
  <c r="K77" i="9"/>
  <c r="Q77" i="9" s="1"/>
  <c r="S77" i="9" s="1"/>
  <c r="U77" i="9" s="1"/>
  <c r="U26" i="9"/>
  <c r="K84" i="9"/>
  <c r="Q84" i="9" s="1"/>
  <c r="S84" i="9" s="1"/>
  <c r="U84" i="9" s="1"/>
  <c r="K72" i="9"/>
  <c r="K83" i="9"/>
  <c r="Q83" i="9" s="1"/>
  <c r="S83" i="9" s="1"/>
  <c r="U83" i="9" s="1"/>
  <c r="M78" i="9"/>
  <c r="K81" i="9"/>
  <c r="Q81" i="9" s="1"/>
  <c r="S81" i="9" s="1"/>
  <c r="U81" i="9" s="1"/>
  <c r="K69" i="9"/>
  <c r="Q69" i="9" s="1"/>
  <c r="S69" i="9" s="1"/>
  <c r="U69" i="9" s="1"/>
  <c r="K80" i="9"/>
  <c r="Q80" i="9" s="1"/>
  <c r="S80" i="9" s="1"/>
  <c r="U80" i="9" s="1"/>
  <c r="K68" i="9"/>
  <c r="Q68" i="9" s="1"/>
  <c r="S68" i="9" s="1"/>
  <c r="U68" i="9" s="1"/>
  <c r="M66" i="9"/>
  <c r="M85" i="9" l="1"/>
  <c r="S65" i="9"/>
  <c r="Q66" i="9"/>
  <c r="S66" i="9" s="1"/>
  <c r="U66" i="9" s="1"/>
  <c r="Q78" i="9"/>
  <c r="S78" i="9" s="1"/>
  <c r="U78" i="9" s="1"/>
  <c r="S85" i="9" l="1"/>
  <c r="F8" i="8" s="1"/>
  <c r="U65" i="9"/>
  <c r="Q85" i="9"/>
  <c r="A5" i="14"/>
  <c r="A5" i="13"/>
  <c r="J11" i="10"/>
  <c r="L11" i="10" s="1"/>
  <c r="J9" i="10"/>
  <c r="L9" i="10" s="1"/>
  <c r="J10" i="10"/>
  <c r="L10" i="10" s="1"/>
  <c r="J12" i="10"/>
  <c r="L12" i="10" s="1"/>
  <c r="J13" i="10"/>
  <c r="L13" i="10" s="1"/>
  <c r="J14" i="10"/>
  <c r="L14" i="10" s="1"/>
  <c r="J15" i="10"/>
  <c r="L15" i="10" s="1"/>
  <c r="J16" i="10"/>
  <c r="L16" i="10" s="1"/>
  <c r="J17" i="10"/>
  <c r="L17" i="10" s="1"/>
  <c r="J18" i="10"/>
  <c r="L18" i="10" s="1"/>
  <c r="J19" i="10"/>
  <c r="L19" i="10" s="1"/>
  <c r="J20" i="10"/>
  <c r="L20" i="10" s="1"/>
  <c r="J21" i="10"/>
  <c r="L21" i="10" s="1"/>
  <c r="J8" i="10"/>
  <c r="L8" i="10" s="1"/>
  <c r="V9" i="10"/>
  <c r="V10" i="10"/>
  <c r="V11" i="10"/>
  <c r="V12" i="10"/>
  <c r="V13" i="10"/>
  <c r="V14" i="10"/>
  <c r="V15" i="10"/>
  <c r="V16" i="10"/>
  <c r="V17" i="10"/>
  <c r="V18" i="10"/>
  <c r="V19" i="10"/>
  <c r="V20" i="10"/>
  <c r="V21" i="10"/>
  <c r="V8" i="10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8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8" i="9"/>
  <c r="H22" i="10"/>
  <c r="F22" i="10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8" i="7"/>
  <c r="AA11" i="4"/>
  <c r="AA12" i="4"/>
  <c r="AA13" i="4"/>
  <c r="AA14" i="4"/>
  <c r="AA15" i="4"/>
  <c r="AA16" i="4"/>
  <c r="AA17" i="4"/>
  <c r="AA18" i="4"/>
  <c r="AA10" i="4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11" i="2"/>
  <c r="W27" i="2"/>
  <c r="Q27" i="2"/>
  <c r="M27" i="2"/>
  <c r="I27" i="2"/>
  <c r="G27" i="2"/>
  <c r="G19" i="4"/>
  <c r="I19" i="4"/>
  <c r="M19" i="4"/>
  <c r="Q19" i="4"/>
  <c r="H30" i="7"/>
  <c r="F30" i="7"/>
  <c r="D30" i="7"/>
  <c r="D22" i="10"/>
  <c r="F9" i="8"/>
  <c r="F20" i="13"/>
  <c r="J12" i="13"/>
  <c r="J21" i="13"/>
  <c r="J24" i="13"/>
  <c r="D31" i="13"/>
  <c r="F17" i="13" s="1"/>
  <c r="H31" i="13"/>
  <c r="J18" i="13" s="1"/>
  <c r="D10" i="14"/>
  <c r="F10" i="14"/>
  <c r="F11" i="8" s="1"/>
  <c r="J11" i="8" s="1"/>
  <c r="I16" i="15"/>
  <c r="K16" i="15"/>
  <c r="M16" i="15"/>
  <c r="O16" i="15"/>
  <c r="Q16" i="15"/>
  <c r="S16" i="15"/>
  <c r="C32" i="18"/>
  <c r="E32" i="18"/>
  <c r="G32" i="18"/>
  <c r="I32" i="18"/>
  <c r="K32" i="18"/>
  <c r="M32" i="18"/>
  <c r="C34" i="19"/>
  <c r="E34" i="19"/>
  <c r="G34" i="19"/>
  <c r="I34" i="19"/>
  <c r="K34" i="19"/>
  <c r="M34" i="19"/>
  <c r="O34" i="19"/>
  <c r="M48" i="20"/>
  <c r="C54" i="21"/>
  <c r="E54" i="21"/>
  <c r="G54" i="21"/>
  <c r="I54" i="21"/>
  <c r="K54" i="21"/>
  <c r="M54" i="21"/>
  <c r="O54" i="21"/>
  <c r="Q54" i="21"/>
  <c r="J23" i="13" l="1"/>
  <c r="J11" i="13"/>
  <c r="F8" i="13"/>
  <c r="L30" i="7"/>
  <c r="F23" i="13"/>
  <c r="F22" i="13"/>
  <c r="F11" i="13"/>
  <c r="K85" i="9"/>
  <c r="F10" i="13"/>
  <c r="U9" i="9"/>
  <c r="U85" i="9" s="1"/>
  <c r="H9" i="8"/>
  <c r="J9" i="8"/>
  <c r="F16" i="13"/>
  <c r="J29" i="13"/>
  <c r="F28" i="13"/>
  <c r="J28" i="13"/>
  <c r="J16" i="13"/>
  <c r="F27" i="13"/>
  <c r="F15" i="13"/>
  <c r="J17" i="13"/>
  <c r="J27" i="13"/>
  <c r="J15" i="13"/>
  <c r="F26" i="13"/>
  <c r="F14" i="13"/>
  <c r="J26" i="13"/>
  <c r="J14" i="13"/>
  <c r="F25" i="13"/>
  <c r="F13" i="13"/>
  <c r="L22" i="10"/>
  <c r="J25" i="13"/>
  <c r="J13" i="13"/>
  <c r="F24" i="13"/>
  <c r="F12" i="13"/>
  <c r="AA19" i="4"/>
  <c r="F10" i="8"/>
  <c r="J22" i="13"/>
  <c r="J10" i="13"/>
  <c r="F21" i="13"/>
  <c r="F9" i="13"/>
  <c r="J8" i="13"/>
  <c r="J19" i="13"/>
  <c r="F30" i="13"/>
  <c r="F18" i="13"/>
  <c r="J9" i="13"/>
  <c r="J20" i="13"/>
  <c r="F19" i="13"/>
  <c r="J30" i="13"/>
  <c r="F29" i="13"/>
  <c r="H11" i="8"/>
  <c r="J22" i="10"/>
  <c r="AA27" i="2"/>
  <c r="F31" i="13" l="1"/>
  <c r="J8" i="8"/>
  <c r="F12" i="8"/>
  <c r="H8" i="8"/>
  <c r="H12" i="8" s="1"/>
  <c r="J31" i="13"/>
  <c r="H10" i="8"/>
  <c r="J10" i="8"/>
  <c r="J12" i="8" l="1"/>
</calcChain>
</file>

<file path=xl/sharedStrings.xml><?xml version="1.0" encoding="utf-8"?>
<sst xmlns="http://schemas.openxmlformats.org/spreadsheetml/2006/main" count="736" uniqueCount="264">
  <si>
    <t>صندوق سرمایه‌گذاری اختصاصی بازارگردانی لاجورد دماوند</t>
  </si>
  <si>
    <t>صورت وضعیت پرتفوی</t>
  </si>
  <si>
    <t>برای ماه منتهی به 1403/08/30</t>
  </si>
  <si>
    <t>-1</t>
  </si>
  <si>
    <t>سرمایه گذاری ها</t>
  </si>
  <si>
    <t>-1-1</t>
  </si>
  <si>
    <t>سرمایه گذاری در سهام و حق تقدم سهام</t>
  </si>
  <si>
    <t>1403/07/30</t>
  </si>
  <si>
    <t>تغییرات طی دوره</t>
  </si>
  <si>
    <t>1403/08/30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</si>
  <si>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</si>
  <si>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</si>
  <si>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</si>
  <si>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</si>
  <si>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</si>
  <si>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</si>
  <si>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</si>
  <si>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</si>
  <si>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</si>
  <si>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تامین سرمایه دماوند</t>
  </si>
  <si>
    <t>بین المللی ساروج بوشهر</t>
  </si>
  <si>
    <t>توسعه حمل و نقل ریلی پارسیان</t>
  </si>
  <si>
    <t>توسعه سرمایه و صنعت غدیر</t>
  </si>
  <si>
    <t>آ.س.پ</t>
  </si>
  <si>
    <t>آهن و فولاد غدیر ایرانیان</t>
  </si>
  <si>
    <t>بین‌المللی‌توسعه‌ساختمان</t>
  </si>
  <si>
    <t>بیمه کوثر</t>
  </si>
  <si>
    <t>توسعه مسیر برق گیلان</t>
  </si>
  <si>
    <t>بین المللی توسعه ص. معادن غدیر</t>
  </si>
  <si>
    <t>حفاری شمال</t>
  </si>
  <si>
    <t>فولاد خراسان</t>
  </si>
  <si>
    <t>تامین سرمایه کاردان</t>
  </si>
  <si>
    <t>صبا فولاد خلیج فارس</t>
  </si>
  <si>
    <t>داروسازی‌ کوثر</t>
  </si>
  <si>
    <t>سرمایه‌گذاری‌غدیر(هلدینگ‌</t>
  </si>
  <si>
    <t>جمع</t>
  </si>
  <si>
    <t>نام سهام</t>
  </si>
  <si>
    <t>قیمت اعمال</t>
  </si>
  <si>
    <t>تاریخ اعمال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</si>
  <si>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</si>
  <si>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</si>
  <si>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</si>
  <si>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</si>
  <si>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</si>
  <si>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وکغدیر-6000-03/09/07</t>
  </si>
  <si>
    <t>اختیار خرید</t>
  </si>
  <si>
    <t>موقعیت فروش</t>
  </si>
  <si>
    <t>-</t>
  </si>
  <si>
    <t>1403/09/07</t>
  </si>
  <si>
    <t>اختیارخ فصبا-4000-14030918</t>
  </si>
  <si>
    <t>1403/09/18</t>
  </si>
  <si>
    <t>اختیارخ فصبا-4000-14031114</t>
  </si>
  <si>
    <t>1403/11/14</t>
  </si>
  <si>
    <t>اختیارخ فصبا-3200-14030918</t>
  </si>
  <si>
    <t>اختیارخ وکغدیر-3750-03/09/07</t>
  </si>
  <si>
    <t>اختیارخ وکغدیر-4000-03/09/07</t>
  </si>
  <si>
    <t>اختیارخ وکغدیر-5000-03/09/07</t>
  </si>
  <si>
    <t>اختیارخ وکغدیر-5500-03/09/07</t>
  </si>
  <si>
    <t>اختیارخ وکغدیر-6500-03/09/07</t>
  </si>
  <si>
    <t>اختیارخ فصبا-3000-14030918</t>
  </si>
  <si>
    <t>اختیارخ فصبا-3400-14030918</t>
  </si>
  <si>
    <t>اختیارخ فصبا-3600-14030918</t>
  </si>
  <si>
    <t>اختیارخ فصبا-3800-14030918</t>
  </si>
  <si>
    <t>اختیارخ فصبا-2000-14031114</t>
  </si>
  <si>
    <t>اختیارخ فصبا-3000-14031114</t>
  </si>
  <si>
    <t>اختیارخ فصبا-3400-14031114</t>
  </si>
  <si>
    <t>اختیارخ فصبا-3600-14031114</t>
  </si>
  <si>
    <t>اختیارخ فصبا-3800-14031114</t>
  </si>
  <si>
    <t>اختیارخ وکغدیر-4500-03/09/07</t>
  </si>
  <si>
    <t>اختیارخ فصبا-2000-14030918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</si>
  <si>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</si>
  <si>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</si>
  <si>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</si>
  <si>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</si>
  <si>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</si>
  <si>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</si>
  <si>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</si>
  <si>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اندیشه ورزان صباتامین -د</t>
  </si>
  <si>
    <t>صندوق س یاقوت آگاه-ثابت</t>
  </si>
  <si>
    <t>صندوق س. نوع دوم نیلی دماوند-د</t>
  </si>
  <si>
    <t>صندوق س.ثروت افزون فاخر-د</t>
  </si>
  <si>
    <t>صندوق س. آریا-د</t>
  </si>
  <si>
    <t>صندوق س.اعتماد داریک-د</t>
  </si>
  <si>
    <t>صندوق س نگین سامان-ثابت</t>
  </si>
  <si>
    <t>صندوق س.درآمد ثابت کیهان-د</t>
  </si>
  <si>
    <t>ص.س.درآمد ثابت اطمینان هیوا-د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</si>
  <si>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</si>
  <si>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</si>
  <si>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</si>
  <si>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</si>
  <si>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</si>
  <si>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</si>
  <si>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سینا گیشا 399-816-10003992-1</t>
  </si>
  <si>
    <t>سپرده کوتاه مدت بانک سینا گیشا 399-816-10003992-2</t>
  </si>
  <si>
    <t>حساب جاری بانک قرض الحسنه رسالت بانکداری اجتماعی 10-8557562-1</t>
  </si>
  <si>
    <t>حساب جاری بانک قرض الحسنه رسالت بانکداری اجتماعی 10-8557562-2</t>
  </si>
  <si>
    <t>سپرده کوتاه مدت بانک سینا گیشا 399-816-10003992-3</t>
  </si>
  <si>
    <t>سپرده کوتاه مدت بانک سینا گیشا 399816100039924</t>
  </si>
  <si>
    <t>سپرده کوتاه مدت بانک سینا میدان مادر 422-816-10003992-2</t>
  </si>
  <si>
    <t>سپرده کوتاه مدت بانک سینا گیشا 399-816-10003992-7</t>
  </si>
  <si>
    <t>سپرده کوتاه مدت بانک سینا گیشا 399-816-10003992-8</t>
  </si>
  <si>
    <t>سپرده کوتاه مدت بانک سینا گیشا 399-816-10003992-9</t>
  </si>
  <si>
    <t>سپرده کوتاه مدت بانک سینا گیشا 399-816-10003992-10</t>
  </si>
  <si>
    <t>سپرده کوتاه مدت بانک سینا گیشا 399-816-10003992-12</t>
  </si>
  <si>
    <t>سپرده کوتاه مدت بانک سینا گیشا 399-816-10003992-13</t>
  </si>
  <si>
    <t>سپرده کوتاه مدت بانک سینا گیشا 399-816-10003992-14</t>
  </si>
  <si>
    <t>سپرده کوتاه مدت بانک سینا گیشا 399-816-10003992-15</t>
  </si>
  <si>
    <t>سپرده کوتاه مدت بانک سینا گیشا 399-816-10003992-16</t>
  </si>
  <si>
    <t>سپرده کوتاه مدت بانک سینا گیشا 399-816-10003992-17</t>
  </si>
  <si>
    <t>سپرده کوتاه مدت بانک سینا گیشا 399-816-10003992-18</t>
  </si>
  <si>
    <t>سپرده کوتاه مدت بانک سینا گیشا 399-816-10003992-19</t>
  </si>
  <si>
    <t>سپرده کوتاه مدت بانک سینا گیشا 399-816-10003992-20</t>
  </si>
  <si>
    <t>سپرده کوتاه مدت بانک سینا گیشا 399-816-10003992-21</t>
  </si>
  <si>
    <t>سپرده کوتاه مدت بانک سینا گیشا 399-816-10003992-22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</si>
  <si>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</si>
  <si>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</si>
  <si>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</si>
  <si>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</si>
  <si>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</si>
  <si>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</si>
  <si>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</si>
  <si>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</si>
  <si>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</si>
  <si>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</si>
  <si>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</si>
  <si>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3-2</t>
  </si>
  <si>
    <t>درآمد حاصل از سرمایه گذاری در سپرده بانکی و گواهی سپرده</t>
  </si>
  <si>
    <t>4-2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</si>
  <si>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</si>
  <si>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</si>
  <si>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</si>
  <si>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</si>
  <si>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</si>
  <si>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</si>
  <si>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</si>
  <si>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ح.آهن و فولاد غدیر ایرانیان</t>
  </si>
  <si>
    <t>سپید ماکیان</t>
  </si>
  <si>
    <t>-2-2</t>
  </si>
  <si>
    <t>درآمد حاصل از سرمایه­گذاری در واحدهای صندوق</t>
  </si>
  <si>
    <t>درآمد سود صندوق</t>
  </si>
  <si>
    <t>صندوق س. سپید دماوند-د</t>
  </si>
  <si>
    <t>صندوق س سپر سرمایه بیدار- ثابت</t>
  </si>
  <si>
    <t>صندوق س. توسعه افق رابین-د</t>
  </si>
  <si>
    <t>صندوق س اعتماد هامرز-ثابت</t>
  </si>
  <si>
    <t>صندوق س. آرمان آتی کوثر-د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</si>
  <si>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</si>
  <si>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</si>
  <si>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</si>
  <si>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</si>
  <si>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کوتاه مدت بانک سینا میدان مادر 422-816-10003992-1</t>
  </si>
  <si>
    <t>سپرده کوتاه مدت بانک سینا میدان مادر 422-816-10003992-3</t>
  </si>
  <si>
    <t>سپرده کوتاه مدت بانک سینا میدان مادر 422-816-10003992-5</t>
  </si>
  <si>
    <t>سپرده کوتاه مدت بانک سینا میدان مادر 422-816-10003992-6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</si>
  <si>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</si>
  <si>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</si>
  <si>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</si>
  <si>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</si>
  <si>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</si>
  <si>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</si>
  <si>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</si>
  <si>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</si>
  <si>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</si>
  <si>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1403/04/14</t>
  </si>
  <si>
    <t>1403/04/18</t>
  </si>
  <si>
    <t>1403/04/31</t>
  </si>
  <si>
    <t>1403/03/23</t>
  </si>
  <si>
    <t>1403/01/25</t>
  </si>
  <si>
    <t>1403/01/29</t>
  </si>
  <si>
    <t>1403/04/24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</si>
  <si>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</si>
  <si>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</si>
  <si>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</si>
  <si>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</si>
  <si>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</si>
  <si>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</si>
  <si>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</si>
  <si>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</si>
  <si>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</si>
  <si>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ارزش اعمال</t>
  </si>
  <si>
    <t>ارزش دفتری اختیار</t>
  </si>
  <si>
    <t>کارمزد اعمال</t>
  </si>
  <si>
    <t>کارمزد فروش اختیار</t>
  </si>
  <si>
    <t>سود(زیان)اعمال</t>
  </si>
  <si>
    <t>ضفصبا9071</t>
  </si>
  <si>
    <t>ضفصبا9061</t>
  </si>
  <si>
    <t>درآمد ناشی از تغییر قیمت اوراق بهادار</t>
  </si>
  <si>
    <t>سود و زیان ناشی از تغییر قیمت</t>
  </si>
  <si>
    <t>ضغدی90051</t>
  </si>
  <si>
    <t>ضفصبا9101</t>
  </si>
  <si>
    <t>ضفصبا11211</t>
  </si>
  <si>
    <t>ضغدی90001</t>
  </si>
  <si>
    <t>ضغدی90011</t>
  </si>
  <si>
    <t>ضغدی90021</t>
  </si>
  <si>
    <t>ضغدی90031</t>
  </si>
  <si>
    <t>ضغدی90041</t>
  </si>
  <si>
    <t>ضغدی90061</t>
  </si>
  <si>
    <t>ضفصبا9001</t>
  </si>
  <si>
    <t>ضفصبا9051</t>
  </si>
  <si>
    <t>ضفصبا9081</t>
  </si>
  <si>
    <t>ضفصبا9091</t>
  </si>
  <si>
    <t>ضفصبا11111</t>
  </si>
  <si>
    <t>ضفصبا11161</t>
  </si>
  <si>
    <t>ضفصبا11181</t>
  </si>
  <si>
    <t>ضفصبا11191</t>
  </si>
  <si>
    <t>ضفصبا11201</t>
  </si>
  <si>
    <t>اختیارخ وکغدیر-9000-03/05/10</t>
  </si>
  <si>
    <t>اختیارخ وکغدیر-10000-03/05/10</t>
  </si>
  <si>
    <t>اختیارخ وکغدیر-11000-03/05/10</t>
  </si>
  <si>
    <t>اختیارخ وکغدیر-12000-03/05/10</t>
  </si>
  <si>
    <t>اختیارخ وکغدیر-13000-03/05/10</t>
  </si>
  <si>
    <t>اختیارخ وکغدیر-14000-03/05/10</t>
  </si>
  <si>
    <t>اختیارخ وکغدیر-15000-03/05/10</t>
  </si>
  <si>
    <t>اختیارخ وکغدیر-16000-03/05/10</t>
  </si>
  <si>
    <t>اختیارخ وکغدیر-18000-03/05/10</t>
  </si>
  <si>
    <t>اختیارخ وکغدیر-20000-03/05/10</t>
  </si>
  <si>
    <t>اختیارخ وکغدیر-22000-03/05/10</t>
  </si>
  <si>
    <t>اختیارخ فصبا-4400-14030115</t>
  </si>
  <si>
    <t>اختیارخ فصبا-4600-14030115</t>
  </si>
  <si>
    <t>اختیارخ فصبا-4800-14030115</t>
  </si>
  <si>
    <t>اختیارخ فصبا-5300-14030115</t>
  </si>
  <si>
    <t>اختیارخ فصبا-5800-14030115</t>
  </si>
  <si>
    <t>اختیارخ فصبا-4800-14030320</t>
  </si>
  <si>
    <t>اختیارخ فصبا-4600-14030320</t>
  </si>
  <si>
    <t>اختیارخ فصبا-5100-14030320</t>
  </si>
  <si>
    <t>اختیارخ فصبا-5600-14030320</t>
  </si>
  <si>
    <t>اختیارخ فصبا-3700-14030320</t>
  </si>
  <si>
    <t>اختیارخ فصبا-3900-14030320</t>
  </si>
  <si>
    <t>اختیارخ فصبا-3000-14030521</t>
  </si>
  <si>
    <t>اختیارخ فصبا-3200-14030521</t>
  </si>
  <si>
    <t>اختیارخ فصبا-3400-14030521</t>
  </si>
  <si>
    <t>اختیارخ فصبا-3600-14030521</t>
  </si>
  <si>
    <t>اختیارخ فصبا-3800-14030521</t>
  </si>
  <si>
    <t>اختیارخ فصبا-4000-14030521</t>
  </si>
  <si>
    <t>اختیارخ فصبا-3200-14030715</t>
  </si>
  <si>
    <t>اختیارخ فصبا-3400-14030715</t>
  </si>
  <si>
    <t>اختیارخ فصبا-3600-14030715</t>
  </si>
  <si>
    <t>اختیارخ فصبا-3800-14030715</t>
  </si>
  <si>
    <t>اختیارخ فصبا-4000-14030715</t>
  </si>
  <si>
    <t>اختیارخ فصبا-4200-14030715</t>
  </si>
  <si>
    <t>اختیارخ فصبا-4400-14030715</t>
  </si>
  <si>
    <t>اختیارخ فصبا-4800-14030715</t>
  </si>
  <si>
    <t>اختیارخ فصبا-5000-14030715</t>
  </si>
  <si>
    <t xml:space="preserve"> اختیارخ وکغدیر-6000-03/09/07</t>
  </si>
  <si>
    <t xml:space="preserve"> اختیارخ فصبا-4000-14030918</t>
  </si>
  <si>
    <t xml:space="preserve"> اختیارخ فصبا-4000-14031114</t>
  </si>
  <si>
    <t xml:space="preserve"> اختیارخ فصبا-3200-14030918</t>
  </si>
  <si>
    <t xml:space="preserve"> اختیارخ وکغدیر-3750-03/09/07</t>
  </si>
  <si>
    <t xml:space="preserve"> اختیارخ وکغدیر-4000-03/09/07</t>
  </si>
  <si>
    <t xml:space="preserve"> اختیارخ وکغدیر-4500-03/09/07</t>
  </si>
  <si>
    <t xml:space="preserve"> اختیارخ وکغدیر-5000-03/09/07</t>
  </si>
  <si>
    <t xml:space="preserve"> اختیارخ وکغدیر-5500-03/09/07</t>
  </si>
  <si>
    <t xml:space="preserve"> اختیارخ وکغدیر-6500-03/09/07</t>
  </si>
  <si>
    <t xml:space="preserve"> اختیارخ فصبا-2000-14030918</t>
  </si>
  <si>
    <t xml:space="preserve"> اختیارخ فصبا-3000-14030918</t>
  </si>
  <si>
    <t xml:space="preserve"> اختیارخ فصبا-3400-14030918</t>
  </si>
  <si>
    <t xml:space="preserve"> اختیارخ فصبا-3600-14030918</t>
  </si>
  <si>
    <t xml:space="preserve"> اختیارخ فصبا-3800-14030918</t>
  </si>
  <si>
    <t xml:space="preserve"> اختیارخ فصبا-2000-14031114</t>
  </si>
  <si>
    <t xml:space="preserve"> اختیارخ فصبا-3000-14031114</t>
  </si>
  <si>
    <t xml:space="preserve"> اختیارخ فصبا-3400-14031114</t>
  </si>
  <si>
    <t xml:space="preserve"> اختیارخ فصبا-3600-14031114</t>
  </si>
  <si>
    <t xml:space="preserve"> اختیارخ فصبا-3800-14031113</t>
  </si>
  <si>
    <t>اختیارخ فصبا-4100-14030320</t>
  </si>
  <si>
    <t>1-2- درآمد حاصل از سرمایه­گذاری در سهام و حق تقدم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</si>
</sst>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_);\(0\)"/>
    <numFmt numFmtId="165" formatCode="_(* #,##0_);_(* \(#,##0\);_(* &quot;-&quot;??_);_(@_)"/>
  </numFmts>
  <fonts count="15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1"/>
      <color rgb="FF000000"/>
      <name val="B Nazanin"/>
      <charset val="178"/>
    </font>
    <font>
      <b/>
      <sz val="10"/>
      <name val="IRANSans"/>
    </font>
    <font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5"/>
      <color rgb="FF000000"/>
      <name val="B Nazanin"/>
      <charset val="178"/>
    </font>
    <font>
      <u/>
      <sz val="10"/>
      <color rgb="FF000000"/>
      <name val="Arial"/>
      <family val="2"/>
    </font>
    <font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14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7" fontId="5" fillId="0" borderId="2" xfId="1" applyNumberFormat="1" applyFont="1" applyBorder="1" applyAlignment="1">
      <alignment vertical="center"/>
    </xf>
    <xf numFmtId="37" fontId="0" fillId="0" borderId="0" xfId="1" applyNumberFormat="1" applyFont="1" applyAlignment="1">
      <alignment horizontal="center" vertical="center"/>
    </xf>
    <xf numFmtId="37" fontId="5" fillId="0" borderId="2" xfId="1" applyNumberFormat="1" applyFont="1" applyBorder="1" applyAlignment="1">
      <alignment horizontal="center" vertical="center"/>
    </xf>
    <xf numFmtId="37" fontId="5" fillId="0" borderId="0" xfId="1" applyNumberFormat="1" applyFont="1" applyAlignment="1">
      <alignment vertical="center"/>
    </xf>
    <xf numFmtId="37" fontId="5" fillId="0" borderId="0" xfId="1" applyNumberFormat="1" applyFont="1" applyAlignment="1">
      <alignment horizontal="center" vertical="center"/>
    </xf>
    <xf numFmtId="37" fontId="5" fillId="0" borderId="4" xfId="1" applyNumberFormat="1" applyFont="1" applyBorder="1" applyAlignment="1">
      <alignment horizontal="center" vertical="center"/>
    </xf>
    <xf numFmtId="37" fontId="5" fillId="0" borderId="5" xfId="1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7" fillId="0" borderId="0" xfId="0" applyFont="1" applyAlignment="1">
      <alignment horizontal="center" vertical="center"/>
    </xf>
    <xf numFmtId="39" fontId="5" fillId="0" borderId="2" xfId="1" applyNumberFormat="1" applyFont="1" applyBorder="1" applyAlignment="1">
      <alignment horizontal="center" vertical="center"/>
    </xf>
    <xf numFmtId="39" fontId="5" fillId="0" borderId="0" xfId="1" applyNumberFormat="1" applyFont="1" applyBorder="1" applyAlignment="1">
      <alignment horizontal="center" vertical="center"/>
    </xf>
    <xf numFmtId="39" fontId="5" fillId="0" borderId="7" xfId="1" applyNumberFormat="1" applyFont="1" applyBorder="1" applyAlignment="1">
      <alignment horizontal="center" vertical="center"/>
    </xf>
    <xf numFmtId="37" fontId="0" fillId="0" borderId="0" xfId="0" applyNumberFormat="1" applyAlignment="1">
      <alignment horizontal="left"/>
    </xf>
    <xf numFmtId="39" fontId="5" fillId="0" borderId="5" xfId="1" applyNumberFormat="1" applyFont="1" applyBorder="1" applyAlignment="1">
      <alignment horizontal="center" vertical="center"/>
    </xf>
    <xf numFmtId="2" fontId="0" fillId="0" borderId="0" xfId="1" applyNumberFormat="1" applyFont="1" applyAlignment="1">
      <alignment horizontal="left"/>
    </xf>
    <xf numFmtId="39" fontId="5" fillId="0" borderId="0" xfId="1" applyNumberFormat="1" applyFont="1" applyAlignment="1">
      <alignment horizontal="center" vertical="center"/>
    </xf>
    <xf numFmtId="37" fontId="5" fillId="0" borderId="0" xfId="1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65" fontId="0" fillId="0" borderId="0" xfId="1" applyNumberFormat="1" applyFont="1" applyAlignment="1">
      <alignment horizontal="center" vertical="center"/>
    </xf>
    <xf numFmtId="39" fontId="0" fillId="0" borderId="0" xfId="1" applyNumberFormat="1" applyFont="1" applyAlignment="1">
      <alignment horizontal="center" vertical="center"/>
    </xf>
    <xf numFmtId="165" fontId="0" fillId="0" borderId="0" xfId="1" applyNumberFormat="1" applyFont="1" applyAlignment="1">
      <alignment horizontal="left"/>
    </xf>
    <xf numFmtId="165" fontId="9" fillId="0" borderId="0" xfId="1" applyNumberFormat="1" applyFont="1" applyAlignment="1">
      <alignment horizontal="center" vertical="center"/>
    </xf>
    <xf numFmtId="165" fontId="10" fillId="0" borderId="0" xfId="1" applyNumberFormat="1" applyFont="1" applyAlignment="1">
      <alignment horizontal="center" vertical="center"/>
    </xf>
    <xf numFmtId="165" fontId="0" fillId="0" borderId="0" xfId="0" applyNumberFormat="1" applyAlignment="1">
      <alignment horizontal="left"/>
    </xf>
    <xf numFmtId="37" fontId="5" fillId="0" borderId="2" xfId="1" applyNumberFormat="1" applyFont="1" applyFill="1" applyBorder="1" applyAlignment="1">
      <alignment horizontal="center" vertical="center"/>
    </xf>
    <xf numFmtId="37" fontId="0" fillId="0" borderId="0" xfId="1" applyNumberFormat="1" applyFont="1" applyFill="1" applyAlignment="1">
      <alignment horizontal="center" vertical="center"/>
    </xf>
    <xf numFmtId="37" fontId="5" fillId="0" borderId="0" xfId="1" applyNumberFormat="1" applyFont="1" applyFill="1" applyAlignment="1">
      <alignment horizontal="center" vertical="center"/>
    </xf>
    <xf numFmtId="37" fontId="5" fillId="0" borderId="0" xfId="1" applyNumberFormat="1" applyFont="1" applyFill="1" applyBorder="1" applyAlignment="1">
      <alignment horizontal="center" vertical="center"/>
    </xf>
    <xf numFmtId="37" fontId="0" fillId="0" borderId="0" xfId="1" applyNumberFormat="1" applyFont="1" applyBorder="1" applyAlignment="1">
      <alignment horizontal="center" vertical="center"/>
    </xf>
    <xf numFmtId="37" fontId="0" fillId="0" borderId="0" xfId="1" applyNumberFormat="1" applyFont="1" applyFill="1" applyBorder="1" applyAlignment="1">
      <alignment horizontal="center" vertical="center"/>
    </xf>
    <xf numFmtId="39" fontId="5" fillId="0" borderId="2" xfId="1" applyNumberFormat="1" applyFont="1" applyFill="1" applyBorder="1" applyAlignment="1">
      <alignment horizontal="center" vertical="center"/>
    </xf>
    <xf numFmtId="39" fontId="5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0" fillId="0" borderId="0" xfId="0"/>
    <xf numFmtId="0" fontId="4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top"/>
    </xf>
    <xf numFmtId="37" fontId="5" fillId="0" borderId="2" xfId="1" applyNumberFormat="1" applyFont="1" applyFill="1" applyBorder="1" applyAlignment="1">
      <alignment vertical="center"/>
    </xf>
    <xf numFmtId="37" fontId="5" fillId="0" borderId="0" xfId="1" applyNumberFormat="1" applyFont="1" applyFill="1" applyAlignment="1">
      <alignment vertical="center"/>
    </xf>
    <xf numFmtId="37" fontId="5" fillId="0" borderId="0" xfId="1" applyNumberFormat="1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5" fontId="5" fillId="0" borderId="2" xfId="1" applyNumberFormat="1" applyFont="1" applyBorder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165" fontId="5" fillId="0" borderId="4" xfId="1" applyNumberFormat="1" applyFont="1" applyBorder="1" applyAlignment="1">
      <alignment horizontal="center" vertical="center"/>
    </xf>
    <xf numFmtId="165" fontId="5" fillId="0" borderId="5" xfId="1" applyNumberFormat="1" applyFont="1" applyBorder="1" applyAlignment="1">
      <alignment horizontal="center" vertical="center"/>
    </xf>
    <xf numFmtId="39" fontId="5" fillId="0" borderId="0" xfId="1" applyNumberFormat="1" applyFont="1" applyFill="1" applyAlignment="1">
      <alignment horizontal="center" vertical="center"/>
    </xf>
    <xf numFmtId="37" fontId="5" fillId="0" borderId="4" xfId="1" applyNumberFormat="1" applyFont="1" applyFill="1" applyBorder="1" applyAlignment="1">
      <alignment horizontal="center" vertical="center"/>
    </xf>
    <xf numFmtId="37" fontId="5" fillId="0" borderId="5" xfId="1" applyNumberFormat="1" applyFont="1" applyFill="1" applyBorder="1" applyAlignment="1">
      <alignment horizontal="center" vertical="center"/>
    </xf>
    <xf numFmtId="39" fontId="5" fillId="0" borderId="5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39" fontId="5" fillId="0" borderId="6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vertical="top"/>
    </xf>
    <xf numFmtId="0" fontId="0" fillId="0" borderId="0" xfId="0" applyAlignment="1">
      <alignment horizontal="center"/>
    </xf>
    <xf numFmtId="165" fontId="4" fillId="0" borderId="3" xfId="1" applyNumberFormat="1" applyFont="1" applyBorder="1" applyAlignment="1">
      <alignment horizontal="center" vertical="center" wrapText="1"/>
    </xf>
    <xf numFmtId="165" fontId="0" fillId="0" borderId="2" xfId="1" applyNumberFormat="1" applyFont="1" applyBorder="1" applyAlignment="1">
      <alignment horizontal="left"/>
    </xf>
    <xf numFmtId="165" fontId="5" fillId="0" borderId="5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7" fontId="5" fillId="0" borderId="2" xfId="1" applyNumberFormat="1" applyFont="1" applyBorder="1" applyAlignment="1">
      <alignment horizontal="center" vertical="center"/>
    </xf>
    <xf numFmtId="37" fontId="5" fillId="0" borderId="0" xfId="1" applyNumberFormat="1" applyFont="1" applyAlignment="1">
      <alignment horizontal="center" vertical="center"/>
    </xf>
    <xf numFmtId="37" fontId="5" fillId="0" borderId="0" xfId="1" applyNumberFormat="1" applyFont="1" applyBorder="1" applyAlignment="1">
      <alignment horizontal="center" vertical="center"/>
    </xf>
    <xf numFmtId="37" fontId="5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165" fontId="4" fillId="0" borderId="1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178362</xdr:colOff>
      <xdr:row>26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5CB69F-E32C-83B0-8068-2C21931E4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2231388" y="0"/>
          <a:ext cx="7115737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"/>
  <sheetViews>
    <sheetView rightToLeft="1" tabSelected="1" view="pageBreakPreview" zoomScaleNormal="100" zoomScaleSheetLayoutView="100" workbookViewId="0">
      <selection activeCell="J5" sqref="J5"/>
    </sheetView>
  </sheetViews>
  <sheetFormatPr defaultRowHeight="12.75"/>
  <cols>
    <col min="1" max="1" width="48.85546875" customWidth="1"/>
    <col min="2" max="2" width="29.85546875" customWidth="1"/>
    <col min="3" max="3" width="25.5703125" customWidth="1"/>
  </cols>
  <sheetData>
    <row r="1" spans="1:3" ht="29.1" customHeight="1">
      <c r="A1" s="90" t="s">
        <v>0</v>
      </c>
      <c r="B1" s="90"/>
      <c r="C1" s="90"/>
    </row>
    <row r="2" spans="1:3" ht="21.75" customHeight="1">
      <c r="A2" s="90" t="s">
        <v>1</v>
      </c>
      <c r="B2" s="90"/>
      <c r="C2" s="90"/>
    </row>
    <row r="3" spans="1:3" ht="21.75" customHeight="1">
      <c r="A3" s="90" t="s">
        <v>2</v>
      </c>
      <c r="B3" s="90"/>
      <c r="C3" s="90"/>
    </row>
    <row r="4" spans="1:3" ht="51" customHeight="1"/>
    <row r="5" spans="1:3" ht="123.6" customHeight="1">
      <c r="B5" s="91"/>
    </row>
    <row r="6" spans="1:3" ht="123.6" customHeight="1">
      <c r="B6" s="91"/>
    </row>
    <row r="7" spans="1:3" ht="179.25" customHeight="1">
      <c r="B7" s="91"/>
    </row>
  </sheetData>
  <mergeCells count="4">
    <mergeCell ref="A1:C1"/>
    <mergeCell ref="A2:C2"/>
    <mergeCell ref="A3:C3"/>
    <mergeCell ref="B5:B7"/>
  </mergeCells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view="pageBreakPreview" zoomScaleNormal="100" zoomScaleSheetLayoutView="100" workbookViewId="0">
      <selection activeCell="J27" sqref="J27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s="78" customFormat="1" ht="25.5">
      <c r="A1" s="92" t="s">
        <v>0</v>
      </c>
      <c r="B1" s="92"/>
      <c r="C1" s="92"/>
      <c r="D1" s="92"/>
      <c r="E1" s="92"/>
      <c r="F1" s="92"/>
    </row>
    <row r="2" spans="1:6" s="78" customFormat="1" ht="25.5">
      <c r="A2" s="92" t="s">
        <v>114</v>
      </c>
      <c r="B2" s="92"/>
      <c r="C2" s="92"/>
      <c r="D2" s="92"/>
      <c r="E2" s="92"/>
      <c r="F2" s="92"/>
    </row>
    <row r="3" spans="1:6" s="78" customFormat="1" ht="25.5">
      <c r="A3" s="92" t="s">
        <v>2</v>
      </c>
      <c r="B3" s="92"/>
      <c r="C3" s="92"/>
      <c r="D3" s="92"/>
      <c r="E3" s="92"/>
      <c r="F3" s="92"/>
    </row>
    <row r="4" spans="1:6" ht="14.45" customHeight="1"/>
    <row r="5" spans="1:6" ht="29.1" customHeight="1">
      <c r="A5" s="1">
        <f>-4-2</f>
        <v>-6</v>
      </c>
      <c r="B5" s="93" t="s">
        <v>128</v>
      </c>
      <c r="C5" s="93"/>
      <c r="D5" s="93"/>
      <c r="E5" s="93"/>
      <c r="F5" s="93"/>
    </row>
    <row r="6" spans="1:6" ht="21">
      <c r="D6" s="2" t="s">
        <v>129</v>
      </c>
      <c r="F6" s="2" t="s">
        <v>9</v>
      </c>
    </row>
    <row r="7" spans="1:6" ht="21">
      <c r="A7" s="94" t="s">
        <v>128</v>
      </c>
      <c r="B7" s="94"/>
      <c r="D7" s="4" t="s">
        <v>89</v>
      </c>
      <c r="F7" s="4" t="s">
        <v>89</v>
      </c>
    </row>
    <row r="8" spans="1:6" ht="21.75" customHeight="1">
      <c r="A8" s="101" t="s">
        <v>128</v>
      </c>
      <c r="B8" s="101"/>
      <c r="D8" s="11">
        <v>0</v>
      </c>
      <c r="E8" s="12"/>
      <c r="F8" s="11">
        <v>78479394808</v>
      </c>
    </row>
    <row r="9" spans="1:6" ht="21.75" customHeight="1">
      <c r="A9" s="103" t="s">
        <v>153</v>
      </c>
      <c r="B9" s="103"/>
      <c r="D9" s="16">
        <v>0</v>
      </c>
      <c r="E9" s="12"/>
      <c r="F9" s="16">
        <v>43619</v>
      </c>
    </row>
    <row r="10" spans="1:6" ht="21.75" customHeight="1">
      <c r="A10" s="102" t="s">
        <v>35</v>
      </c>
      <c r="B10" s="102"/>
      <c r="D10" s="17">
        <f>SUM(D8:D9)</f>
        <v>0</v>
      </c>
      <c r="E10" s="12"/>
      <c r="F10" s="17">
        <f>SUM(F8:F9)</f>
        <v>78479438427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6"/>
  <sheetViews>
    <sheetView rightToLeft="1" view="pageBreakPreview" zoomScaleNormal="100" zoomScaleSheetLayoutView="100" workbookViewId="0">
      <selection activeCell="K27" sqref="K27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7.85546875" bestFit="1" customWidth="1"/>
    <col min="16" max="16" width="1.28515625" customWidth="1"/>
    <col min="17" max="17" width="10.42578125" customWidth="1"/>
    <col min="18" max="18" width="1.28515625" customWidth="1"/>
    <col min="19" max="19" width="17.85546875" customWidth="1"/>
    <col min="20" max="20" width="0.28515625" customWidth="1"/>
  </cols>
  <sheetData>
    <row r="1" spans="1:19" s="78" customFormat="1" ht="25.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</row>
    <row r="2" spans="1:19" s="78" customFormat="1" ht="25.5">
      <c r="A2" s="92" t="s">
        <v>114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19" s="78" customFormat="1" ht="25.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4" spans="1:19" ht="14.45" customHeight="1"/>
    <row r="5" spans="1:19" ht="24">
      <c r="A5" s="93" t="s">
        <v>132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</row>
    <row r="6" spans="1:19" ht="21">
      <c r="A6" s="94" t="s">
        <v>36</v>
      </c>
      <c r="C6" s="94" t="s">
        <v>154</v>
      </c>
      <c r="D6" s="94"/>
      <c r="E6" s="94"/>
      <c r="F6" s="94"/>
      <c r="G6" s="94"/>
      <c r="I6" s="94" t="s">
        <v>129</v>
      </c>
      <c r="J6" s="94"/>
      <c r="K6" s="94"/>
      <c r="L6" s="94"/>
      <c r="M6" s="94"/>
      <c r="O6" s="94" t="s">
        <v>130</v>
      </c>
      <c r="P6" s="94"/>
      <c r="Q6" s="94"/>
      <c r="R6" s="94"/>
      <c r="S6" s="94"/>
    </row>
    <row r="7" spans="1:19" ht="42">
      <c r="A7" s="94"/>
      <c r="C7" s="10" t="s">
        <v>155</v>
      </c>
      <c r="D7" s="3"/>
      <c r="E7" s="10" t="s">
        <v>156</v>
      </c>
      <c r="F7" s="3"/>
      <c r="G7" s="10" t="s">
        <v>157</v>
      </c>
      <c r="I7" s="10" t="s">
        <v>158</v>
      </c>
      <c r="J7" s="3"/>
      <c r="K7" s="10" t="s">
        <v>159</v>
      </c>
      <c r="L7" s="3"/>
      <c r="M7" s="10" t="s">
        <v>160</v>
      </c>
      <c r="O7" s="10" t="s">
        <v>158</v>
      </c>
      <c r="P7" s="3"/>
      <c r="Q7" s="10" t="s">
        <v>159</v>
      </c>
      <c r="R7" s="3"/>
      <c r="S7" s="10" t="s">
        <v>160</v>
      </c>
    </row>
    <row r="8" spans="1:19" ht="21.75" customHeight="1">
      <c r="A8" s="5" t="s">
        <v>33</v>
      </c>
      <c r="C8" s="5" t="s">
        <v>161</v>
      </c>
      <c r="E8" s="11">
        <v>1092556</v>
      </c>
      <c r="F8" s="12"/>
      <c r="G8" s="11">
        <v>114</v>
      </c>
      <c r="H8" s="12"/>
      <c r="I8" s="11">
        <v>0</v>
      </c>
      <c r="J8" s="12"/>
      <c r="K8" s="11">
        <v>0</v>
      </c>
      <c r="L8" s="12"/>
      <c r="M8" s="11">
        <v>0</v>
      </c>
      <c r="N8" s="12"/>
      <c r="O8" s="11">
        <v>124551384</v>
      </c>
      <c r="P8" s="12"/>
      <c r="Q8" s="11">
        <v>0</v>
      </c>
      <c r="R8" s="12"/>
      <c r="S8" s="11">
        <v>124551384</v>
      </c>
    </row>
    <row r="9" spans="1:19" ht="21.75" customHeight="1">
      <c r="A9" s="6" t="s">
        <v>30</v>
      </c>
      <c r="C9" s="6" t="s">
        <v>162</v>
      </c>
      <c r="E9" s="14">
        <v>90384512</v>
      </c>
      <c r="F9" s="12"/>
      <c r="G9" s="14">
        <v>270</v>
      </c>
      <c r="H9" s="12"/>
      <c r="I9" s="14">
        <v>0</v>
      </c>
      <c r="J9" s="12"/>
      <c r="K9" s="14">
        <v>0</v>
      </c>
      <c r="L9" s="12"/>
      <c r="M9" s="14">
        <v>0</v>
      </c>
      <c r="N9" s="12"/>
      <c r="O9" s="14">
        <v>24403818240</v>
      </c>
      <c r="P9" s="12"/>
      <c r="Q9" s="14">
        <v>0</v>
      </c>
      <c r="R9" s="12"/>
      <c r="S9" s="14">
        <v>24403818240</v>
      </c>
    </row>
    <row r="10" spans="1:19" ht="21.75" customHeight="1">
      <c r="A10" s="6" t="s">
        <v>29</v>
      </c>
      <c r="C10" s="6" t="s">
        <v>163</v>
      </c>
      <c r="E10" s="14">
        <v>23622431</v>
      </c>
      <c r="F10" s="12"/>
      <c r="G10" s="14">
        <v>450</v>
      </c>
      <c r="H10" s="12"/>
      <c r="I10" s="14">
        <v>0</v>
      </c>
      <c r="J10" s="12"/>
      <c r="K10" s="14">
        <v>0</v>
      </c>
      <c r="L10" s="12"/>
      <c r="M10" s="14">
        <v>0</v>
      </c>
      <c r="N10" s="12"/>
      <c r="O10" s="14">
        <v>10630093950</v>
      </c>
      <c r="P10" s="12"/>
      <c r="Q10" s="14">
        <v>0</v>
      </c>
      <c r="R10" s="12"/>
      <c r="S10" s="14">
        <v>10630093950</v>
      </c>
    </row>
    <row r="11" spans="1:19" ht="21.75" customHeight="1">
      <c r="A11" s="6" t="s">
        <v>26</v>
      </c>
      <c r="C11" s="6" t="s">
        <v>164</v>
      </c>
      <c r="E11" s="14">
        <v>25726590</v>
      </c>
      <c r="F11" s="12"/>
      <c r="G11" s="14">
        <v>388</v>
      </c>
      <c r="H11" s="12"/>
      <c r="I11" s="14">
        <v>0</v>
      </c>
      <c r="J11" s="12"/>
      <c r="K11" s="14">
        <v>0</v>
      </c>
      <c r="L11" s="12"/>
      <c r="M11" s="14">
        <v>0</v>
      </c>
      <c r="N11" s="12"/>
      <c r="O11" s="14">
        <v>9981916920</v>
      </c>
      <c r="P11" s="12"/>
      <c r="Q11" s="14">
        <v>0</v>
      </c>
      <c r="R11" s="12"/>
      <c r="S11" s="14">
        <v>9981916920</v>
      </c>
    </row>
    <row r="12" spans="1:19" ht="21.75" customHeight="1">
      <c r="A12" s="6" t="s">
        <v>24</v>
      </c>
      <c r="C12" s="6" t="s">
        <v>165</v>
      </c>
      <c r="E12" s="14">
        <v>3776384605</v>
      </c>
      <c r="F12" s="12"/>
      <c r="G12" s="14">
        <v>1060</v>
      </c>
      <c r="H12" s="12"/>
      <c r="I12" s="14">
        <v>0</v>
      </c>
      <c r="J12" s="12"/>
      <c r="K12" s="14">
        <v>0</v>
      </c>
      <c r="L12" s="12"/>
      <c r="M12" s="14">
        <v>0</v>
      </c>
      <c r="N12" s="12"/>
      <c r="O12" s="14">
        <v>4002967681300</v>
      </c>
      <c r="P12" s="12"/>
      <c r="Q12" s="14">
        <v>0</v>
      </c>
      <c r="R12" s="12"/>
      <c r="S12" s="14">
        <v>4002967681300</v>
      </c>
    </row>
    <row r="13" spans="1:19" ht="21.75" customHeight="1">
      <c r="A13" s="6" t="s">
        <v>20</v>
      </c>
      <c r="C13" s="6" t="s">
        <v>166</v>
      </c>
      <c r="E13" s="14">
        <v>16104317</v>
      </c>
      <c r="F13" s="12"/>
      <c r="G13" s="14">
        <v>3359</v>
      </c>
      <c r="H13" s="12"/>
      <c r="I13" s="14">
        <v>0</v>
      </c>
      <c r="J13" s="12"/>
      <c r="K13" s="14">
        <v>0</v>
      </c>
      <c r="L13" s="12"/>
      <c r="M13" s="14">
        <v>0</v>
      </c>
      <c r="N13" s="12"/>
      <c r="O13" s="14">
        <v>54094400803</v>
      </c>
      <c r="P13" s="12"/>
      <c r="Q13" s="14">
        <v>0</v>
      </c>
      <c r="R13" s="12"/>
      <c r="S13" s="14">
        <v>54094400803</v>
      </c>
    </row>
    <row r="14" spans="1:19" ht="21.75" customHeight="1">
      <c r="A14" s="6" t="s">
        <v>32</v>
      </c>
      <c r="C14" s="6" t="s">
        <v>167</v>
      </c>
      <c r="E14" s="14">
        <v>1230762920</v>
      </c>
      <c r="F14" s="12"/>
      <c r="G14" s="14">
        <v>700</v>
      </c>
      <c r="H14" s="12"/>
      <c r="I14" s="14">
        <v>0</v>
      </c>
      <c r="J14" s="12"/>
      <c r="K14" s="14">
        <v>0</v>
      </c>
      <c r="L14" s="12"/>
      <c r="M14" s="14">
        <v>0</v>
      </c>
      <c r="N14" s="12"/>
      <c r="O14" s="14">
        <v>861534044000</v>
      </c>
      <c r="P14" s="12"/>
      <c r="Q14" s="14">
        <v>0</v>
      </c>
      <c r="R14" s="12"/>
      <c r="S14" s="14">
        <v>861534044000</v>
      </c>
    </row>
    <row r="15" spans="1:19" ht="21.75" customHeight="1">
      <c r="A15" s="7" t="s">
        <v>31</v>
      </c>
      <c r="C15" s="7" t="s">
        <v>168</v>
      </c>
      <c r="E15" s="16">
        <v>2187364351</v>
      </c>
      <c r="F15" s="12"/>
      <c r="G15" s="16">
        <v>150</v>
      </c>
      <c r="H15" s="12"/>
      <c r="I15" s="16">
        <v>0</v>
      </c>
      <c r="J15" s="12"/>
      <c r="K15" s="16">
        <v>0</v>
      </c>
      <c r="L15" s="12"/>
      <c r="M15" s="16">
        <v>0</v>
      </c>
      <c r="N15" s="12"/>
      <c r="O15" s="16">
        <v>328104652650</v>
      </c>
      <c r="P15" s="12"/>
      <c r="Q15" s="16">
        <v>0</v>
      </c>
      <c r="R15" s="12"/>
      <c r="S15" s="16">
        <v>328104652650</v>
      </c>
    </row>
    <row r="16" spans="1:19" ht="21.75" customHeight="1">
      <c r="A16" s="8" t="s">
        <v>35</v>
      </c>
      <c r="C16" s="9"/>
      <c r="E16" s="17"/>
      <c r="F16" s="12"/>
      <c r="G16" s="17"/>
      <c r="H16" s="12"/>
      <c r="I16" s="17">
        <f>SUM(I8:I15)</f>
        <v>0</v>
      </c>
      <c r="J16" s="12"/>
      <c r="K16" s="17">
        <f>SUM(K8:K15)</f>
        <v>0</v>
      </c>
      <c r="L16" s="12"/>
      <c r="M16" s="17">
        <f>SUM(M8:M15)</f>
        <v>0</v>
      </c>
      <c r="N16" s="12"/>
      <c r="O16" s="17">
        <f>SUM(O8:O15)</f>
        <v>5291841159247</v>
      </c>
      <c r="P16" s="12"/>
      <c r="Q16" s="17">
        <f>SUM(Q8:Q15)</f>
        <v>0</v>
      </c>
      <c r="R16" s="12"/>
      <c r="S16" s="17">
        <f>SUM(S8:S15)</f>
        <v>5291841159247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32"/>
  <sheetViews>
    <sheetView rightToLeft="1" view="pageBreakPreview" topLeftCell="A16" zoomScaleNormal="100" zoomScaleSheetLayoutView="100" workbookViewId="0">
      <selection activeCell="K48" sqref="K48"/>
    </sheetView>
  </sheetViews>
  <sheetFormatPr defaultRowHeight="12.75"/>
  <cols>
    <col min="1" max="1" width="56.42578125" customWidth="1"/>
    <col min="2" max="2" width="1.28515625" customWidth="1"/>
    <col min="3" max="3" width="16.42578125" customWidth="1"/>
    <col min="4" max="4" width="1.28515625" customWidth="1"/>
    <col min="5" max="5" width="14.140625" customWidth="1"/>
    <col min="6" max="6" width="1.28515625" customWidth="1"/>
    <col min="7" max="7" width="16.28515625" customWidth="1"/>
    <col min="8" max="8" width="1.28515625" customWidth="1"/>
    <col min="9" max="9" width="15.85546875" customWidth="1"/>
    <col min="10" max="10" width="1.28515625" customWidth="1"/>
    <col min="11" max="11" width="14.7109375" customWidth="1"/>
    <col min="12" max="12" width="1.28515625" customWidth="1"/>
    <col min="13" max="13" width="15.28515625" customWidth="1"/>
    <col min="14" max="14" width="0.28515625" customWidth="1"/>
  </cols>
  <sheetData>
    <row r="1" spans="1:13" s="78" customFormat="1" ht="25.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 s="78" customFormat="1" ht="25.5">
      <c r="A2" s="92" t="s">
        <v>114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s="78" customFormat="1" ht="25.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ht="14.45" customHeight="1"/>
    <row r="5" spans="1:13" ht="24">
      <c r="A5" s="93" t="s">
        <v>171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</row>
    <row r="6" spans="1:13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1">
      <c r="A7" s="94" t="s">
        <v>117</v>
      </c>
      <c r="C7" s="94" t="s">
        <v>129</v>
      </c>
      <c r="D7" s="94"/>
      <c r="E7" s="94"/>
      <c r="F7" s="94"/>
      <c r="G7" s="94"/>
      <c r="I7" s="94" t="s">
        <v>130</v>
      </c>
      <c r="J7" s="94"/>
      <c r="K7" s="94"/>
      <c r="L7" s="94"/>
      <c r="M7" s="94"/>
    </row>
    <row r="8" spans="1:13" ht="29.1" customHeight="1">
      <c r="A8" s="94"/>
      <c r="C8" s="10" t="s">
        <v>169</v>
      </c>
      <c r="D8" s="3"/>
      <c r="E8" s="10" t="s">
        <v>159</v>
      </c>
      <c r="F8" s="3"/>
      <c r="G8" s="10" t="s">
        <v>170</v>
      </c>
      <c r="I8" s="10" t="s">
        <v>169</v>
      </c>
      <c r="J8" s="3"/>
      <c r="K8" s="10" t="s">
        <v>159</v>
      </c>
      <c r="L8" s="3"/>
      <c r="M8" s="10" t="s">
        <v>170</v>
      </c>
    </row>
    <row r="9" spans="1:13" ht="21.75" customHeight="1">
      <c r="A9" s="5" t="s">
        <v>92</v>
      </c>
      <c r="C9" s="11">
        <v>71272</v>
      </c>
      <c r="D9" s="12"/>
      <c r="E9" s="11">
        <v>0</v>
      </c>
      <c r="F9" s="12"/>
      <c r="G9" s="11">
        <v>71272</v>
      </c>
      <c r="H9" s="12"/>
      <c r="I9" s="11">
        <v>140801988</v>
      </c>
      <c r="J9" s="12"/>
      <c r="K9" s="11">
        <v>0</v>
      </c>
      <c r="L9" s="12"/>
      <c r="M9" s="11">
        <v>140801988</v>
      </c>
    </row>
    <row r="10" spans="1:13" ht="21.75" customHeight="1">
      <c r="A10" s="6" t="s">
        <v>93</v>
      </c>
      <c r="C10" s="14">
        <v>0</v>
      </c>
      <c r="D10" s="12"/>
      <c r="E10" s="14">
        <v>0</v>
      </c>
      <c r="F10" s="12"/>
      <c r="G10" s="14">
        <v>0</v>
      </c>
      <c r="H10" s="12"/>
      <c r="I10" s="14">
        <v>82763282</v>
      </c>
      <c r="J10" s="12"/>
      <c r="K10" s="14">
        <v>0</v>
      </c>
      <c r="L10" s="12"/>
      <c r="M10" s="14">
        <v>82763282</v>
      </c>
    </row>
    <row r="11" spans="1:13" ht="21.75" customHeight="1">
      <c r="A11" s="6" t="s">
        <v>96</v>
      </c>
      <c r="C11" s="14">
        <v>534019</v>
      </c>
      <c r="D11" s="12"/>
      <c r="E11" s="14">
        <v>0</v>
      </c>
      <c r="F11" s="12"/>
      <c r="G11" s="14">
        <v>534019</v>
      </c>
      <c r="H11" s="12"/>
      <c r="I11" s="14">
        <v>28243301</v>
      </c>
      <c r="J11" s="12"/>
      <c r="K11" s="14">
        <v>0</v>
      </c>
      <c r="L11" s="12"/>
      <c r="M11" s="14">
        <v>28243301</v>
      </c>
    </row>
    <row r="12" spans="1:13" ht="21.75" customHeight="1">
      <c r="A12" s="6" t="s">
        <v>97</v>
      </c>
      <c r="C12" s="14">
        <v>820091</v>
      </c>
      <c r="D12" s="12"/>
      <c r="E12" s="14">
        <v>0</v>
      </c>
      <c r="F12" s="12"/>
      <c r="G12" s="14">
        <v>820091</v>
      </c>
      <c r="H12" s="12"/>
      <c r="I12" s="14">
        <v>64327574</v>
      </c>
      <c r="J12" s="12"/>
      <c r="K12" s="14">
        <v>0</v>
      </c>
      <c r="L12" s="12"/>
      <c r="M12" s="14">
        <v>64327574</v>
      </c>
    </row>
    <row r="13" spans="1:13" ht="21.75" customHeight="1">
      <c r="A13" s="6" t="s">
        <v>149</v>
      </c>
      <c r="C13" s="14">
        <v>0</v>
      </c>
      <c r="D13" s="12"/>
      <c r="E13" s="14">
        <v>0</v>
      </c>
      <c r="F13" s="12"/>
      <c r="G13" s="14">
        <v>0</v>
      </c>
      <c r="H13" s="12"/>
      <c r="I13" s="14">
        <v>5439497</v>
      </c>
      <c r="J13" s="12"/>
      <c r="K13" s="14">
        <v>0</v>
      </c>
      <c r="L13" s="12"/>
      <c r="M13" s="14">
        <v>5439497</v>
      </c>
    </row>
    <row r="14" spans="1:13" ht="21.75" customHeight="1">
      <c r="A14" s="6" t="s">
        <v>150</v>
      </c>
      <c r="C14" s="14">
        <v>0</v>
      </c>
      <c r="D14" s="12"/>
      <c r="E14" s="14">
        <v>0</v>
      </c>
      <c r="F14" s="12"/>
      <c r="G14" s="14">
        <v>0</v>
      </c>
      <c r="H14" s="12"/>
      <c r="I14" s="14">
        <v>102717759</v>
      </c>
      <c r="J14" s="12"/>
      <c r="K14" s="14">
        <v>0</v>
      </c>
      <c r="L14" s="12"/>
      <c r="M14" s="14">
        <v>102717759</v>
      </c>
    </row>
    <row r="15" spans="1:13" ht="21.75" customHeight="1">
      <c r="A15" s="6" t="s">
        <v>151</v>
      </c>
      <c r="C15" s="14">
        <v>0</v>
      </c>
      <c r="D15" s="12"/>
      <c r="E15" s="14">
        <v>0</v>
      </c>
      <c r="F15" s="12"/>
      <c r="G15" s="14">
        <v>0</v>
      </c>
      <c r="H15" s="12"/>
      <c r="I15" s="14">
        <v>4382442</v>
      </c>
      <c r="J15" s="12"/>
      <c r="K15" s="14">
        <v>0</v>
      </c>
      <c r="L15" s="12"/>
      <c r="M15" s="14">
        <v>4382442</v>
      </c>
    </row>
    <row r="16" spans="1:13" ht="21.75" customHeight="1">
      <c r="A16" s="6" t="s">
        <v>152</v>
      </c>
      <c r="C16" s="14">
        <v>0</v>
      </c>
      <c r="D16" s="12"/>
      <c r="E16" s="14">
        <v>0</v>
      </c>
      <c r="F16" s="12"/>
      <c r="G16" s="14">
        <v>0</v>
      </c>
      <c r="H16" s="12"/>
      <c r="I16" s="14">
        <v>23357327</v>
      </c>
      <c r="J16" s="12"/>
      <c r="K16" s="14">
        <v>0</v>
      </c>
      <c r="L16" s="12"/>
      <c r="M16" s="14">
        <v>23357327</v>
      </c>
    </row>
    <row r="17" spans="1:13" ht="21.75" customHeight="1">
      <c r="A17" s="6" t="s">
        <v>99</v>
      </c>
      <c r="C17" s="14">
        <v>297797</v>
      </c>
      <c r="D17" s="12"/>
      <c r="E17" s="14">
        <v>0</v>
      </c>
      <c r="F17" s="12"/>
      <c r="G17" s="14">
        <v>297797</v>
      </c>
      <c r="H17" s="12"/>
      <c r="I17" s="14">
        <v>811133</v>
      </c>
      <c r="J17" s="12"/>
      <c r="K17" s="14">
        <v>0</v>
      </c>
      <c r="L17" s="12"/>
      <c r="M17" s="14">
        <v>811133</v>
      </c>
    </row>
    <row r="18" spans="1:13" ht="21.75" customHeight="1">
      <c r="A18" s="6" t="s">
        <v>100</v>
      </c>
      <c r="C18" s="14">
        <v>282833</v>
      </c>
      <c r="D18" s="12"/>
      <c r="E18" s="14">
        <v>0</v>
      </c>
      <c r="F18" s="12"/>
      <c r="G18" s="14">
        <v>282833</v>
      </c>
      <c r="H18" s="12"/>
      <c r="I18" s="14">
        <v>334556160</v>
      </c>
      <c r="J18" s="12"/>
      <c r="K18" s="14">
        <v>0</v>
      </c>
      <c r="L18" s="12"/>
      <c r="M18" s="14">
        <v>334556160</v>
      </c>
    </row>
    <row r="19" spans="1:13" ht="21.75" customHeight="1">
      <c r="A19" s="6" t="s">
        <v>101</v>
      </c>
      <c r="C19" s="14">
        <v>203875</v>
      </c>
      <c r="D19" s="12"/>
      <c r="E19" s="14">
        <v>0</v>
      </c>
      <c r="F19" s="12"/>
      <c r="G19" s="14">
        <v>203875</v>
      </c>
      <c r="H19" s="12"/>
      <c r="I19" s="14">
        <v>12902378</v>
      </c>
      <c r="J19" s="12"/>
      <c r="K19" s="14">
        <v>0</v>
      </c>
      <c r="L19" s="12"/>
      <c r="M19" s="14">
        <v>12902378</v>
      </c>
    </row>
    <row r="20" spans="1:13" ht="21.75" customHeight="1">
      <c r="A20" s="6" t="s">
        <v>102</v>
      </c>
      <c r="C20" s="14">
        <v>138807</v>
      </c>
      <c r="D20" s="12"/>
      <c r="E20" s="14">
        <v>0</v>
      </c>
      <c r="F20" s="12"/>
      <c r="G20" s="14">
        <v>138807</v>
      </c>
      <c r="H20" s="12"/>
      <c r="I20" s="14">
        <v>21120619</v>
      </c>
      <c r="J20" s="12"/>
      <c r="K20" s="14">
        <v>0</v>
      </c>
      <c r="L20" s="12"/>
      <c r="M20" s="14">
        <v>21120619</v>
      </c>
    </row>
    <row r="21" spans="1:13" ht="21.75" customHeight="1">
      <c r="A21" s="6" t="s">
        <v>103</v>
      </c>
      <c r="C21" s="14">
        <v>67456</v>
      </c>
      <c r="D21" s="12"/>
      <c r="E21" s="14">
        <v>0</v>
      </c>
      <c r="F21" s="12"/>
      <c r="G21" s="14">
        <v>67456</v>
      </c>
      <c r="H21" s="12"/>
      <c r="I21" s="14">
        <v>169436442</v>
      </c>
      <c r="J21" s="12"/>
      <c r="K21" s="14">
        <v>0</v>
      </c>
      <c r="L21" s="12"/>
      <c r="M21" s="14">
        <v>169436442</v>
      </c>
    </row>
    <row r="22" spans="1:13" ht="21.75" customHeight="1">
      <c r="A22" s="6" t="s">
        <v>104</v>
      </c>
      <c r="C22" s="14">
        <v>18125605</v>
      </c>
      <c r="D22" s="12"/>
      <c r="E22" s="14">
        <v>0</v>
      </c>
      <c r="F22" s="12"/>
      <c r="G22" s="14">
        <v>18125605</v>
      </c>
      <c r="H22" s="12"/>
      <c r="I22" s="14">
        <v>102627984</v>
      </c>
      <c r="J22" s="12"/>
      <c r="K22" s="14">
        <v>0</v>
      </c>
      <c r="L22" s="12"/>
      <c r="M22" s="14">
        <v>102627984</v>
      </c>
    </row>
    <row r="23" spans="1:13" ht="21.75" customHeight="1">
      <c r="A23" s="6" t="s">
        <v>105</v>
      </c>
      <c r="C23" s="14">
        <v>4162</v>
      </c>
      <c r="D23" s="12"/>
      <c r="E23" s="14">
        <v>0</v>
      </c>
      <c r="F23" s="12"/>
      <c r="G23" s="14">
        <v>4162</v>
      </c>
      <c r="H23" s="12"/>
      <c r="I23" s="14">
        <v>21204</v>
      </c>
      <c r="J23" s="12"/>
      <c r="K23" s="14">
        <v>0</v>
      </c>
      <c r="L23" s="12"/>
      <c r="M23" s="14">
        <v>21204</v>
      </c>
    </row>
    <row r="24" spans="1:13" ht="21.75" customHeight="1">
      <c r="A24" s="6" t="s">
        <v>106</v>
      </c>
      <c r="C24" s="14">
        <v>401708</v>
      </c>
      <c r="D24" s="12"/>
      <c r="E24" s="14">
        <v>0</v>
      </c>
      <c r="F24" s="12"/>
      <c r="G24" s="14">
        <v>401708</v>
      </c>
      <c r="H24" s="12"/>
      <c r="I24" s="14">
        <v>2941217</v>
      </c>
      <c r="J24" s="12"/>
      <c r="K24" s="14">
        <v>0</v>
      </c>
      <c r="L24" s="12"/>
      <c r="M24" s="14">
        <v>2941217</v>
      </c>
    </row>
    <row r="25" spans="1:13" ht="21.75" customHeight="1">
      <c r="A25" s="6" t="s">
        <v>107</v>
      </c>
      <c r="C25" s="14">
        <v>4144</v>
      </c>
      <c r="D25" s="12"/>
      <c r="E25" s="14">
        <v>0</v>
      </c>
      <c r="F25" s="12"/>
      <c r="G25" s="14">
        <v>4144</v>
      </c>
      <c r="H25" s="12"/>
      <c r="I25" s="14">
        <v>16903</v>
      </c>
      <c r="J25" s="12"/>
      <c r="K25" s="14">
        <v>0</v>
      </c>
      <c r="L25" s="12"/>
      <c r="M25" s="14">
        <v>16903</v>
      </c>
    </row>
    <row r="26" spans="1:13" ht="21.75" customHeight="1">
      <c r="A26" s="6" t="s">
        <v>108</v>
      </c>
      <c r="C26" s="14">
        <v>54361</v>
      </c>
      <c r="D26" s="12"/>
      <c r="E26" s="14">
        <v>0</v>
      </c>
      <c r="F26" s="12"/>
      <c r="G26" s="14">
        <v>54361</v>
      </c>
      <c r="H26" s="12"/>
      <c r="I26" s="14">
        <v>6317841</v>
      </c>
      <c r="J26" s="12"/>
      <c r="K26" s="14">
        <v>0</v>
      </c>
      <c r="L26" s="12"/>
      <c r="M26" s="14">
        <v>6317841</v>
      </c>
    </row>
    <row r="27" spans="1:13" ht="21.75" customHeight="1">
      <c r="A27" s="6" t="s">
        <v>109</v>
      </c>
      <c r="C27" s="14">
        <v>51212</v>
      </c>
      <c r="D27" s="12"/>
      <c r="E27" s="14">
        <v>0</v>
      </c>
      <c r="F27" s="12"/>
      <c r="G27" s="14">
        <v>51212</v>
      </c>
      <c r="H27" s="12"/>
      <c r="I27" s="14">
        <v>39154664</v>
      </c>
      <c r="J27" s="12"/>
      <c r="K27" s="14">
        <v>0</v>
      </c>
      <c r="L27" s="12"/>
      <c r="M27" s="14">
        <v>39154664</v>
      </c>
    </row>
    <row r="28" spans="1:13" ht="21.75" customHeight="1">
      <c r="A28" s="6" t="s">
        <v>110</v>
      </c>
      <c r="C28" s="14">
        <v>58574011</v>
      </c>
      <c r="D28" s="12"/>
      <c r="E28" s="14">
        <v>0</v>
      </c>
      <c r="F28" s="12"/>
      <c r="G28" s="14">
        <v>58574011</v>
      </c>
      <c r="H28" s="12"/>
      <c r="I28" s="14">
        <v>180129879</v>
      </c>
      <c r="J28" s="12"/>
      <c r="K28" s="14">
        <v>0</v>
      </c>
      <c r="L28" s="12"/>
      <c r="M28" s="14">
        <v>180129879</v>
      </c>
    </row>
    <row r="29" spans="1:13" ht="21.75" customHeight="1">
      <c r="A29" s="6" t="s">
        <v>111</v>
      </c>
      <c r="C29" s="14">
        <v>4127</v>
      </c>
      <c r="D29" s="12"/>
      <c r="E29" s="14">
        <v>0</v>
      </c>
      <c r="F29" s="12"/>
      <c r="G29" s="14">
        <v>4127</v>
      </c>
      <c r="H29" s="12"/>
      <c r="I29" s="14">
        <v>12621</v>
      </c>
      <c r="J29" s="12"/>
      <c r="K29" s="14">
        <v>0</v>
      </c>
      <c r="L29" s="12"/>
      <c r="M29" s="14">
        <v>12621</v>
      </c>
    </row>
    <row r="30" spans="1:13" ht="21.75" customHeight="1">
      <c r="A30" s="6" t="s">
        <v>112</v>
      </c>
      <c r="C30" s="14">
        <v>255947</v>
      </c>
      <c r="D30" s="12"/>
      <c r="E30" s="14">
        <v>0</v>
      </c>
      <c r="F30" s="12"/>
      <c r="G30" s="14">
        <v>255947</v>
      </c>
      <c r="H30" s="12"/>
      <c r="I30" s="14">
        <v>788606</v>
      </c>
      <c r="J30" s="12"/>
      <c r="K30" s="14">
        <v>0</v>
      </c>
      <c r="L30" s="12"/>
      <c r="M30" s="14">
        <v>788606</v>
      </c>
    </row>
    <row r="31" spans="1:13" ht="21.75" customHeight="1">
      <c r="A31" s="7" t="s">
        <v>113</v>
      </c>
      <c r="C31" s="16">
        <v>139344</v>
      </c>
      <c r="D31" s="12"/>
      <c r="E31" s="16">
        <v>0</v>
      </c>
      <c r="F31" s="12"/>
      <c r="G31" s="16">
        <v>139344</v>
      </c>
      <c r="H31" s="12"/>
      <c r="I31" s="16">
        <v>435427</v>
      </c>
      <c r="J31" s="12"/>
      <c r="K31" s="16">
        <v>0</v>
      </c>
      <c r="L31" s="12"/>
      <c r="M31" s="16">
        <v>435427</v>
      </c>
    </row>
    <row r="32" spans="1:13" ht="21.75" customHeight="1">
      <c r="A32" s="8" t="s">
        <v>35</v>
      </c>
      <c r="C32" s="17">
        <f>SUM(C9:C31)</f>
        <v>80030771</v>
      </c>
      <c r="D32" s="12"/>
      <c r="E32" s="17">
        <f>SUM(E9:E31)</f>
        <v>0</v>
      </c>
      <c r="F32" s="12"/>
      <c r="G32" s="17">
        <f>SUM(G9:G31)</f>
        <v>80030771</v>
      </c>
      <c r="H32" s="12"/>
      <c r="I32" s="17">
        <f>SUM(I9:I31)</f>
        <v>1323306248</v>
      </c>
      <c r="J32" s="12"/>
      <c r="K32" s="17">
        <f>SUM(K9:K31)</f>
        <v>0</v>
      </c>
      <c r="L32" s="12"/>
      <c r="M32" s="17">
        <f>SUM(M9:M31)</f>
        <v>1323306248</v>
      </c>
    </row>
  </sheetData>
  <mergeCells count="7">
    <mergeCell ref="A1:M1"/>
    <mergeCell ref="A2:M2"/>
    <mergeCell ref="A3:M3"/>
    <mergeCell ref="A5:M5"/>
    <mergeCell ref="A7:A8"/>
    <mergeCell ref="C7:G7"/>
    <mergeCell ref="I7:M7"/>
  </mergeCells>
  <pageMargins left="0.39" right="0.39" top="0.39" bottom="0.39" header="0" footer="0"/>
  <pageSetup paperSize="9" scale="9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S44"/>
  <sheetViews>
    <sheetView rightToLeft="1" view="pageBreakPreview" topLeftCell="A14" zoomScaleNormal="100" zoomScaleSheetLayoutView="100" workbookViewId="0">
      <selection activeCell="C6" sqref="C6:I6"/>
    </sheetView>
  </sheetViews>
  <sheetFormatPr defaultRowHeight="12.75"/>
  <cols>
    <col min="1" max="1" width="26.42578125" bestFit="1" customWidth="1"/>
    <col min="2" max="2" width="1.28515625" customWidth="1"/>
    <col min="3" max="3" width="15.28515625" style="46" bestFit="1" customWidth="1"/>
    <col min="4" max="4" width="1.28515625" style="46" customWidth="1"/>
    <col min="5" max="5" width="21.85546875" style="46" customWidth="1"/>
    <col min="6" max="6" width="1.28515625" style="46" customWidth="1"/>
    <col min="7" max="7" width="23.5703125" style="46" customWidth="1"/>
    <col min="8" max="8" width="1.28515625" style="46" customWidth="1"/>
    <col min="9" max="9" width="21.28515625" style="46" customWidth="1"/>
    <col min="10" max="10" width="1.28515625" customWidth="1"/>
    <col min="11" max="11" width="16.85546875" customWidth="1"/>
    <col min="12" max="12" width="1.28515625" customWidth="1"/>
    <col min="13" max="13" width="22" customWidth="1"/>
    <col min="14" max="14" width="1.28515625" customWidth="1"/>
    <col min="15" max="15" width="21.140625" customWidth="1"/>
    <col min="16" max="16" width="1.28515625" customWidth="1"/>
    <col min="17" max="17" width="19.140625" customWidth="1"/>
    <col min="18" max="18" width="17" customWidth="1"/>
    <col min="19" max="19" width="14.85546875" bestFit="1" customWidth="1"/>
    <col min="20" max="20" width="10.85546875" bestFit="1" customWidth="1"/>
  </cols>
  <sheetData>
    <row r="1" spans="1:18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8" ht="21.75" customHeight="1">
      <c r="A2" s="90" t="s">
        <v>114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8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</row>
    <row r="4" spans="1:18" ht="14.45" customHeight="1"/>
    <row r="5" spans="1:18" ht="24">
      <c r="A5" s="93" t="s">
        <v>172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</row>
    <row r="6" spans="1:18" ht="14.45" customHeight="1">
      <c r="A6" s="94" t="s">
        <v>117</v>
      </c>
      <c r="C6" s="113" t="s">
        <v>129</v>
      </c>
      <c r="D6" s="113"/>
      <c r="E6" s="113"/>
      <c r="F6" s="113"/>
      <c r="G6" s="113"/>
      <c r="H6" s="113"/>
      <c r="I6" s="113"/>
      <c r="K6" s="94" t="s">
        <v>130</v>
      </c>
      <c r="L6" s="94"/>
      <c r="M6" s="94"/>
      <c r="N6" s="94"/>
      <c r="O6" s="94"/>
      <c r="P6" s="94"/>
      <c r="Q6" s="94"/>
    </row>
    <row r="7" spans="1:18" ht="42">
      <c r="A7" s="94"/>
      <c r="C7" s="86" t="s">
        <v>13</v>
      </c>
      <c r="D7" s="87"/>
      <c r="E7" s="86" t="s">
        <v>173</v>
      </c>
      <c r="F7" s="87"/>
      <c r="G7" s="86" t="s">
        <v>174</v>
      </c>
      <c r="H7" s="87"/>
      <c r="I7" s="86" t="s">
        <v>175</v>
      </c>
      <c r="K7" s="10" t="s">
        <v>13</v>
      </c>
      <c r="L7" s="3"/>
      <c r="M7" s="10" t="s">
        <v>173</v>
      </c>
      <c r="N7" s="3"/>
      <c r="O7" s="10" t="s">
        <v>174</v>
      </c>
      <c r="P7" s="3"/>
      <c r="Q7" s="10" t="s">
        <v>175</v>
      </c>
    </row>
    <row r="8" spans="1:18" ht="21.75" customHeight="1">
      <c r="A8" s="5" t="s">
        <v>77</v>
      </c>
      <c r="C8" s="69">
        <v>3350000</v>
      </c>
      <c r="D8" s="44"/>
      <c r="E8" s="69">
        <v>136234401272</v>
      </c>
      <c r="F8" s="44"/>
      <c r="G8" s="69">
        <v>113392984826</v>
      </c>
      <c r="H8" s="44"/>
      <c r="I8" s="69">
        <v>22841416446</v>
      </c>
      <c r="J8" s="29"/>
      <c r="K8" s="23">
        <v>47028010</v>
      </c>
      <c r="L8" s="22"/>
      <c r="M8" s="23">
        <v>1714611154653</v>
      </c>
      <c r="N8" s="22"/>
      <c r="O8" s="23">
        <v>1602595745050</v>
      </c>
      <c r="P8" s="22"/>
      <c r="Q8" s="25">
        <v>103425081072</v>
      </c>
      <c r="R8" s="47"/>
    </row>
    <row r="9" spans="1:18" ht="20.25" customHeight="1">
      <c r="A9" s="6" t="s">
        <v>27</v>
      </c>
      <c r="C9" s="70">
        <v>1662000</v>
      </c>
      <c r="D9" s="44"/>
      <c r="E9" s="70">
        <v>23193459613</v>
      </c>
      <c r="F9" s="44"/>
      <c r="G9" s="70">
        <v>23136156598</v>
      </c>
      <c r="H9" s="44"/>
      <c r="I9" s="70">
        <v>57303015</v>
      </c>
      <c r="J9" s="29"/>
      <c r="K9" s="25">
        <v>1662000</v>
      </c>
      <c r="L9" s="22"/>
      <c r="M9" s="25">
        <v>23193459613</v>
      </c>
      <c r="N9" s="22"/>
      <c r="O9" s="25">
        <v>23136156598</v>
      </c>
      <c r="P9" s="22"/>
      <c r="Q9" s="25">
        <v>74943402</v>
      </c>
      <c r="R9" s="48"/>
    </row>
    <row r="10" spans="1:18" ht="20.25" customHeight="1">
      <c r="A10" s="6" t="s">
        <v>83</v>
      </c>
      <c r="C10" s="70">
        <v>500000</v>
      </c>
      <c r="D10" s="44"/>
      <c r="E10" s="70">
        <v>5469974193</v>
      </c>
      <c r="F10" s="44"/>
      <c r="G10" s="70">
        <v>5164100247</v>
      </c>
      <c r="H10" s="44"/>
      <c r="I10" s="70">
        <v>305873946</v>
      </c>
      <c r="J10" s="29"/>
      <c r="K10" s="25">
        <v>68996735</v>
      </c>
      <c r="L10" s="22"/>
      <c r="M10" s="25">
        <v>714030452696</v>
      </c>
      <c r="N10" s="22"/>
      <c r="O10" s="25">
        <v>703720626894</v>
      </c>
      <c r="P10" s="22"/>
      <c r="Q10" s="25">
        <v>10443731338</v>
      </c>
      <c r="R10" s="47"/>
    </row>
    <row r="11" spans="1:18" ht="20.25" customHeight="1">
      <c r="A11" s="6" t="s">
        <v>34</v>
      </c>
      <c r="C11" s="70">
        <v>3944000</v>
      </c>
      <c r="D11" s="44"/>
      <c r="E11" s="70">
        <v>29498404273</v>
      </c>
      <c r="F11" s="44"/>
      <c r="G11" s="70">
        <v>26593173919</v>
      </c>
      <c r="H11" s="44"/>
      <c r="I11" s="70">
        <v>2905230354</v>
      </c>
      <c r="J11" s="29"/>
      <c r="K11" s="25">
        <v>5630000</v>
      </c>
      <c r="L11" s="22"/>
      <c r="M11" s="25">
        <v>41604116995</v>
      </c>
      <c r="N11" s="22"/>
      <c r="O11" s="25">
        <v>37946565228</v>
      </c>
      <c r="P11" s="22"/>
      <c r="Q11" s="25">
        <v>3689194772</v>
      </c>
      <c r="R11" s="48"/>
    </row>
    <row r="12" spans="1:18" ht="20.25" customHeight="1">
      <c r="A12" s="6" t="s">
        <v>29</v>
      </c>
      <c r="C12" s="70">
        <v>3200000</v>
      </c>
      <c r="D12" s="44"/>
      <c r="E12" s="70">
        <v>12697542585</v>
      </c>
      <c r="F12" s="44"/>
      <c r="G12" s="70">
        <v>10907898355</v>
      </c>
      <c r="H12" s="44"/>
      <c r="I12" s="70">
        <v>1789644230</v>
      </c>
      <c r="J12" s="29"/>
      <c r="K12" s="25">
        <v>14367000</v>
      </c>
      <c r="L12" s="22"/>
      <c r="M12" s="25">
        <v>54242584584</v>
      </c>
      <c r="N12" s="22"/>
      <c r="O12" s="25">
        <v>49008085272</v>
      </c>
      <c r="P12" s="22"/>
      <c r="Q12" s="25">
        <v>5275754728</v>
      </c>
      <c r="R12" s="48"/>
    </row>
    <row r="13" spans="1:18" ht="20.25" customHeight="1">
      <c r="A13" s="6" t="s">
        <v>82</v>
      </c>
      <c r="C13" s="70">
        <v>5000000</v>
      </c>
      <c r="D13" s="44"/>
      <c r="E13" s="70">
        <v>115053423462</v>
      </c>
      <c r="F13" s="44"/>
      <c r="G13" s="70">
        <v>111240853721</v>
      </c>
      <c r="H13" s="44"/>
      <c r="I13" s="70">
        <v>3812569741</v>
      </c>
      <c r="J13" s="29"/>
      <c r="K13" s="25">
        <v>35663000</v>
      </c>
      <c r="L13" s="22"/>
      <c r="M13" s="25">
        <v>752278370533</v>
      </c>
      <c r="N13" s="22"/>
      <c r="O13" s="25">
        <v>743278637270</v>
      </c>
      <c r="P13" s="22"/>
      <c r="Q13" s="25">
        <v>9140811692</v>
      </c>
      <c r="R13" s="47"/>
    </row>
    <row r="14" spans="1:18" ht="20.25" customHeight="1">
      <c r="A14" s="6" t="s">
        <v>79</v>
      </c>
      <c r="C14" s="70">
        <v>29630000</v>
      </c>
      <c r="D14" s="44"/>
      <c r="E14" s="70">
        <v>301019928223</v>
      </c>
      <c r="F14" s="44"/>
      <c r="G14" s="70">
        <v>300006377772</v>
      </c>
      <c r="H14" s="44"/>
      <c r="I14" s="70">
        <v>1013550451</v>
      </c>
      <c r="J14" s="29"/>
      <c r="K14" s="25">
        <v>147255841</v>
      </c>
      <c r="L14" s="22"/>
      <c r="M14" s="25">
        <v>1490035667089</v>
      </c>
      <c r="N14" s="22"/>
      <c r="O14" s="25">
        <v>1487360837129</v>
      </c>
      <c r="P14" s="22"/>
      <c r="Q14" s="25">
        <v>2954263816</v>
      </c>
      <c r="R14" s="47"/>
    </row>
    <row r="15" spans="1:18" ht="20.25" customHeight="1">
      <c r="A15" s="6" t="s">
        <v>78</v>
      </c>
      <c r="C15" s="70">
        <v>1310587</v>
      </c>
      <c r="D15" s="44"/>
      <c r="E15" s="70">
        <v>34877353516</v>
      </c>
      <c r="F15" s="44"/>
      <c r="G15" s="70">
        <v>30646552320</v>
      </c>
      <c r="H15" s="44"/>
      <c r="I15" s="70">
        <v>4230801196</v>
      </c>
      <c r="J15" s="29"/>
      <c r="K15" s="25">
        <v>29573150</v>
      </c>
      <c r="L15" s="22"/>
      <c r="M15" s="25">
        <v>675806142958</v>
      </c>
      <c r="N15" s="22"/>
      <c r="O15" s="25">
        <v>659210448621</v>
      </c>
      <c r="P15" s="22"/>
      <c r="Q15" s="25">
        <v>16722431141</v>
      </c>
      <c r="R15" s="47"/>
    </row>
    <row r="16" spans="1:18" ht="20.25" customHeight="1">
      <c r="A16" s="6" t="s">
        <v>19</v>
      </c>
      <c r="C16" s="70">
        <v>11000000</v>
      </c>
      <c r="D16" s="44"/>
      <c r="E16" s="70">
        <v>59464772400</v>
      </c>
      <c r="F16" s="44"/>
      <c r="G16" s="70">
        <v>48350726695</v>
      </c>
      <c r="H16" s="44"/>
      <c r="I16" s="70">
        <v>11114045705</v>
      </c>
      <c r="J16" s="29"/>
      <c r="K16" s="25">
        <v>103010000</v>
      </c>
      <c r="L16" s="22"/>
      <c r="M16" s="25">
        <v>500931308401</v>
      </c>
      <c r="N16" s="22"/>
      <c r="O16" s="25">
        <v>445525561317</v>
      </c>
      <c r="P16" s="22"/>
      <c r="Q16" s="25">
        <v>55638138683</v>
      </c>
      <c r="R16" s="48"/>
    </row>
    <row r="17" spans="1:18" ht="20.25" customHeight="1">
      <c r="A17" s="6" t="s">
        <v>84</v>
      </c>
      <c r="C17" s="70">
        <v>400000</v>
      </c>
      <c r="D17" s="44"/>
      <c r="E17" s="70">
        <v>4726313650</v>
      </c>
      <c r="F17" s="44"/>
      <c r="G17" s="70">
        <v>4000750000</v>
      </c>
      <c r="H17" s="44"/>
      <c r="I17" s="70">
        <v>725563650</v>
      </c>
      <c r="J17" s="29"/>
      <c r="K17" s="25">
        <v>13972005</v>
      </c>
      <c r="L17" s="22"/>
      <c r="M17" s="25">
        <v>152462973174</v>
      </c>
      <c r="N17" s="22"/>
      <c r="O17" s="25">
        <v>139746247506</v>
      </c>
      <c r="P17" s="22"/>
      <c r="Q17" s="25">
        <v>12745317581</v>
      </c>
      <c r="R17" s="47"/>
    </row>
    <row r="18" spans="1:18" ht="20.25" customHeight="1">
      <c r="A18" s="6" t="s">
        <v>22</v>
      </c>
      <c r="C18" s="70">
        <v>1641000</v>
      </c>
      <c r="D18" s="44"/>
      <c r="E18" s="70">
        <v>13378484671</v>
      </c>
      <c r="F18" s="44"/>
      <c r="G18" s="70">
        <v>14465975838</v>
      </c>
      <c r="H18" s="44"/>
      <c r="I18" s="70">
        <v>-1087491167</v>
      </c>
      <c r="J18" s="29"/>
      <c r="K18" s="25">
        <v>4641000</v>
      </c>
      <c r="L18" s="22"/>
      <c r="M18" s="25">
        <v>37510130671</v>
      </c>
      <c r="N18" s="22"/>
      <c r="O18" s="25">
        <v>40918135447</v>
      </c>
      <c r="P18" s="22"/>
      <c r="Q18" s="25">
        <v>-3379475447</v>
      </c>
      <c r="R18" s="44"/>
    </row>
    <row r="19" spans="1:18" ht="20.25" customHeight="1">
      <c r="A19" s="6" t="s">
        <v>20</v>
      </c>
      <c r="C19" s="70">
        <v>105000</v>
      </c>
      <c r="D19" s="44"/>
      <c r="E19" s="70">
        <v>3438884483</v>
      </c>
      <c r="F19" s="44"/>
      <c r="G19" s="70">
        <v>3661054857</v>
      </c>
      <c r="H19" s="44"/>
      <c r="I19" s="70">
        <v>-222170374</v>
      </c>
      <c r="J19" s="29"/>
      <c r="K19" s="25">
        <v>3020000</v>
      </c>
      <c r="L19" s="22"/>
      <c r="M19" s="25">
        <v>105703941727</v>
      </c>
      <c r="N19" s="22"/>
      <c r="O19" s="25">
        <v>106594200067</v>
      </c>
      <c r="P19" s="22"/>
      <c r="Q19" s="25">
        <v>-810450067</v>
      </c>
      <c r="R19" s="48"/>
    </row>
    <row r="20" spans="1:18" ht="20.25" customHeight="1">
      <c r="A20" s="6" t="s">
        <v>30</v>
      </c>
      <c r="C20" s="70">
        <v>0</v>
      </c>
      <c r="D20" s="44"/>
      <c r="E20" s="70">
        <v>0</v>
      </c>
      <c r="F20" s="44"/>
      <c r="G20" s="70">
        <v>0</v>
      </c>
      <c r="H20" s="44"/>
      <c r="I20" s="70">
        <v>0</v>
      </c>
      <c r="J20" s="29"/>
      <c r="K20" s="25">
        <v>1</v>
      </c>
      <c r="L20" s="22"/>
      <c r="M20" s="25">
        <v>4102</v>
      </c>
      <c r="N20" s="22"/>
      <c r="O20" s="25">
        <v>4418</v>
      </c>
      <c r="P20" s="22"/>
      <c r="Q20" s="25">
        <v>-316</v>
      </c>
      <c r="R20" s="48"/>
    </row>
    <row r="21" spans="1:18" ht="20.25" customHeight="1">
      <c r="A21" s="6" t="s">
        <v>135</v>
      </c>
      <c r="C21" s="70">
        <v>0</v>
      </c>
      <c r="D21" s="44"/>
      <c r="E21" s="70">
        <v>0</v>
      </c>
      <c r="F21" s="44"/>
      <c r="G21" s="70">
        <v>0</v>
      </c>
      <c r="H21" s="44"/>
      <c r="I21" s="70">
        <v>0</v>
      </c>
      <c r="J21" s="29"/>
      <c r="K21" s="25">
        <v>757399064</v>
      </c>
      <c r="L21" s="22"/>
      <c r="M21" s="25">
        <v>3743066174288</v>
      </c>
      <c r="N21" s="22"/>
      <c r="O21" s="25">
        <v>3743066174288</v>
      </c>
      <c r="P21" s="22"/>
      <c r="Q21" s="25">
        <v>0</v>
      </c>
      <c r="R21" s="44"/>
    </row>
    <row r="22" spans="1:18" ht="20.25" customHeight="1">
      <c r="A22" s="6" t="s">
        <v>140</v>
      </c>
      <c r="C22" s="70">
        <v>0</v>
      </c>
      <c r="D22" s="44"/>
      <c r="E22" s="70">
        <v>0</v>
      </c>
      <c r="F22" s="44"/>
      <c r="G22" s="70">
        <v>0</v>
      </c>
      <c r="H22" s="44"/>
      <c r="I22" s="70">
        <v>0</v>
      </c>
      <c r="J22" s="29"/>
      <c r="K22" s="25">
        <v>158707123</v>
      </c>
      <c r="L22" s="22"/>
      <c r="M22" s="25">
        <v>2954003072453</v>
      </c>
      <c r="N22" s="22"/>
      <c r="O22" s="25">
        <v>2908734878213</v>
      </c>
      <c r="P22" s="22"/>
      <c r="Q22" s="25">
        <v>45822173322</v>
      </c>
      <c r="R22" s="47"/>
    </row>
    <row r="23" spans="1:18" ht="20.25" customHeight="1">
      <c r="A23" s="6" t="s">
        <v>141</v>
      </c>
      <c r="C23" s="70">
        <v>0</v>
      </c>
      <c r="D23" s="44"/>
      <c r="E23" s="70">
        <v>0</v>
      </c>
      <c r="F23" s="44"/>
      <c r="G23" s="70">
        <v>0</v>
      </c>
      <c r="H23" s="44"/>
      <c r="I23" s="70">
        <v>0</v>
      </c>
      <c r="J23" s="29"/>
      <c r="K23" s="25">
        <v>2322984</v>
      </c>
      <c r="L23" s="22"/>
      <c r="M23" s="25">
        <v>50294786486</v>
      </c>
      <c r="N23" s="22"/>
      <c r="O23" s="25">
        <v>49999988916</v>
      </c>
      <c r="P23" s="22"/>
      <c r="Q23" s="25">
        <v>304229604</v>
      </c>
      <c r="R23" s="47"/>
    </row>
    <row r="24" spans="1:18" ht="20.25" customHeight="1">
      <c r="A24" s="6" t="s">
        <v>81</v>
      </c>
      <c r="C24" s="70">
        <v>0</v>
      </c>
      <c r="D24" s="44"/>
      <c r="E24" s="70">
        <v>0</v>
      </c>
      <c r="F24" s="44"/>
      <c r="G24" s="70">
        <v>0</v>
      </c>
      <c r="H24" s="44"/>
      <c r="I24" s="70">
        <v>0</v>
      </c>
      <c r="J24" s="29"/>
      <c r="K24" s="25">
        <v>4250000</v>
      </c>
      <c r="L24" s="22"/>
      <c r="M24" s="25">
        <v>78368373866</v>
      </c>
      <c r="N24" s="22"/>
      <c r="O24" s="25">
        <v>76117019241</v>
      </c>
      <c r="P24" s="22"/>
      <c r="Q24" s="25">
        <v>2266051408</v>
      </c>
      <c r="R24" s="47"/>
    </row>
    <row r="25" spans="1:18" ht="20.25" customHeight="1">
      <c r="A25" s="6" t="s">
        <v>142</v>
      </c>
      <c r="C25" s="70">
        <v>0</v>
      </c>
      <c r="D25" s="44"/>
      <c r="E25" s="70">
        <v>0</v>
      </c>
      <c r="F25" s="44"/>
      <c r="G25" s="70">
        <v>0</v>
      </c>
      <c r="H25" s="44"/>
      <c r="I25" s="70">
        <v>0</v>
      </c>
      <c r="J25" s="29"/>
      <c r="K25" s="25">
        <v>6700000</v>
      </c>
      <c r="L25" s="22"/>
      <c r="M25" s="25">
        <v>100601733645</v>
      </c>
      <c r="N25" s="22"/>
      <c r="O25" s="25">
        <v>99962639466</v>
      </c>
      <c r="P25" s="22"/>
      <c r="Q25" s="25">
        <v>657960534</v>
      </c>
      <c r="R25" s="47"/>
    </row>
    <row r="26" spans="1:18" ht="20.25" customHeight="1">
      <c r="A26" s="6" t="s">
        <v>21</v>
      </c>
      <c r="C26" s="70">
        <v>0</v>
      </c>
      <c r="D26" s="44"/>
      <c r="E26" s="70">
        <v>0</v>
      </c>
      <c r="F26" s="44"/>
      <c r="G26" s="70">
        <v>0</v>
      </c>
      <c r="H26" s="44"/>
      <c r="I26" s="70">
        <v>0</v>
      </c>
      <c r="J26" s="29"/>
      <c r="K26" s="25">
        <v>670000</v>
      </c>
      <c r="L26" s="22"/>
      <c r="M26" s="25">
        <v>4537049255</v>
      </c>
      <c r="N26" s="22"/>
      <c r="O26" s="25">
        <v>5077802530</v>
      </c>
      <c r="P26" s="22"/>
      <c r="Q26" s="25">
        <v>-537302530</v>
      </c>
      <c r="R26" s="48"/>
    </row>
    <row r="27" spans="1:18" ht="20.25" customHeight="1">
      <c r="A27" s="6" t="s">
        <v>136</v>
      </c>
      <c r="C27" s="70">
        <v>0</v>
      </c>
      <c r="D27" s="44"/>
      <c r="E27" s="70">
        <v>0</v>
      </c>
      <c r="F27" s="44"/>
      <c r="G27" s="70">
        <v>0</v>
      </c>
      <c r="H27" s="44"/>
      <c r="I27" s="70">
        <v>0</v>
      </c>
      <c r="J27" s="29"/>
      <c r="K27" s="25">
        <v>55537746</v>
      </c>
      <c r="L27" s="22"/>
      <c r="M27" s="25">
        <v>444609727151</v>
      </c>
      <c r="N27" s="22"/>
      <c r="O27" s="25">
        <v>443964298504</v>
      </c>
      <c r="P27" s="22"/>
      <c r="Q27" s="25">
        <v>0</v>
      </c>
      <c r="R27" s="48"/>
    </row>
    <row r="28" spans="1:18" ht="20.25" customHeight="1">
      <c r="A28" s="6" t="s">
        <v>143</v>
      </c>
      <c r="C28" s="70">
        <v>0</v>
      </c>
      <c r="D28" s="44"/>
      <c r="E28" s="70">
        <v>0</v>
      </c>
      <c r="F28" s="44"/>
      <c r="G28" s="70">
        <v>0</v>
      </c>
      <c r="H28" s="44"/>
      <c r="I28" s="70">
        <v>0</v>
      </c>
      <c r="J28" s="29"/>
      <c r="K28" s="25">
        <v>3845000</v>
      </c>
      <c r="L28" s="22"/>
      <c r="M28" s="25">
        <v>38635004589</v>
      </c>
      <c r="N28" s="22"/>
      <c r="O28" s="25">
        <v>38846439926</v>
      </c>
      <c r="P28" s="22"/>
      <c r="Q28" s="25">
        <v>-204189926</v>
      </c>
      <c r="R28" s="47"/>
    </row>
    <row r="29" spans="1:18" ht="20.25" customHeight="1">
      <c r="A29" s="6" t="s">
        <v>25</v>
      </c>
      <c r="C29" s="70">
        <v>0</v>
      </c>
      <c r="D29" s="44"/>
      <c r="E29" s="70">
        <v>0</v>
      </c>
      <c r="F29" s="44"/>
      <c r="G29" s="70">
        <v>0</v>
      </c>
      <c r="H29" s="44"/>
      <c r="I29" s="70">
        <v>0</v>
      </c>
      <c r="J29" s="29"/>
      <c r="K29" s="25">
        <v>4000000</v>
      </c>
      <c r="L29" s="22"/>
      <c r="M29" s="25">
        <v>17780476615</v>
      </c>
      <c r="N29" s="22"/>
      <c r="O29" s="25">
        <v>17270453780</v>
      </c>
      <c r="P29" s="22"/>
      <c r="Q29" s="25">
        <v>523546220</v>
      </c>
      <c r="R29" s="48"/>
    </row>
    <row r="30" spans="1:18" ht="20.25" customHeight="1">
      <c r="A30" s="6" t="s">
        <v>28</v>
      </c>
      <c r="C30" s="70">
        <v>0</v>
      </c>
      <c r="D30" s="44"/>
      <c r="E30" s="70">
        <v>0</v>
      </c>
      <c r="F30" s="44"/>
      <c r="G30" s="70">
        <v>0</v>
      </c>
      <c r="H30" s="44"/>
      <c r="I30" s="70">
        <v>0</v>
      </c>
      <c r="J30" s="29"/>
      <c r="K30" s="25">
        <v>12800006</v>
      </c>
      <c r="L30" s="22"/>
      <c r="M30" s="25">
        <v>193190643347</v>
      </c>
      <c r="N30" s="22"/>
      <c r="O30" s="25">
        <v>174593993702</v>
      </c>
      <c r="P30" s="22"/>
      <c r="Q30" s="25">
        <v>18686028220</v>
      </c>
      <c r="R30" s="48"/>
    </row>
    <row r="31" spans="1:18" ht="20.25" customHeight="1">
      <c r="A31" s="6" t="s">
        <v>144</v>
      </c>
      <c r="C31" s="70">
        <v>0</v>
      </c>
      <c r="D31" s="44"/>
      <c r="E31" s="70">
        <v>0</v>
      </c>
      <c r="F31" s="44"/>
      <c r="G31" s="70">
        <v>0</v>
      </c>
      <c r="H31" s="44"/>
      <c r="I31" s="70">
        <v>0</v>
      </c>
      <c r="J31" s="29"/>
      <c r="K31" s="25">
        <v>10000000</v>
      </c>
      <c r="L31" s="22"/>
      <c r="M31" s="25">
        <v>607447801288</v>
      </c>
      <c r="N31" s="22"/>
      <c r="O31" s="25">
        <v>586440936966</v>
      </c>
      <c r="P31" s="22"/>
      <c r="Q31" s="25">
        <v>21120781987</v>
      </c>
      <c r="R31" s="47"/>
    </row>
    <row r="32" spans="1:18" ht="20.25" customHeight="1">
      <c r="A32" s="6" t="s">
        <v>80</v>
      </c>
      <c r="C32" s="70">
        <v>0</v>
      </c>
      <c r="D32" s="44"/>
      <c r="E32" s="70">
        <v>0</v>
      </c>
      <c r="F32" s="44"/>
      <c r="G32" s="70">
        <v>0</v>
      </c>
      <c r="H32" s="44"/>
      <c r="I32" s="70">
        <v>0</v>
      </c>
      <c r="J32" s="29"/>
      <c r="K32" s="25">
        <v>7359000</v>
      </c>
      <c r="L32" s="22"/>
      <c r="M32" s="25">
        <v>99359103695</v>
      </c>
      <c r="N32" s="22"/>
      <c r="O32" s="25">
        <v>94589335161</v>
      </c>
      <c r="P32" s="22"/>
      <c r="Q32" s="25">
        <v>4788401839</v>
      </c>
      <c r="R32" s="47"/>
    </row>
    <row r="33" spans="1:19" ht="20.25" customHeight="1">
      <c r="A33" s="7" t="s">
        <v>24</v>
      </c>
      <c r="C33" s="71">
        <v>0</v>
      </c>
      <c r="D33" s="44"/>
      <c r="E33" s="71">
        <v>0</v>
      </c>
      <c r="F33" s="44"/>
      <c r="G33" s="71">
        <v>0</v>
      </c>
      <c r="H33" s="44"/>
      <c r="I33" s="71">
        <v>0</v>
      </c>
      <c r="J33" s="29"/>
      <c r="K33" s="26">
        <v>271673440</v>
      </c>
      <c r="L33" s="22"/>
      <c r="M33" s="26">
        <v>2192160343440</v>
      </c>
      <c r="N33" s="22"/>
      <c r="O33" s="26">
        <v>2163601265637</v>
      </c>
      <c r="P33" s="22"/>
      <c r="Q33" s="25">
        <v>29669326363</v>
      </c>
      <c r="R33" s="48"/>
    </row>
    <row r="34" spans="1:19" ht="17.25" customHeight="1" thickBot="1">
      <c r="A34" s="8" t="s">
        <v>35</v>
      </c>
      <c r="C34" s="72">
        <f>SUM(C8:C33)</f>
        <v>61742587</v>
      </c>
      <c r="D34" s="44"/>
      <c r="E34" s="72">
        <f>SUM(E8:E33)</f>
        <v>739052942341</v>
      </c>
      <c r="F34" s="44"/>
      <c r="G34" s="72">
        <f>SUM(G8:G33)</f>
        <v>691566605148</v>
      </c>
      <c r="H34" s="44"/>
      <c r="I34" s="72">
        <f>SUM(I8:I33)</f>
        <v>47486337193</v>
      </c>
      <c r="J34" s="29"/>
      <c r="K34" s="27">
        <f>SUM(K8:K33)</f>
        <v>1770083105</v>
      </c>
      <c r="L34" s="22"/>
      <c r="M34" s="27">
        <f>SUM(M8:M33)</f>
        <v>16786464597314</v>
      </c>
      <c r="N34" s="22"/>
      <c r="O34" s="27">
        <f>SUM(O8:O33)</f>
        <v>16441306477147</v>
      </c>
      <c r="P34" s="22"/>
      <c r="Q34" s="27">
        <f>SUM(Q8:Q33)</f>
        <v>339016749436</v>
      </c>
      <c r="R34" s="44"/>
      <c r="S34" s="49"/>
    </row>
    <row r="35" spans="1:19" ht="13.5" thickTop="1">
      <c r="Q35" s="32"/>
    </row>
    <row r="36" spans="1:19">
      <c r="Q36" s="32"/>
      <c r="R36" s="32"/>
      <c r="S36" s="32"/>
    </row>
    <row r="37" spans="1:19" ht="18.75">
      <c r="Q37" s="32"/>
      <c r="R37" s="110"/>
      <c r="S37" s="110"/>
    </row>
    <row r="38" spans="1:19">
      <c r="Q38" s="32"/>
      <c r="R38" s="32"/>
    </row>
    <row r="39" spans="1:19">
      <c r="Q39" s="32"/>
    </row>
    <row r="40" spans="1:19">
      <c r="Q40" s="32"/>
    </row>
    <row r="41" spans="1:19">
      <c r="Q41" s="32"/>
    </row>
    <row r="43" spans="1:19">
      <c r="Q43" s="37"/>
    </row>
    <row r="44" spans="1:19">
      <c r="Q44" s="37"/>
    </row>
  </sheetData>
  <mergeCells count="8">
    <mergeCell ref="R37:S37"/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7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S49"/>
  <sheetViews>
    <sheetView rightToLeft="1" view="pageBreakPreview" zoomScaleNormal="100" zoomScaleSheetLayoutView="100" workbookViewId="0">
      <selection activeCell="K9" sqref="K9"/>
    </sheetView>
  </sheetViews>
  <sheetFormatPr defaultRowHeight="12.75"/>
  <cols>
    <col min="1" max="1" width="27.5703125" bestFit="1" customWidth="1"/>
    <col min="2" max="2" width="1.28515625" customWidth="1"/>
    <col min="3" max="3" width="10.42578125" customWidth="1"/>
    <col min="4" max="4" width="1.28515625" customWidth="1"/>
    <col min="5" max="5" width="10.42578125" customWidth="1"/>
    <col min="6" max="6" width="1.28515625" customWidth="1"/>
    <col min="7" max="7" width="16.4257812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8.85546875" customWidth="1"/>
    <col min="18" max="18" width="0.28515625" customWidth="1"/>
    <col min="19" max="19" width="14.85546875" bestFit="1" customWidth="1"/>
  </cols>
  <sheetData>
    <row r="1" spans="1:17" s="78" customFormat="1" ht="25.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17" s="78" customFormat="1" ht="25.5">
      <c r="A2" s="92" t="s">
        <v>114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17" s="78" customFormat="1" ht="25.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17" ht="7.35" customHeight="1"/>
    <row r="5" spans="1:17" ht="24">
      <c r="A5" s="93" t="s">
        <v>176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</row>
    <row r="6" spans="1:17" ht="7.35" customHeight="1"/>
    <row r="7" spans="1:17" ht="14.45" customHeight="1">
      <c r="C7" s="94" t="s">
        <v>129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Q7" s="2" t="s">
        <v>130</v>
      </c>
    </row>
    <row r="8" spans="1:17" ht="42">
      <c r="A8" s="2" t="s">
        <v>177</v>
      </c>
      <c r="C8" s="10" t="s">
        <v>13</v>
      </c>
      <c r="D8" s="3"/>
      <c r="E8" s="10" t="s">
        <v>37</v>
      </c>
      <c r="F8" s="3"/>
      <c r="G8" s="10" t="s">
        <v>178</v>
      </c>
      <c r="H8" s="3"/>
      <c r="I8" s="10" t="s">
        <v>179</v>
      </c>
      <c r="J8" s="3"/>
      <c r="K8" s="10" t="s">
        <v>180</v>
      </c>
      <c r="L8" s="3"/>
      <c r="M8" s="10" t="s">
        <v>181</v>
      </c>
      <c r="N8" s="3"/>
      <c r="O8" s="10" t="s">
        <v>182</v>
      </c>
      <c r="Q8" s="10" t="s">
        <v>182</v>
      </c>
    </row>
    <row r="9" spans="1:17" ht="21.75" customHeight="1">
      <c r="A9" s="5" t="s">
        <v>205</v>
      </c>
      <c r="C9" s="23">
        <v>0</v>
      </c>
      <c r="D9" s="22"/>
      <c r="E9" s="23">
        <v>0</v>
      </c>
      <c r="F9" s="22"/>
      <c r="G9" s="23">
        <v>0</v>
      </c>
      <c r="H9" s="22"/>
      <c r="I9" s="23">
        <v>0</v>
      </c>
      <c r="J9" s="22"/>
      <c r="K9" s="23">
        <v>0</v>
      </c>
      <c r="L9" s="22"/>
      <c r="M9" s="23">
        <v>0</v>
      </c>
      <c r="N9" s="22"/>
      <c r="O9" s="23">
        <v>0</v>
      </c>
      <c r="P9" s="22"/>
      <c r="Q9" s="23">
        <v>2142781</v>
      </c>
    </row>
    <row r="10" spans="1:17" ht="21.75" customHeight="1">
      <c r="A10" s="6" t="s">
        <v>206</v>
      </c>
      <c r="C10" s="25">
        <v>0</v>
      </c>
      <c r="D10" s="22"/>
      <c r="E10" s="25">
        <v>0</v>
      </c>
      <c r="F10" s="22"/>
      <c r="G10" s="25">
        <v>0</v>
      </c>
      <c r="H10" s="22"/>
      <c r="I10" s="25">
        <v>0</v>
      </c>
      <c r="J10" s="22"/>
      <c r="K10" s="25">
        <v>0</v>
      </c>
      <c r="L10" s="22"/>
      <c r="M10" s="25">
        <v>0</v>
      </c>
      <c r="N10" s="22"/>
      <c r="O10" s="25">
        <v>0</v>
      </c>
      <c r="P10" s="22"/>
      <c r="Q10" s="25">
        <v>5517242955</v>
      </c>
    </row>
    <row r="11" spans="1:17" ht="21.75" customHeight="1">
      <c r="A11" s="6" t="s">
        <v>207</v>
      </c>
      <c r="C11" s="25">
        <v>0</v>
      </c>
      <c r="D11" s="22"/>
      <c r="E11" s="25">
        <v>0</v>
      </c>
      <c r="F11" s="22"/>
      <c r="G11" s="25">
        <v>0</v>
      </c>
      <c r="H11" s="22"/>
      <c r="I11" s="25">
        <v>0</v>
      </c>
      <c r="J11" s="22"/>
      <c r="K11" s="25">
        <v>0</v>
      </c>
      <c r="L11" s="22"/>
      <c r="M11" s="25">
        <v>0</v>
      </c>
      <c r="N11" s="22"/>
      <c r="O11" s="25">
        <v>0</v>
      </c>
      <c r="P11" s="22"/>
      <c r="Q11" s="25">
        <v>7009053619</v>
      </c>
    </row>
    <row r="12" spans="1:17" ht="21.75" customHeight="1">
      <c r="A12" s="6" t="s">
        <v>208</v>
      </c>
      <c r="C12" s="25">
        <v>0</v>
      </c>
      <c r="D12" s="22"/>
      <c r="E12" s="25">
        <v>0</v>
      </c>
      <c r="F12" s="22"/>
      <c r="G12" s="25">
        <v>0</v>
      </c>
      <c r="H12" s="22"/>
      <c r="I12" s="25">
        <v>0</v>
      </c>
      <c r="J12" s="22"/>
      <c r="K12" s="25">
        <v>0</v>
      </c>
      <c r="L12" s="22"/>
      <c r="M12" s="25">
        <v>0</v>
      </c>
      <c r="N12" s="22"/>
      <c r="O12" s="25">
        <v>0</v>
      </c>
      <c r="P12" s="22"/>
      <c r="Q12" s="25">
        <v>13044528045</v>
      </c>
    </row>
    <row r="13" spans="1:17" ht="21.75" customHeight="1">
      <c r="A13" s="6" t="s">
        <v>209</v>
      </c>
      <c r="C13" s="25">
        <v>0</v>
      </c>
      <c r="D13" s="22"/>
      <c r="E13" s="25">
        <v>0</v>
      </c>
      <c r="F13" s="22"/>
      <c r="G13" s="25">
        <v>0</v>
      </c>
      <c r="H13" s="22"/>
      <c r="I13" s="25">
        <v>0</v>
      </c>
      <c r="J13" s="22"/>
      <c r="K13" s="25">
        <v>0</v>
      </c>
      <c r="L13" s="22"/>
      <c r="M13" s="25">
        <v>0</v>
      </c>
      <c r="N13" s="22"/>
      <c r="O13" s="25">
        <v>0</v>
      </c>
      <c r="P13" s="22"/>
      <c r="Q13" s="25">
        <v>7209557414</v>
      </c>
    </row>
    <row r="14" spans="1:17" ht="21.75" customHeight="1">
      <c r="A14" s="6" t="s">
        <v>210</v>
      </c>
      <c r="C14" s="25">
        <v>0</v>
      </c>
      <c r="D14" s="22"/>
      <c r="E14" s="25">
        <v>0</v>
      </c>
      <c r="F14" s="22"/>
      <c r="G14" s="25">
        <v>0</v>
      </c>
      <c r="H14" s="22"/>
      <c r="I14" s="25">
        <v>0</v>
      </c>
      <c r="J14" s="22"/>
      <c r="K14" s="25">
        <v>0</v>
      </c>
      <c r="L14" s="22"/>
      <c r="M14" s="25">
        <v>0</v>
      </c>
      <c r="N14" s="22"/>
      <c r="O14" s="25">
        <v>0</v>
      </c>
      <c r="P14" s="22"/>
      <c r="Q14" s="25">
        <v>41233074818</v>
      </c>
    </row>
    <row r="15" spans="1:17" ht="21.75" customHeight="1">
      <c r="A15" s="6" t="s">
        <v>211</v>
      </c>
      <c r="C15" s="25">
        <v>0</v>
      </c>
      <c r="D15" s="22"/>
      <c r="E15" s="25">
        <v>0</v>
      </c>
      <c r="F15" s="22"/>
      <c r="G15" s="25">
        <v>0</v>
      </c>
      <c r="H15" s="22"/>
      <c r="I15" s="25">
        <v>0</v>
      </c>
      <c r="J15" s="22"/>
      <c r="K15" s="25">
        <v>0</v>
      </c>
      <c r="L15" s="22"/>
      <c r="M15" s="25">
        <v>0</v>
      </c>
      <c r="N15" s="22"/>
      <c r="O15" s="25">
        <v>0</v>
      </c>
      <c r="P15" s="22"/>
      <c r="Q15" s="25">
        <v>31247649648</v>
      </c>
    </row>
    <row r="16" spans="1:17" ht="21.75" customHeight="1">
      <c r="A16" s="6" t="s">
        <v>212</v>
      </c>
      <c r="C16" s="25">
        <v>0</v>
      </c>
      <c r="D16" s="22"/>
      <c r="E16" s="25">
        <v>0</v>
      </c>
      <c r="F16" s="22"/>
      <c r="G16" s="25">
        <v>0</v>
      </c>
      <c r="H16" s="22"/>
      <c r="I16" s="25">
        <v>0</v>
      </c>
      <c r="J16" s="22"/>
      <c r="K16" s="25">
        <v>0</v>
      </c>
      <c r="L16" s="22"/>
      <c r="M16" s="25">
        <v>0</v>
      </c>
      <c r="N16" s="22"/>
      <c r="O16" s="25">
        <v>0</v>
      </c>
      <c r="P16" s="22"/>
      <c r="Q16" s="25">
        <v>3681322205</v>
      </c>
    </row>
    <row r="17" spans="1:17" ht="21.75" customHeight="1">
      <c r="A17" s="6" t="s">
        <v>213</v>
      </c>
      <c r="C17" s="25">
        <v>0</v>
      </c>
      <c r="D17" s="22"/>
      <c r="E17" s="25">
        <v>0</v>
      </c>
      <c r="F17" s="22"/>
      <c r="G17" s="25">
        <v>0</v>
      </c>
      <c r="H17" s="22"/>
      <c r="I17" s="25">
        <v>0</v>
      </c>
      <c r="J17" s="22"/>
      <c r="K17" s="25">
        <v>0</v>
      </c>
      <c r="L17" s="22"/>
      <c r="M17" s="25">
        <v>0</v>
      </c>
      <c r="N17" s="22"/>
      <c r="O17" s="25">
        <v>0</v>
      </c>
      <c r="P17" s="22"/>
      <c r="Q17" s="25">
        <v>11951040</v>
      </c>
    </row>
    <row r="18" spans="1:17" ht="21.75" customHeight="1">
      <c r="A18" s="6" t="s">
        <v>214</v>
      </c>
      <c r="C18" s="25">
        <v>0</v>
      </c>
      <c r="D18" s="22"/>
      <c r="E18" s="25">
        <v>0</v>
      </c>
      <c r="F18" s="22"/>
      <c r="G18" s="25">
        <v>0</v>
      </c>
      <c r="H18" s="22"/>
      <c r="I18" s="25">
        <v>0</v>
      </c>
      <c r="J18" s="22"/>
      <c r="K18" s="25">
        <v>0</v>
      </c>
      <c r="L18" s="22"/>
      <c r="M18" s="25">
        <v>0</v>
      </c>
      <c r="N18" s="22"/>
      <c r="O18" s="25">
        <v>0</v>
      </c>
      <c r="P18" s="22"/>
      <c r="Q18" s="25">
        <v>31460322</v>
      </c>
    </row>
    <row r="19" spans="1:17" ht="21.75" customHeight="1">
      <c r="A19" s="6" t="s">
        <v>215</v>
      </c>
      <c r="C19" s="25">
        <v>0</v>
      </c>
      <c r="D19" s="22"/>
      <c r="E19" s="25">
        <v>0</v>
      </c>
      <c r="F19" s="22"/>
      <c r="G19" s="25">
        <v>0</v>
      </c>
      <c r="H19" s="22"/>
      <c r="I19" s="25">
        <v>0</v>
      </c>
      <c r="J19" s="22"/>
      <c r="K19" s="25">
        <v>0</v>
      </c>
      <c r="L19" s="22"/>
      <c r="M19" s="25">
        <v>0</v>
      </c>
      <c r="N19" s="22"/>
      <c r="O19" s="25">
        <v>0</v>
      </c>
      <c r="P19" s="22"/>
      <c r="Q19" s="25">
        <v>17758125</v>
      </c>
    </row>
    <row r="20" spans="1:17" ht="21.75" customHeight="1">
      <c r="A20" s="6" t="s">
        <v>216</v>
      </c>
      <c r="C20" s="25">
        <v>0</v>
      </c>
      <c r="D20" s="22"/>
      <c r="E20" s="25">
        <v>0</v>
      </c>
      <c r="F20" s="22"/>
      <c r="G20" s="25">
        <v>0</v>
      </c>
      <c r="H20" s="22"/>
      <c r="I20" s="25">
        <v>0</v>
      </c>
      <c r="J20" s="22"/>
      <c r="K20" s="25">
        <v>0</v>
      </c>
      <c r="L20" s="22"/>
      <c r="M20" s="25">
        <v>0</v>
      </c>
      <c r="N20" s="22"/>
      <c r="O20" s="25">
        <v>0</v>
      </c>
      <c r="P20" s="22"/>
      <c r="Q20" s="25">
        <v>-28522</v>
      </c>
    </row>
    <row r="21" spans="1:17" ht="21.75" customHeight="1">
      <c r="A21" s="6" t="s">
        <v>217</v>
      </c>
      <c r="C21" s="25">
        <v>0</v>
      </c>
      <c r="D21" s="22"/>
      <c r="E21" s="25">
        <v>0</v>
      </c>
      <c r="F21" s="22"/>
      <c r="G21" s="25">
        <v>0</v>
      </c>
      <c r="H21" s="22"/>
      <c r="I21" s="25">
        <v>0</v>
      </c>
      <c r="J21" s="22"/>
      <c r="K21" s="25">
        <v>0</v>
      </c>
      <c r="L21" s="22"/>
      <c r="M21" s="25">
        <v>0</v>
      </c>
      <c r="N21" s="22"/>
      <c r="O21" s="25">
        <v>0</v>
      </c>
      <c r="P21" s="22"/>
      <c r="Q21" s="25">
        <v>401561400</v>
      </c>
    </row>
    <row r="22" spans="1:17" ht="21.75" customHeight="1">
      <c r="A22" s="6" t="s">
        <v>218</v>
      </c>
      <c r="C22" s="25">
        <v>0</v>
      </c>
      <c r="D22" s="22"/>
      <c r="E22" s="25">
        <v>0</v>
      </c>
      <c r="F22" s="22"/>
      <c r="G22" s="25">
        <v>0</v>
      </c>
      <c r="H22" s="22"/>
      <c r="I22" s="25">
        <v>0</v>
      </c>
      <c r="J22" s="22"/>
      <c r="K22" s="25">
        <v>0</v>
      </c>
      <c r="L22" s="22"/>
      <c r="M22" s="25">
        <v>0</v>
      </c>
      <c r="N22" s="22"/>
      <c r="O22" s="25">
        <v>0</v>
      </c>
      <c r="P22" s="22"/>
      <c r="Q22" s="25">
        <v>59000000</v>
      </c>
    </row>
    <row r="23" spans="1:17" ht="21.75" customHeight="1">
      <c r="A23" s="6" t="s">
        <v>219</v>
      </c>
      <c r="C23" s="25">
        <v>0</v>
      </c>
      <c r="D23" s="22"/>
      <c r="E23" s="25">
        <v>0</v>
      </c>
      <c r="F23" s="22"/>
      <c r="G23" s="25">
        <v>0</v>
      </c>
      <c r="H23" s="22"/>
      <c r="I23" s="25">
        <v>0</v>
      </c>
      <c r="J23" s="22"/>
      <c r="K23" s="25">
        <v>0</v>
      </c>
      <c r="L23" s="22"/>
      <c r="M23" s="25">
        <v>0</v>
      </c>
      <c r="N23" s="22"/>
      <c r="O23" s="25">
        <v>0</v>
      </c>
      <c r="P23" s="22"/>
      <c r="Q23" s="25">
        <v>679699188</v>
      </c>
    </row>
    <row r="24" spans="1:17" ht="21.75" customHeight="1">
      <c r="A24" s="6" t="s">
        <v>220</v>
      </c>
      <c r="C24" s="25">
        <v>0</v>
      </c>
      <c r="D24" s="22"/>
      <c r="E24" s="25">
        <v>0</v>
      </c>
      <c r="F24" s="22"/>
      <c r="G24" s="25">
        <v>0</v>
      </c>
      <c r="H24" s="22"/>
      <c r="I24" s="25">
        <v>0</v>
      </c>
      <c r="J24" s="22"/>
      <c r="K24" s="25">
        <v>0</v>
      </c>
      <c r="L24" s="22"/>
      <c r="M24" s="25">
        <v>0</v>
      </c>
      <c r="N24" s="22"/>
      <c r="O24" s="25">
        <v>0</v>
      </c>
      <c r="P24" s="22"/>
      <c r="Q24" s="25">
        <v>154345205</v>
      </c>
    </row>
    <row r="25" spans="1:17" ht="21.75" customHeight="1">
      <c r="A25" s="6" t="s">
        <v>262</v>
      </c>
      <c r="C25" s="25">
        <v>0</v>
      </c>
      <c r="D25" s="22"/>
      <c r="E25" s="25">
        <v>0</v>
      </c>
      <c r="F25" s="22"/>
      <c r="G25" s="25">
        <v>0</v>
      </c>
      <c r="H25" s="22"/>
      <c r="I25" s="25">
        <v>0</v>
      </c>
      <c r="J25" s="22"/>
      <c r="K25" s="25">
        <v>0</v>
      </c>
      <c r="L25" s="22"/>
      <c r="M25" s="25">
        <v>0</v>
      </c>
      <c r="N25" s="22"/>
      <c r="O25" s="25">
        <v>0</v>
      </c>
      <c r="P25" s="22"/>
      <c r="Q25" s="25">
        <v>15153228273</v>
      </c>
    </row>
    <row r="26" spans="1:17" ht="21.75" customHeight="1">
      <c r="A26" s="6" t="s">
        <v>222</v>
      </c>
      <c r="C26" s="25">
        <v>0</v>
      </c>
      <c r="D26" s="22"/>
      <c r="E26" s="25">
        <v>0</v>
      </c>
      <c r="F26" s="22"/>
      <c r="G26" s="25">
        <v>0</v>
      </c>
      <c r="H26" s="22"/>
      <c r="I26" s="25">
        <v>0</v>
      </c>
      <c r="J26" s="22"/>
      <c r="K26" s="25">
        <v>0</v>
      </c>
      <c r="L26" s="22"/>
      <c r="M26" s="25">
        <v>0</v>
      </c>
      <c r="N26" s="22"/>
      <c r="O26" s="25">
        <v>0</v>
      </c>
      <c r="P26" s="22"/>
      <c r="Q26" s="25">
        <v>6401878731</v>
      </c>
    </row>
    <row r="27" spans="1:17" ht="21.75" customHeight="1">
      <c r="A27" s="6" t="s">
        <v>223</v>
      </c>
      <c r="C27" s="25">
        <v>0</v>
      </c>
      <c r="D27" s="22"/>
      <c r="E27" s="25">
        <v>0</v>
      </c>
      <c r="F27" s="22"/>
      <c r="G27" s="25">
        <v>0</v>
      </c>
      <c r="H27" s="22"/>
      <c r="I27" s="25">
        <v>0</v>
      </c>
      <c r="J27" s="22"/>
      <c r="K27" s="25">
        <v>0</v>
      </c>
      <c r="L27" s="22"/>
      <c r="M27" s="25">
        <v>0</v>
      </c>
      <c r="N27" s="22"/>
      <c r="O27" s="25">
        <v>0</v>
      </c>
      <c r="P27" s="22"/>
      <c r="Q27" s="25">
        <v>2293450187</v>
      </c>
    </row>
    <row r="28" spans="1:17" ht="21.75" customHeight="1">
      <c r="A28" s="6" t="s">
        <v>224</v>
      </c>
      <c r="C28" s="25">
        <v>0</v>
      </c>
      <c r="D28" s="22"/>
      <c r="E28" s="25">
        <v>0</v>
      </c>
      <c r="F28" s="22"/>
      <c r="G28" s="25">
        <v>0</v>
      </c>
      <c r="H28" s="22"/>
      <c r="I28" s="25">
        <v>0</v>
      </c>
      <c r="J28" s="22"/>
      <c r="K28" s="25">
        <v>0</v>
      </c>
      <c r="L28" s="22"/>
      <c r="M28" s="25">
        <v>0</v>
      </c>
      <c r="N28" s="22"/>
      <c r="O28" s="25">
        <v>0</v>
      </c>
      <c r="P28" s="22"/>
      <c r="Q28" s="25">
        <v>898396281</v>
      </c>
    </row>
    <row r="29" spans="1:17" ht="21.75" customHeight="1">
      <c r="A29" s="6" t="s">
        <v>225</v>
      </c>
      <c r="C29" s="25">
        <v>0</v>
      </c>
      <c r="D29" s="22"/>
      <c r="E29" s="25">
        <v>0</v>
      </c>
      <c r="F29" s="22"/>
      <c r="G29" s="25">
        <v>0</v>
      </c>
      <c r="H29" s="22"/>
      <c r="I29" s="25">
        <v>0</v>
      </c>
      <c r="J29" s="22"/>
      <c r="K29" s="25">
        <v>0</v>
      </c>
      <c r="L29" s="22"/>
      <c r="M29" s="25">
        <v>0</v>
      </c>
      <c r="N29" s="22"/>
      <c r="O29" s="25">
        <v>0</v>
      </c>
      <c r="P29" s="22"/>
      <c r="Q29" s="25">
        <v>1388000000</v>
      </c>
    </row>
    <row r="30" spans="1:17" ht="21.75" customHeight="1">
      <c r="A30" s="6" t="s">
        <v>226</v>
      </c>
      <c r="C30" s="25">
        <v>0</v>
      </c>
      <c r="D30" s="22"/>
      <c r="E30" s="25">
        <v>0</v>
      </c>
      <c r="F30" s="22"/>
      <c r="G30" s="25">
        <v>0</v>
      </c>
      <c r="H30" s="22"/>
      <c r="I30" s="25">
        <v>0</v>
      </c>
      <c r="J30" s="22"/>
      <c r="K30" s="25">
        <v>0</v>
      </c>
      <c r="L30" s="22"/>
      <c r="M30" s="25">
        <v>0</v>
      </c>
      <c r="N30" s="22"/>
      <c r="O30" s="25">
        <v>0</v>
      </c>
      <c r="P30" s="22"/>
      <c r="Q30" s="25">
        <v>4811679400</v>
      </c>
    </row>
    <row r="31" spans="1:17" ht="21.75" customHeight="1">
      <c r="A31" s="6" t="s">
        <v>227</v>
      </c>
      <c r="C31" s="25">
        <v>0</v>
      </c>
      <c r="D31" s="22"/>
      <c r="E31" s="25">
        <v>0</v>
      </c>
      <c r="F31" s="22"/>
      <c r="G31" s="25">
        <v>0</v>
      </c>
      <c r="H31" s="22"/>
      <c r="I31" s="25">
        <v>0</v>
      </c>
      <c r="J31" s="22"/>
      <c r="K31" s="25">
        <v>0</v>
      </c>
      <c r="L31" s="22"/>
      <c r="M31" s="25">
        <v>0</v>
      </c>
      <c r="N31" s="22"/>
      <c r="O31" s="25">
        <v>0</v>
      </c>
      <c r="P31" s="22"/>
      <c r="Q31" s="25">
        <v>-723958305</v>
      </c>
    </row>
    <row r="32" spans="1:17" ht="21.75" customHeight="1">
      <c r="A32" s="6" t="s">
        <v>228</v>
      </c>
      <c r="C32" s="25">
        <v>0</v>
      </c>
      <c r="D32" s="22"/>
      <c r="E32" s="25">
        <v>0</v>
      </c>
      <c r="F32" s="22"/>
      <c r="G32" s="25">
        <v>0</v>
      </c>
      <c r="H32" s="22"/>
      <c r="I32" s="25">
        <v>0</v>
      </c>
      <c r="J32" s="22"/>
      <c r="K32" s="25">
        <v>0</v>
      </c>
      <c r="L32" s="22"/>
      <c r="M32" s="25">
        <v>0</v>
      </c>
      <c r="N32" s="22"/>
      <c r="O32" s="25">
        <v>0</v>
      </c>
      <c r="P32" s="22"/>
      <c r="Q32" s="25">
        <v>-909407</v>
      </c>
    </row>
    <row r="33" spans="1:19" ht="21.75" customHeight="1">
      <c r="A33" s="6" t="s">
        <v>229</v>
      </c>
      <c r="C33" s="25">
        <v>0</v>
      </c>
      <c r="D33" s="22"/>
      <c r="E33" s="25">
        <v>0</v>
      </c>
      <c r="F33" s="22"/>
      <c r="G33" s="25">
        <v>0</v>
      </c>
      <c r="H33" s="22"/>
      <c r="I33" s="25">
        <v>0</v>
      </c>
      <c r="J33" s="22"/>
      <c r="K33" s="25">
        <v>0</v>
      </c>
      <c r="L33" s="22"/>
      <c r="M33" s="25">
        <v>0</v>
      </c>
      <c r="N33" s="22"/>
      <c r="O33" s="25">
        <v>0</v>
      </c>
      <c r="P33" s="22"/>
      <c r="Q33" s="25">
        <v>226960027</v>
      </c>
    </row>
    <row r="34" spans="1:19" ht="21.75" customHeight="1">
      <c r="A34" s="6" t="s">
        <v>230</v>
      </c>
      <c r="C34" s="25">
        <v>0</v>
      </c>
      <c r="D34" s="22"/>
      <c r="E34" s="25">
        <v>0</v>
      </c>
      <c r="F34" s="22"/>
      <c r="G34" s="25">
        <v>0</v>
      </c>
      <c r="H34" s="22"/>
      <c r="I34" s="25">
        <v>0</v>
      </c>
      <c r="J34" s="22"/>
      <c r="K34" s="25">
        <v>0</v>
      </c>
      <c r="L34" s="22"/>
      <c r="M34" s="25">
        <v>0</v>
      </c>
      <c r="N34" s="22"/>
      <c r="O34" s="25">
        <v>0</v>
      </c>
      <c r="P34" s="22"/>
      <c r="Q34" s="25">
        <v>596034593</v>
      </c>
    </row>
    <row r="35" spans="1:19" ht="21.75" customHeight="1">
      <c r="A35" s="6" t="s">
        <v>231</v>
      </c>
      <c r="C35" s="25">
        <v>0</v>
      </c>
      <c r="D35" s="22"/>
      <c r="E35" s="25">
        <v>0</v>
      </c>
      <c r="F35" s="22"/>
      <c r="G35" s="25">
        <v>0</v>
      </c>
      <c r="H35" s="22"/>
      <c r="I35" s="25">
        <v>0</v>
      </c>
      <c r="J35" s="22"/>
      <c r="K35" s="25">
        <v>0</v>
      </c>
      <c r="L35" s="22"/>
      <c r="M35" s="25">
        <v>0</v>
      </c>
      <c r="N35" s="22"/>
      <c r="O35" s="25">
        <v>0</v>
      </c>
      <c r="P35" s="22"/>
      <c r="Q35" s="25">
        <v>330381471</v>
      </c>
    </row>
    <row r="36" spans="1:19" ht="21.75" customHeight="1">
      <c r="A36" s="6" t="s">
        <v>232</v>
      </c>
      <c r="C36" s="25">
        <v>0</v>
      </c>
      <c r="D36" s="22"/>
      <c r="E36" s="25">
        <v>0</v>
      </c>
      <c r="F36" s="22"/>
      <c r="G36" s="25">
        <v>0</v>
      </c>
      <c r="H36" s="22"/>
      <c r="I36" s="25">
        <v>0</v>
      </c>
      <c r="J36" s="22"/>
      <c r="K36" s="25">
        <v>0</v>
      </c>
      <c r="L36" s="22"/>
      <c r="M36" s="25">
        <v>0</v>
      </c>
      <c r="N36" s="22"/>
      <c r="O36" s="25">
        <v>0</v>
      </c>
      <c r="P36" s="22"/>
      <c r="Q36" s="25">
        <v>1838644996</v>
      </c>
    </row>
    <row r="37" spans="1:19" ht="21.75" customHeight="1">
      <c r="A37" s="6" t="s">
        <v>233</v>
      </c>
      <c r="C37" s="25">
        <v>0</v>
      </c>
      <c r="D37" s="22"/>
      <c r="E37" s="25">
        <v>0</v>
      </c>
      <c r="F37" s="22"/>
      <c r="G37" s="25">
        <v>0</v>
      </c>
      <c r="H37" s="22"/>
      <c r="I37" s="25">
        <v>0</v>
      </c>
      <c r="J37" s="22"/>
      <c r="K37" s="25">
        <v>0</v>
      </c>
      <c r="L37" s="22"/>
      <c r="M37" s="25">
        <v>0</v>
      </c>
      <c r="N37" s="22"/>
      <c r="O37" s="25">
        <v>0</v>
      </c>
      <c r="P37" s="22"/>
      <c r="Q37" s="25">
        <v>2123340933</v>
      </c>
    </row>
    <row r="38" spans="1:19" ht="21.75" customHeight="1">
      <c r="A38" s="6" t="s">
        <v>234</v>
      </c>
      <c r="C38" s="25">
        <v>0</v>
      </c>
      <c r="D38" s="22"/>
      <c r="E38" s="25">
        <v>0</v>
      </c>
      <c r="F38" s="22"/>
      <c r="G38" s="25">
        <v>0</v>
      </c>
      <c r="H38" s="22"/>
      <c r="I38" s="25">
        <v>0</v>
      </c>
      <c r="J38" s="22"/>
      <c r="K38" s="25">
        <v>0</v>
      </c>
      <c r="L38" s="22"/>
      <c r="M38" s="25">
        <v>0</v>
      </c>
      <c r="N38" s="22"/>
      <c r="O38" s="25">
        <v>0</v>
      </c>
      <c r="P38" s="22"/>
      <c r="Q38" s="25">
        <v>-211383210</v>
      </c>
    </row>
    <row r="39" spans="1:19" ht="21.75" customHeight="1">
      <c r="A39" s="6" t="s">
        <v>235</v>
      </c>
      <c r="C39" s="25">
        <v>0</v>
      </c>
      <c r="D39" s="22"/>
      <c r="E39" s="25">
        <v>0</v>
      </c>
      <c r="F39" s="22"/>
      <c r="G39" s="25">
        <v>0</v>
      </c>
      <c r="H39" s="22"/>
      <c r="I39" s="25">
        <v>0</v>
      </c>
      <c r="J39" s="22"/>
      <c r="K39" s="25">
        <v>0</v>
      </c>
      <c r="L39" s="22"/>
      <c r="M39" s="25">
        <v>0</v>
      </c>
      <c r="N39" s="22"/>
      <c r="O39" s="25">
        <v>0</v>
      </c>
      <c r="P39" s="22"/>
      <c r="Q39" s="25">
        <v>5778366824</v>
      </c>
    </row>
    <row r="40" spans="1:19" ht="21.75" customHeight="1">
      <c r="A40" s="6" t="s">
        <v>236</v>
      </c>
      <c r="C40" s="25">
        <v>0</v>
      </c>
      <c r="D40" s="22"/>
      <c r="E40" s="25">
        <v>0</v>
      </c>
      <c r="F40" s="22"/>
      <c r="G40" s="25">
        <v>0</v>
      </c>
      <c r="H40" s="22"/>
      <c r="I40" s="25">
        <v>0</v>
      </c>
      <c r="J40" s="22"/>
      <c r="K40" s="25">
        <v>0</v>
      </c>
      <c r="L40" s="22"/>
      <c r="M40" s="25">
        <v>0</v>
      </c>
      <c r="N40" s="22"/>
      <c r="O40" s="25">
        <v>0</v>
      </c>
      <c r="P40" s="22"/>
      <c r="Q40" s="25">
        <v>886150000</v>
      </c>
    </row>
    <row r="41" spans="1:19" ht="21.75" customHeight="1">
      <c r="A41" s="6" t="s">
        <v>237</v>
      </c>
      <c r="C41" s="25">
        <v>0</v>
      </c>
      <c r="D41" s="22"/>
      <c r="E41" s="25">
        <v>0</v>
      </c>
      <c r="F41" s="22"/>
      <c r="G41" s="25">
        <v>0</v>
      </c>
      <c r="H41" s="22"/>
      <c r="I41" s="25">
        <v>0</v>
      </c>
      <c r="J41" s="22"/>
      <c r="K41" s="25">
        <v>0</v>
      </c>
      <c r="L41" s="22"/>
      <c r="M41" s="25">
        <v>0</v>
      </c>
      <c r="N41" s="22"/>
      <c r="O41" s="25">
        <v>0</v>
      </c>
      <c r="P41" s="22"/>
      <c r="Q41" s="25">
        <v>1179500000</v>
      </c>
    </row>
    <row r="42" spans="1:19" ht="21.75" customHeight="1">
      <c r="A42" s="6" t="s">
        <v>238</v>
      </c>
      <c r="C42" s="25">
        <v>0</v>
      </c>
      <c r="D42" s="22"/>
      <c r="E42" s="25">
        <v>0</v>
      </c>
      <c r="F42" s="22"/>
      <c r="G42" s="25">
        <v>0</v>
      </c>
      <c r="H42" s="22"/>
      <c r="I42" s="25">
        <v>0</v>
      </c>
      <c r="J42" s="22"/>
      <c r="K42" s="25">
        <v>0</v>
      </c>
      <c r="L42" s="22"/>
      <c r="M42" s="25">
        <v>0</v>
      </c>
      <c r="N42" s="22"/>
      <c r="O42" s="25">
        <v>0</v>
      </c>
      <c r="P42" s="22"/>
      <c r="Q42" s="25">
        <v>10000000</v>
      </c>
    </row>
    <row r="43" spans="1:19" ht="21.75" customHeight="1">
      <c r="A43" s="6" t="s">
        <v>239</v>
      </c>
      <c r="C43" s="25">
        <v>0</v>
      </c>
      <c r="D43" s="22"/>
      <c r="E43" s="25">
        <v>0</v>
      </c>
      <c r="F43" s="22"/>
      <c r="G43" s="25">
        <v>0</v>
      </c>
      <c r="H43" s="22"/>
      <c r="I43" s="25">
        <v>0</v>
      </c>
      <c r="J43" s="22"/>
      <c r="K43" s="25">
        <v>0</v>
      </c>
      <c r="L43" s="22"/>
      <c r="M43" s="25">
        <v>0</v>
      </c>
      <c r="N43" s="22"/>
      <c r="O43" s="25">
        <v>0</v>
      </c>
      <c r="P43" s="22"/>
      <c r="Q43" s="25">
        <v>195000000</v>
      </c>
    </row>
    <row r="44" spans="1:19" ht="21.75" customHeight="1">
      <c r="A44" s="6" t="s">
        <v>240</v>
      </c>
      <c r="C44" s="25">
        <v>0</v>
      </c>
      <c r="D44" s="22"/>
      <c r="E44" s="25">
        <v>0</v>
      </c>
      <c r="F44" s="22"/>
      <c r="G44" s="25">
        <v>0</v>
      </c>
      <c r="H44" s="22"/>
      <c r="I44" s="25">
        <v>0</v>
      </c>
      <c r="J44" s="22"/>
      <c r="K44" s="25">
        <v>0</v>
      </c>
      <c r="L44" s="22"/>
      <c r="M44" s="25">
        <v>0</v>
      </c>
      <c r="N44" s="22"/>
      <c r="O44" s="25">
        <v>0</v>
      </c>
      <c r="P44" s="22"/>
      <c r="Q44" s="25">
        <v>630240000</v>
      </c>
    </row>
    <row r="45" spans="1:19" ht="21.75" customHeight="1">
      <c r="A45" s="6" t="s">
        <v>241</v>
      </c>
      <c r="C45" s="25">
        <v>0</v>
      </c>
      <c r="D45" s="22"/>
      <c r="E45" s="25">
        <v>0</v>
      </c>
      <c r="F45" s="22"/>
      <c r="G45" s="25">
        <v>0</v>
      </c>
      <c r="H45" s="22"/>
      <c r="I45" s="25">
        <v>0</v>
      </c>
      <c r="J45" s="22"/>
      <c r="K45" s="25">
        <v>0</v>
      </c>
      <c r="L45" s="22"/>
      <c r="M45" s="25">
        <v>0</v>
      </c>
      <c r="N45" s="22"/>
      <c r="O45" s="25">
        <v>0</v>
      </c>
      <c r="P45" s="22"/>
      <c r="Q45" s="25">
        <v>72500000</v>
      </c>
    </row>
    <row r="46" spans="1:19" ht="21.75" customHeight="1">
      <c r="A46" s="6" t="s">
        <v>53</v>
      </c>
      <c r="C46" s="25">
        <v>0</v>
      </c>
      <c r="D46" s="22"/>
      <c r="E46" s="25">
        <v>0</v>
      </c>
      <c r="F46" s="22"/>
      <c r="G46" s="25">
        <v>0</v>
      </c>
      <c r="H46" s="22"/>
      <c r="I46" s="25">
        <v>0</v>
      </c>
      <c r="J46" s="22"/>
      <c r="K46" s="25">
        <v>0</v>
      </c>
      <c r="L46" s="22"/>
      <c r="M46" s="25">
        <v>0</v>
      </c>
      <c r="N46" s="22"/>
      <c r="O46" s="25">
        <v>0</v>
      </c>
      <c r="P46" s="22"/>
      <c r="Q46" s="25">
        <v>-290073319</v>
      </c>
    </row>
    <row r="47" spans="1:19" ht="21.75" customHeight="1">
      <c r="A47" s="6" t="s">
        <v>60</v>
      </c>
      <c r="C47" s="25">
        <v>2000000</v>
      </c>
      <c r="D47" s="22"/>
      <c r="E47" s="25">
        <v>450</v>
      </c>
      <c r="F47" s="22"/>
      <c r="G47" s="25">
        <v>900000000</v>
      </c>
      <c r="H47" s="22"/>
      <c r="I47" s="25">
        <v>523399700</v>
      </c>
      <c r="J47" s="22"/>
      <c r="K47" s="25">
        <v>918000</v>
      </c>
      <c r="L47" s="22"/>
      <c r="M47" s="25">
        <v>8925534</v>
      </c>
      <c r="N47" s="22"/>
      <c r="O47" s="25">
        <v>-377518300</v>
      </c>
      <c r="P47" s="22"/>
      <c r="Q47" s="25">
        <v>-252328432</v>
      </c>
    </row>
    <row r="48" spans="1:19" ht="21.75" customHeight="1" thickBot="1">
      <c r="A48" s="102" t="s">
        <v>35</v>
      </c>
      <c r="B48" s="102"/>
      <c r="C48" s="41"/>
      <c r="D48" s="54"/>
      <c r="E48" s="41"/>
      <c r="F48" s="22"/>
      <c r="G48" s="27">
        <f>SUM(G9:G47)</f>
        <v>900000000</v>
      </c>
      <c r="H48" s="22"/>
      <c r="I48" s="27">
        <f>SUM(I9:I47)</f>
        <v>523399700</v>
      </c>
      <c r="J48" s="22"/>
      <c r="K48" s="27">
        <f>SUM(K9:K47)</f>
        <v>918000</v>
      </c>
      <c r="L48" s="22"/>
      <c r="M48" s="27">
        <f>SUM(M9:M47)</f>
        <v>8925534</v>
      </c>
      <c r="N48" s="22"/>
      <c r="O48" s="27">
        <f>SUM(O9:O47)</f>
        <v>-377518300</v>
      </c>
      <c r="P48" s="22"/>
      <c r="Q48" s="27">
        <f>SUM(Q9:Q47)</f>
        <v>153635417286</v>
      </c>
      <c r="S48" s="32"/>
    </row>
    <row r="49" spans="19:19" ht="13.5" thickTop="1">
      <c r="S49" s="32"/>
    </row>
  </sheetData>
  <mergeCells count="6">
    <mergeCell ref="A48:B48"/>
    <mergeCell ref="A1:Q1"/>
    <mergeCell ref="A2:Q2"/>
    <mergeCell ref="A3:Q3"/>
    <mergeCell ref="A5:Q5"/>
    <mergeCell ref="C7:O7"/>
  </mergeCells>
  <pageMargins left="0.39" right="0.39" top="0.39" bottom="0.39" header="0" footer="0"/>
  <pageSetup paperSize="9" scale="93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57"/>
  <sheetViews>
    <sheetView rightToLeft="1" view="pageBreakPreview" topLeftCell="A20" zoomScaleNormal="100" zoomScaleSheetLayoutView="100" workbookViewId="0">
      <selection activeCell="G69" sqref="G69"/>
    </sheetView>
  </sheetViews>
  <sheetFormatPr defaultRowHeight="12.75"/>
  <cols>
    <col min="1" max="1" width="26" bestFit="1" customWidth="1"/>
    <col min="2" max="2" width="1.28515625" customWidth="1"/>
    <col min="3" max="3" width="16.28515625" bestFit="1" customWidth="1"/>
    <col min="4" max="4" width="1.28515625" customWidth="1"/>
    <col min="5" max="5" width="20.42578125" bestFit="1" customWidth="1"/>
    <col min="6" max="6" width="1.28515625" customWidth="1"/>
    <col min="7" max="7" width="20.28515625" bestFit="1" customWidth="1"/>
    <col min="8" max="8" width="1.28515625" customWidth="1"/>
    <col min="9" max="9" width="27.7109375" bestFit="1" customWidth="1"/>
    <col min="10" max="10" width="1.28515625" customWidth="1"/>
    <col min="11" max="11" width="16.28515625" bestFit="1" customWidth="1"/>
    <col min="12" max="12" width="1.28515625" customWidth="1"/>
    <col min="13" max="13" width="20.42578125" bestFit="1" customWidth="1"/>
    <col min="14" max="14" width="1.28515625" customWidth="1"/>
    <col min="15" max="15" width="20.28515625" bestFit="1" customWidth="1"/>
    <col min="16" max="16" width="1.28515625" customWidth="1"/>
    <col min="17" max="17" width="20" bestFit="1" customWidth="1"/>
    <col min="18" max="18" width="0.28515625" customWidth="1"/>
  </cols>
  <sheetData>
    <row r="1" spans="1:17" s="78" customFormat="1" ht="25.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17" s="78" customFormat="1" ht="25.5">
      <c r="A2" s="92" t="s">
        <v>114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17" s="78" customFormat="1" ht="25.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17" ht="14.45" customHeight="1"/>
    <row r="5" spans="1:17" ht="24">
      <c r="A5" s="93" t="s">
        <v>185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</row>
    <row r="6" spans="1:17" ht="2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21">
      <c r="A7" s="94" t="s">
        <v>117</v>
      </c>
      <c r="C7" s="94" t="s">
        <v>129</v>
      </c>
      <c r="D7" s="94"/>
      <c r="E7" s="94"/>
      <c r="F7" s="94"/>
      <c r="G7" s="94"/>
      <c r="H7" s="94"/>
      <c r="I7" s="94"/>
      <c r="K7" s="94" t="s">
        <v>130</v>
      </c>
      <c r="L7" s="94"/>
      <c r="M7" s="94"/>
      <c r="N7" s="94"/>
      <c r="O7" s="94"/>
      <c r="P7" s="94"/>
      <c r="Q7" s="94"/>
    </row>
    <row r="8" spans="1:17" ht="42">
      <c r="A8" s="94"/>
      <c r="C8" s="10" t="s">
        <v>13</v>
      </c>
      <c r="D8" s="3"/>
      <c r="E8" s="10" t="s">
        <v>15</v>
      </c>
      <c r="F8" s="3"/>
      <c r="G8" s="10" t="s">
        <v>174</v>
      </c>
      <c r="H8" s="3"/>
      <c r="I8" s="10" t="s">
        <v>186</v>
      </c>
      <c r="K8" s="10" t="s">
        <v>13</v>
      </c>
      <c r="L8" s="3"/>
      <c r="M8" s="10" t="s">
        <v>15</v>
      </c>
      <c r="N8" s="3"/>
      <c r="O8" s="10" t="s">
        <v>174</v>
      </c>
      <c r="P8" s="3"/>
      <c r="Q8" s="10" t="s">
        <v>186</v>
      </c>
    </row>
    <row r="9" spans="1:17" ht="21.75" customHeight="1">
      <c r="A9" s="5" t="s">
        <v>30</v>
      </c>
      <c r="C9" s="69">
        <v>90384512</v>
      </c>
      <c r="D9" s="44"/>
      <c r="E9" s="69">
        <v>355663698257</v>
      </c>
      <c r="F9" s="44"/>
      <c r="G9" s="69">
        <v>330104321262</v>
      </c>
      <c r="H9" s="44"/>
      <c r="I9" s="69">
        <v>25559376995</v>
      </c>
      <c r="J9" s="44"/>
      <c r="K9" s="69">
        <v>90384512</v>
      </c>
      <c r="L9" s="44"/>
      <c r="M9" s="69">
        <v>355663698257</v>
      </c>
      <c r="N9" s="44"/>
      <c r="O9" s="69">
        <v>399272644287</v>
      </c>
      <c r="P9" s="44"/>
      <c r="Q9" s="69">
        <v>-43608946029</v>
      </c>
    </row>
    <row r="10" spans="1:17" ht="21.75" customHeight="1">
      <c r="A10" s="6" t="s">
        <v>31</v>
      </c>
      <c r="C10" s="70">
        <v>2343311880</v>
      </c>
      <c r="D10" s="44"/>
      <c r="E10" s="70">
        <v>5207564861647</v>
      </c>
      <c r="F10" s="44"/>
      <c r="G10" s="70">
        <v>5139607968150</v>
      </c>
      <c r="H10" s="44"/>
      <c r="I10" s="70">
        <v>67956893497</v>
      </c>
      <c r="J10" s="44"/>
      <c r="K10" s="70">
        <v>2343311880</v>
      </c>
      <c r="L10" s="44"/>
      <c r="M10" s="70">
        <v>5207564861647</v>
      </c>
      <c r="N10" s="44"/>
      <c r="O10" s="70">
        <v>5853244859343</v>
      </c>
      <c r="P10" s="44"/>
      <c r="Q10" s="70">
        <v>-645679997695</v>
      </c>
    </row>
    <row r="11" spans="1:17" ht="21.75" customHeight="1">
      <c r="A11" s="6" t="s">
        <v>77</v>
      </c>
      <c r="C11" s="70">
        <v>58421791</v>
      </c>
      <c r="D11" s="44"/>
      <c r="E11" s="70">
        <v>2403781171529</v>
      </c>
      <c r="F11" s="44"/>
      <c r="G11" s="70">
        <v>2372517179143</v>
      </c>
      <c r="H11" s="44"/>
      <c r="I11" s="70">
        <v>31263992386</v>
      </c>
      <c r="J11" s="44"/>
      <c r="K11" s="70">
        <v>58421791</v>
      </c>
      <c r="L11" s="44"/>
      <c r="M11" s="70">
        <v>2403781171529</v>
      </c>
      <c r="N11" s="44"/>
      <c r="O11" s="70">
        <v>1981466347615</v>
      </c>
      <c r="P11" s="44"/>
      <c r="Q11" s="70">
        <v>422314823914</v>
      </c>
    </row>
    <row r="12" spans="1:17" ht="21.75" customHeight="1">
      <c r="A12" s="6" t="s">
        <v>27</v>
      </c>
      <c r="C12" s="70">
        <v>9456439</v>
      </c>
      <c r="D12" s="44"/>
      <c r="E12" s="70">
        <v>135596767726</v>
      </c>
      <c r="F12" s="44"/>
      <c r="G12" s="70">
        <v>114261966058</v>
      </c>
      <c r="H12" s="44"/>
      <c r="I12" s="70">
        <v>21334801668</v>
      </c>
      <c r="J12" s="44"/>
      <c r="K12" s="70">
        <v>9456439</v>
      </c>
      <c r="L12" s="44"/>
      <c r="M12" s="70">
        <v>135596767726</v>
      </c>
      <c r="N12" s="44"/>
      <c r="O12" s="70">
        <v>131639984066</v>
      </c>
      <c r="P12" s="44"/>
      <c r="Q12" s="70">
        <v>3956783660</v>
      </c>
    </row>
    <row r="13" spans="1:17" ht="21.75" customHeight="1">
      <c r="A13" s="6" t="s">
        <v>83</v>
      </c>
      <c r="C13" s="70">
        <v>3175385</v>
      </c>
      <c r="D13" s="44"/>
      <c r="E13" s="70">
        <v>35360806735</v>
      </c>
      <c r="F13" s="44"/>
      <c r="G13" s="70">
        <v>34845988334</v>
      </c>
      <c r="H13" s="44"/>
      <c r="I13" s="70">
        <v>514818401</v>
      </c>
      <c r="J13" s="44"/>
      <c r="K13" s="70">
        <v>3175385</v>
      </c>
      <c r="L13" s="44"/>
      <c r="M13" s="70">
        <v>35360806735</v>
      </c>
      <c r="N13" s="44"/>
      <c r="O13" s="70">
        <v>32796012929</v>
      </c>
      <c r="P13" s="44"/>
      <c r="Q13" s="70">
        <v>2564793806</v>
      </c>
    </row>
    <row r="14" spans="1:17" ht="21.75" customHeight="1">
      <c r="A14" s="6" t="s">
        <v>81</v>
      </c>
      <c r="C14" s="70">
        <v>1813460</v>
      </c>
      <c r="D14" s="44"/>
      <c r="E14" s="70">
        <v>36654033439</v>
      </c>
      <c r="F14" s="44"/>
      <c r="G14" s="70">
        <v>36251496731</v>
      </c>
      <c r="H14" s="44"/>
      <c r="I14" s="70">
        <v>402536708</v>
      </c>
      <c r="J14" s="44"/>
      <c r="K14" s="70">
        <v>1813460</v>
      </c>
      <c r="L14" s="44"/>
      <c r="M14" s="70">
        <v>36654033439</v>
      </c>
      <c r="N14" s="44"/>
      <c r="O14" s="70">
        <v>35469137584</v>
      </c>
      <c r="P14" s="44"/>
      <c r="Q14" s="70">
        <v>1184895855</v>
      </c>
    </row>
    <row r="15" spans="1:17" ht="21.75" customHeight="1">
      <c r="A15" s="6" t="s">
        <v>34</v>
      </c>
      <c r="C15" s="70">
        <v>69786202</v>
      </c>
      <c r="D15" s="44"/>
      <c r="E15" s="70">
        <v>549497336153</v>
      </c>
      <c r="F15" s="44"/>
      <c r="G15" s="70">
        <v>473537386670</v>
      </c>
      <c r="H15" s="44"/>
      <c r="I15" s="70">
        <v>75959949483</v>
      </c>
      <c r="J15" s="44"/>
      <c r="K15" s="70">
        <v>69786202</v>
      </c>
      <c r="L15" s="44"/>
      <c r="M15" s="70">
        <v>549497336153</v>
      </c>
      <c r="N15" s="44"/>
      <c r="O15" s="70">
        <v>470546806945</v>
      </c>
      <c r="P15" s="44"/>
      <c r="Q15" s="70">
        <v>78950529208</v>
      </c>
    </row>
    <row r="16" spans="1:17" ht="21.75" customHeight="1">
      <c r="A16" s="6" t="s">
        <v>21</v>
      </c>
      <c r="C16" s="70">
        <v>27047199</v>
      </c>
      <c r="D16" s="44"/>
      <c r="E16" s="70">
        <v>183510906844</v>
      </c>
      <c r="F16" s="44"/>
      <c r="G16" s="70">
        <v>184031754152</v>
      </c>
      <c r="H16" s="44"/>
      <c r="I16" s="70">
        <v>-520847307</v>
      </c>
      <c r="J16" s="44"/>
      <c r="K16" s="70">
        <v>27047199</v>
      </c>
      <c r="L16" s="44"/>
      <c r="M16" s="70">
        <v>183510906844</v>
      </c>
      <c r="N16" s="44"/>
      <c r="O16" s="70">
        <v>204667549548</v>
      </c>
      <c r="P16" s="44"/>
      <c r="Q16" s="70">
        <v>-21156642703</v>
      </c>
    </row>
    <row r="17" spans="1:17" ht="21.75" customHeight="1">
      <c r="A17" s="6" t="s">
        <v>25</v>
      </c>
      <c r="C17" s="70">
        <v>39098337</v>
      </c>
      <c r="D17" s="44"/>
      <c r="E17" s="70">
        <v>165650958398</v>
      </c>
      <c r="F17" s="44"/>
      <c r="G17" s="70">
        <v>168091719075</v>
      </c>
      <c r="H17" s="44"/>
      <c r="I17" s="70">
        <v>-2440760676</v>
      </c>
      <c r="J17" s="44"/>
      <c r="K17" s="70">
        <v>39098337</v>
      </c>
      <c r="L17" s="44"/>
      <c r="M17" s="70">
        <v>165650958398</v>
      </c>
      <c r="N17" s="44"/>
      <c r="O17" s="70">
        <v>168464832466</v>
      </c>
      <c r="P17" s="44"/>
      <c r="Q17" s="70">
        <v>-2813874067</v>
      </c>
    </row>
    <row r="18" spans="1:17" ht="21.75" customHeight="1">
      <c r="A18" s="6" t="s">
        <v>85</v>
      </c>
      <c r="C18" s="70">
        <v>2000000</v>
      </c>
      <c r="D18" s="44"/>
      <c r="E18" s="70">
        <v>21725925625</v>
      </c>
      <c r="F18" s="44"/>
      <c r="G18" s="70">
        <v>21588046990</v>
      </c>
      <c r="H18" s="44"/>
      <c r="I18" s="70">
        <v>137878635</v>
      </c>
      <c r="J18" s="44"/>
      <c r="K18" s="70">
        <v>2000000</v>
      </c>
      <c r="L18" s="44"/>
      <c r="M18" s="70">
        <v>21725925625</v>
      </c>
      <c r="N18" s="44"/>
      <c r="O18" s="70">
        <v>21588046990</v>
      </c>
      <c r="P18" s="44"/>
      <c r="Q18" s="70">
        <v>137878635</v>
      </c>
    </row>
    <row r="19" spans="1:17" ht="21.75" customHeight="1">
      <c r="A19" s="6" t="s">
        <v>29</v>
      </c>
      <c r="C19" s="70">
        <v>40379077</v>
      </c>
      <c r="D19" s="44"/>
      <c r="E19" s="70">
        <v>155220252103</v>
      </c>
      <c r="F19" s="44"/>
      <c r="G19" s="70">
        <v>157097695973</v>
      </c>
      <c r="H19" s="44"/>
      <c r="I19" s="70">
        <v>-1877443869</v>
      </c>
      <c r="J19" s="44"/>
      <c r="K19" s="70">
        <v>40379077</v>
      </c>
      <c r="L19" s="44"/>
      <c r="M19" s="70">
        <v>155220252103</v>
      </c>
      <c r="N19" s="44"/>
      <c r="O19" s="70">
        <v>137984963238</v>
      </c>
      <c r="P19" s="44"/>
      <c r="Q19" s="70">
        <v>17235288865</v>
      </c>
    </row>
    <row r="20" spans="1:17" ht="21.75" customHeight="1">
      <c r="A20" s="6" t="s">
        <v>82</v>
      </c>
      <c r="C20" s="70">
        <v>5000000</v>
      </c>
      <c r="D20" s="44"/>
      <c r="E20" s="70">
        <v>116383174062</v>
      </c>
      <c r="F20" s="44"/>
      <c r="G20" s="70">
        <v>116676403779</v>
      </c>
      <c r="H20" s="44"/>
      <c r="I20" s="70">
        <v>-293229716</v>
      </c>
      <c r="J20" s="44"/>
      <c r="K20" s="70">
        <v>5000000</v>
      </c>
      <c r="L20" s="44"/>
      <c r="M20" s="70">
        <v>116383174062</v>
      </c>
      <c r="N20" s="44"/>
      <c r="O20" s="70">
        <v>111240853720</v>
      </c>
      <c r="P20" s="44"/>
      <c r="Q20" s="70">
        <v>5142320342</v>
      </c>
    </row>
    <row r="21" spans="1:17" ht="21.75" customHeight="1">
      <c r="A21" s="6" t="s">
        <v>79</v>
      </c>
      <c r="C21" s="70">
        <v>40183159</v>
      </c>
      <c r="D21" s="44"/>
      <c r="E21" s="70">
        <v>406296092163</v>
      </c>
      <c r="F21" s="44"/>
      <c r="G21" s="70">
        <v>404963078352</v>
      </c>
      <c r="H21" s="44"/>
      <c r="I21" s="70">
        <v>1333013811</v>
      </c>
      <c r="J21" s="44"/>
      <c r="K21" s="70">
        <v>40183159</v>
      </c>
      <c r="L21" s="44"/>
      <c r="M21" s="70">
        <v>406296092163</v>
      </c>
      <c r="N21" s="44"/>
      <c r="O21" s="70">
        <v>405765191647</v>
      </c>
      <c r="P21" s="44"/>
      <c r="Q21" s="70">
        <v>530900516</v>
      </c>
    </row>
    <row r="22" spans="1:17" ht="21.75" customHeight="1">
      <c r="A22" s="6" t="s">
        <v>28</v>
      </c>
      <c r="C22" s="70">
        <v>1400777403</v>
      </c>
      <c r="D22" s="44"/>
      <c r="E22" s="70">
        <v>6517062853480</v>
      </c>
      <c r="F22" s="44"/>
      <c r="G22" s="70">
        <v>6547753815794</v>
      </c>
      <c r="H22" s="44"/>
      <c r="I22" s="70">
        <v>-30690962313</v>
      </c>
      <c r="J22" s="44"/>
      <c r="K22" s="70">
        <v>1400777403</v>
      </c>
      <c r="L22" s="44"/>
      <c r="M22" s="70">
        <v>6517062853480</v>
      </c>
      <c r="N22" s="44"/>
      <c r="O22" s="70">
        <v>7300970567785</v>
      </c>
      <c r="P22" s="44"/>
      <c r="Q22" s="70">
        <v>-783907714304</v>
      </c>
    </row>
    <row r="23" spans="1:17" ht="21.75" customHeight="1">
      <c r="A23" s="6" t="s">
        <v>32</v>
      </c>
      <c r="C23" s="70">
        <v>1335907218</v>
      </c>
      <c r="D23" s="44"/>
      <c r="E23" s="70">
        <v>5192729601920</v>
      </c>
      <c r="F23" s="44"/>
      <c r="G23" s="70">
        <v>4575984341319</v>
      </c>
      <c r="H23" s="44"/>
      <c r="I23" s="70">
        <v>616745260601</v>
      </c>
      <c r="J23" s="44"/>
      <c r="K23" s="70">
        <v>1335907218</v>
      </c>
      <c r="L23" s="44"/>
      <c r="M23" s="70">
        <v>5192729601920</v>
      </c>
      <c r="N23" s="44"/>
      <c r="O23" s="70">
        <v>6245610372248</v>
      </c>
      <c r="P23" s="44"/>
      <c r="Q23" s="70">
        <v>-1052880770327</v>
      </c>
    </row>
    <row r="24" spans="1:17" ht="21.75" customHeight="1">
      <c r="A24" s="6" t="s">
        <v>23</v>
      </c>
      <c r="C24" s="70">
        <v>6603572</v>
      </c>
      <c r="D24" s="44"/>
      <c r="E24" s="70">
        <v>130717340581</v>
      </c>
      <c r="F24" s="44"/>
      <c r="G24" s="70">
        <v>109272042404</v>
      </c>
      <c r="H24" s="44"/>
      <c r="I24" s="70">
        <v>21445298177</v>
      </c>
      <c r="J24" s="44"/>
      <c r="K24" s="70">
        <v>6603572</v>
      </c>
      <c r="L24" s="44"/>
      <c r="M24" s="70">
        <v>130717340581</v>
      </c>
      <c r="N24" s="44"/>
      <c r="O24" s="70">
        <v>154626213424</v>
      </c>
      <c r="P24" s="44"/>
      <c r="Q24" s="70">
        <v>-23908872842</v>
      </c>
    </row>
    <row r="25" spans="1:17" ht="21.75" customHeight="1">
      <c r="A25" s="6" t="s">
        <v>78</v>
      </c>
      <c r="C25" s="70">
        <v>4675000</v>
      </c>
      <c r="D25" s="44"/>
      <c r="E25" s="70">
        <v>125280530495</v>
      </c>
      <c r="F25" s="44"/>
      <c r="G25" s="70">
        <v>125966888941</v>
      </c>
      <c r="H25" s="44"/>
      <c r="I25" s="70">
        <v>-686358445</v>
      </c>
      <c r="J25" s="44"/>
      <c r="K25" s="70">
        <v>4675000</v>
      </c>
      <c r="L25" s="44"/>
      <c r="M25" s="70">
        <v>125280530495</v>
      </c>
      <c r="N25" s="44"/>
      <c r="O25" s="70">
        <v>108915113103</v>
      </c>
      <c r="P25" s="44"/>
      <c r="Q25" s="70">
        <v>16365417392</v>
      </c>
    </row>
    <row r="26" spans="1:17" ht="21.75" customHeight="1">
      <c r="A26" s="6" t="s">
        <v>19</v>
      </c>
      <c r="C26" s="70">
        <v>120563351</v>
      </c>
      <c r="D26" s="44"/>
      <c r="E26" s="70">
        <v>643319000036</v>
      </c>
      <c r="F26" s="44"/>
      <c r="G26" s="70">
        <v>661193446785</v>
      </c>
      <c r="H26" s="44"/>
      <c r="I26" s="70">
        <v>-17874446748</v>
      </c>
      <c r="J26" s="44"/>
      <c r="K26" s="70">
        <v>120563351</v>
      </c>
      <c r="L26" s="44"/>
      <c r="M26" s="70">
        <v>643319000036</v>
      </c>
      <c r="N26" s="44"/>
      <c r="O26" s="70">
        <v>536191019542</v>
      </c>
      <c r="P26" s="44"/>
      <c r="Q26" s="70">
        <v>107127980494</v>
      </c>
    </row>
    <row r="27" spans="1:17" ht="21.75" customHeight="1">
      <c r="A27" s="6" t="s">
        <v>84</v>
      </c>
      <c r="C27" s="70">
        <v>624670</v>
      </c>
      <c r="D27" s="44"/>
      <c r="E27" s="70">
        <v>7518367501</v>
      </c>
      <c r="F27" s="44"/>
      <c r="G27" s="70">
        <v>8047109802</v>
      </c>
      <c r="H27" s="44"/>
      <c r="I27" s="70">
        <v>-528742300</v>
      </c>
      <c r="J27" s="44"/>
      <c r="K27" s="70">
        <v>624670</v>
      </c>
      <c r="L27" s="44"/>
      <c r="M27" s="70">
        <v>7518367501</v>
      </c>
      <c r="N27" s="44"/>
      <c r="O27" s="70">
        <v>6247871257</v>
      </c>
      <c r="P27" s="44"/>
      <c r="Q27" s="70">
        <v>1270496244</v>
      </c>
    </row>
    <row r="28" spans="1:17" ht="21.75" customHeight="1">
      <c r="A28" s="6" t="s">
        <v>80</v>
      </c>
      <c r="C28" s="70">
        <v>16459000</v>
      </c>
      <c r="D28" s="44"/>
      <c r="E28" s="70">
        <v>235994261777</v>
      </c>
      <c r="F28" s="44"/>
      <c r="G28" s="70">
        <v>230333427383</v>
      </c>
      <c r="H28" s="44"/>
      <c r="I28" s="70">
        <v>5660834394</v>
      </c>
      <c r="J28" s="44"/>
      <c r="K28" s="70">
        <v>16459000</v>
      </c>
      <c r="L28" s="44"/>
      <c r="M28" s="70">
        <v>235994261777</v>
      </c>
      <c r="N28" s="44"/>
      <c r="O28" s="70">
        <v>205416491343</v>
      </c>
      <c r="P28" s="44"/>
      <c r="Q28" s="70">
        <v>30577770434</v>
      </c>
    </row>
    <row r="29" spans="1:17" ht="21.75" customHeight="1">
      <c r="A29" s="6" t="s">
        <v>26</v>
      </c>
      <c r="C29" s="70">
        <v>25726590</v>
      </c>
      <c r="D29" s="44"/>
      <c r="E29" s="70">
        <v>44935902059</v>
      </c>
      <c r="F29" s="44"/>
      <c r="G29" s="70">
        <v>42905046074</v>
      </c>
      <c r="H29" s="44"/>
      <c r="I29" s="70">
        <v>2030855985</v>
      </c>
      <c r="J29" s="44"/>
      <c r="K29" s="70">
        <v>25726590</v>
      </c>
      <c r="L29" s="44"/>
      <c r="M29" s="70">
        <v>44935902059</v>
      </c>
      <c r="N29" s="44"/>
      <c r="O29" s="70">
        <v>62082496266</v>
      </c>
      <c r="P29" s="44"/>
      <c r="Q29" s="70">
        <v>-17146594206</v>
      </c>
    </row>
    <row r="30" spans="1:17" ht="21.75" customHeight="1">
      <c r="A30" s="6" t="s">
        <v>33</v>
      </c>
      <c r="C30" s="70">
        <v>1092556</v>
      </c>
      <c r="D30" s="44"/>
      <c r="E30" s="70">
        <v>16790740611</v>
      </c>
      <c r="F30" s="44"/>
      <c r="G30" s="70">
        <v>15480669822</v>
      </c>
      <c r="H30" s="44"/>
      <c r="I30" s="70">
        <v>1310070789</v>
      </c>
      <c r="J30" s="44"/>
      <c r="K30" s="70">
        <v>1092556</v>
      </c>
      <c r="L30" s="44"/>
      <c r="M30" s="70">
        <v>16790740611</v>
      </c>
      <c r="N30" s="44"/>
      <c r="O30" s="70">
        <v>15402050709</v>
      </c>
      <c r="P30" s="44"/>
      <c r="Q30" s="70">
        <v>1388689902</v>
      </c>
    </row>
    <row r="31" spans="1:17" ht="21.75" customHeight="1">
      <c r="A31" s="6" t="s">
        <v>22</v>
      </c>
      <c r="C31" s="70">
        <v>589718749</v>
      </c>
      <c r="D31" s="44"/>
      <c r="E31" s="70">
        <v>4879160259576</v>
      </c>
      <c r="F31" s="44"/>
      <c r="G31" s="70">
        <v>4754074238359</v>
      </c>
      <c r="H31" s="44"/>
      <c r="I31" s="70">
        <v>125086021217</v>
      </c>
      <c r="J31" s="44"/>
      <c r="K31" s="70">
        <v>589718749</v>
      </c>
      <c r="L31" s="44"/>
      <c r="M31" s="70">
        <v>4879160259576</v>
      </c>
      <c r="N31" s="44"/>
      <c r="O31" s="70">
        <v>5198572329140</v>
      </c>
      <c r="P31" s="44"/>
      <c r="Q31" s="70">
        <v>-319412069563</v>
      </c>
    </row>
    <row r="32" spans="1:17" ht="21.75" customHeight="1">
      <c r="A32" s="6" t="s">
        <v>24</v>
      </c>
      <c r="C32" s="70">
        <v>4587639329</v>
      </c>
      <c r="D32" s="44"/>
      <c r="E32" s="70">
        <v>25992145940033</v>
      </c>
      <c r="F32" s="44"/>
      <c r="G32" s="70">
        <v>28322731724136</v>
      </c>
      <c r="H32" s="44"/>
      <c r="I32" s="70">
        <v>-2330585784102</v>
      </c>
      <c r="J32" s="44"/>
      <c r="K32" s="70">
        <v>4587639329</v>
      </c>
      <c r="L32" s="44"/>
      <c r="M32" s="70">
        <v>25992145940033</v>
      </c>
      <c r="N32" s="44"/>
      <c r="O32" s="70">
        <v>31186377103945</v>
      </c>
      <c r="P32" s="44"/>
      <c r="Q32" s="70">
        <v>-5194231163911</v>
      </c>
    </row>
    <row r="33" spans="1:17" ht="21.75" customHeight="1">
      <c r="A33" s="6" t="s">
        <v>20</v>
      </c>
      <c r="C33" s="70">
        <v>20638886</v>
      </c>
      <c r="D33" s="44"/>
      <c r="E33" s="70">
        <v>674378654605</v>
      </c>
      <c r="F33" s="44"/>
      <c r="G33" s="70">
        <v>666574168453</v>
      </c>
      <c r="H33" s="44"/>
      <c r="I33" s="70">
        <v>7804486152</v>
      </c>
      <c r="J33" s="44"/>
      <c r="K33" s="70">
        <v>20638886</v>
      </c>
      <c r="L33" s="44"/>
      <c r="M33" s="70">
        <v>674378654605</v>
      </c>
      <c r="N33" s="44"/>
      <c r="O33" s="70">
        <v>719616067442</v>
      </c>
      <c r="P33" s="44"/>
      <c r="Q33" s="70">
        <v>-45237412836</v>
      </c>
    </row>
    <row r="34" spans="1:17" ht="21.75" customHeight="1">
      <c r="A34" s="6" t="s">
        <v>187</v>
      </c>
      <c r="C34" s="70">
        <v>3216000</v>
      </c>
      <c r="D34" s="44"/>
      <c r="E34" s="70">
        <v>160634376</v>
      </c>
      <c r="F34" s="44"/>
      <c r="G34" s="70">
        <v>160634376</v>
      </c>
      <c r="H34" s="44"/>
      <c r="I34" s="70">
        <v>0</v>
      </c>
      <c r="J34" s="44"/>
      <c r="K34" s="70">
        <v>3216000</v>
      </c>
      <c r="L34" s="44"/>
      <c r="M34" s="70">
        <v>160634376</v>
      </c>
      <c r="N34" s="44"/>
      <c r="O34" s="70">
        <v>-47951248</v>
      </c>
      <c r="P34" s="44"/>
      <c r="Q34" s="70">
        <v>208585624</v>
      </c>
    </row>
    <row r="35" spans="1:17" ht="21.75" customHeight="1">
      <c r="A35" s="6" t="s">
        <v>188</v>
      </c>
      <c r="C35" s="70">
        <v>12243000</v>
      </c>
      <c r="D35" s="44"/>
      <c r="E35" s="70">
        <v>2299313265</v>
      </c>
      <c r="F35" s="44"/>
      <c r="G35" s="70">
        <v>3925908431</v>
      </c>
      <c r="H35" s="44"/>
      <c r="I35" s="70">
        <v>-1626595166</v>
      </c>
      <c r="J35" s="44"/>
      <c r="K35" s="70">
        <v>12243000</v>
      </c>
      <c r="L35" s="44"/>
      <c r="M35" s="70">
        <v>2299313265</v>
      </c>
      <c r="N35" s="44"/>
      <c r="O35" s="70">
        <v>3716481530</v>
      </c>
      <c r="P35" s="44"/>
      <c r="Q35" s="70">
        <v>-1417168265</v>
      </c>
    </row>
    <row r="36" spans="1:17" ht="21.75" customHeight="1">
      <c r="A36" s="6" t="s">
        <v>189</v>
      </c>
      <c r="C36" s="70">
        <v>32423000</v>
      </c>
      <c r="D36" s="44"/>
      <c r="E36" s="70">
        <v>6024466401</v>
      </c>
      <c r="F36" s="44"/>
      <c r="G36" s="70">
        <v>7097530416</v>
      </c>
      <c r="H36" s="44"/>
      <c r="I36" s="70">
        <v>-1073064015</v>
      </c>
      <c r="J36" s="44"/>
      <c r="K36" s="70">
        <v>32423000</v>
      </c>
      <c r="L36" s="44"/>
      <c r="M36" s="70">
        <v>6024466401</v>
      </c>
      <c r="N36" s="44"/>
      <c r="O36" s="70">
        <v>7404085803</v>
      </c>
      <c r="P36" s="44"/>
      <c r="Q36" s="70">
        <v>-1379619402</v>
      </c>
    </row>
    <row r="37" spans="1:17" ht="21.75" customHeight="1">
      <c r="A37" s="6" t="s">
        <v>184</v>
      </c>
      <c r="C37" s="70">
        <v>5007000</v>
      </c>
      <c r="D37" s="44"/>
      <c r="E37" s="70">
        <v>4001474232</v>
      </c>
      <c r="F37" s="44"/>
      <c r="G37" s="70">
        <v>4501557790</v>
      </c>
      <c r="H37" s="44"/>
      <c r="I37" s="70">
        <v>-500083558</v>
      </c>
      <c r="J37" s="44"/>
      <c r="K37" s="70">
        <v>5007000</v>
      </c>
      <c r="L37" s="44"/>
      <c r="M37" s="70">
        <v>4001474232</v>
      </c>
      <c r="N37" s="44"/>
      <c r="O37" s="70">
        <v>6496903945</v>
      </c>
      <c r="P37" s="44"/>
      <c r="Q37" s="70">
        <v>-2495429713</v>
      </c>
    </row>
    <row r="38" spans="1:17" ht="21.75" customHeight="1">
      <c r="A38" s="6" t="s">
        <v>190</v>
      </c>
      <c r="C38" s="70">
        <v>117000</v>
      </c>
      <c r="D38" s="44"/>
      <c r="E38" s="70">
        <v>164800080</v>
      </c>
      <c r="F38" s="44"/>
      <c r="G38" s="70">
        <v>164800080</v>
      </c>
      <c r="H38" s="44"/>
      <c r="I38" s="70">
        <v>0</v>
      </c>
      <c r="J38" s="44"/>
      <c r="K38" s="70">
        <v>117000</v>
      </c>
      <c r="L38" s="44"/>
      <c r="M38" s="70">
        <v>164800080</v>
      </c>
      <c r="N38" s="44"/>
      <c r="O38" s="70">
        <v>112840161</v>
      </c>
      <c r="P38" s="44"/>
      <c r="Q38" s="70">
        <v>51959919</v>
      </c>
    </row>
    <row r="39" spans="1:17" ht="21.75" customHeight="1">
      <c r="A39" s="6" t="s">
        <v>191</v>
      </c>
      <c r="C39" s="70">
        <v>9000</v>
      </c>
      <c r="D39" s="44"/>
      <c r="E39" s="70">
        <v>12092531</v>
      </c>
      <c r="F39" s="44"/>
      <c r="G39" s="70">
        <v>12092531</v>
      </c>
      <c r="H39" s="44"/>
      <c r="I39" s="70">
        <v>0</v>
      </c>
      <c r="J39" s="44"/>
      <c r="K39" s="70">
        <v>9000</v>
      </c>
      <c r="L39" s="44"/>
      <c r="M39" s="70">
        <v>12092531</v>
      </c>
      <c r="N39" s="44"/>
      <c r="O39" s="70">
        <v>11295063</v>
      </c>
      <c r="P39" s="44"/>
      <c r="Q39" s="70">
        <v>797468</v>
      </c>
    </row>
    <row r="40" spans="1:17" ht="21.75" customHeight="1">
      <c r="A40" s="6" t="s">
        <v>192</v>
      </c>
      <c r="C40" s="70">
        <v>316000</v>
      </c>
      <c r="D40" s="44"/>
      <c r="E40" s="70">
        <v>52401970</v>
      </c>
      <c r="F40" s="44"/>
      <c r="G40" s="70">
        <v>18403940</v>
      </c>
      <c r="H40" s="44"/>
      <c r="I40" s="70">
        <v>33998030</v>
      </c>
      <c r="J40" s="44"/>
      <c r="K40" s="70">
        <v>316000</v>
      </c>
      <c r="L40" s="44"/>
      <c r="M40" s="70">
        <v>52401970</v>
      </c>
      <c r="N40" s="44"/>
      <c r="O40" s="70">
        <v>18403940</v>
      </c>
      <c r="P40" s="44"/>
      <c r="Q40" s="70">
        <v>33998030</v>
      </c>
    </row>
    <row r="41" spans="1:17" ht="21.75" customHeight="1">
      <c r="A41" s="6" t="s">
        <v>193</v>
      </c>
      <c r="C41" s="70">
        <v>121000</v>
      </c>
      <c r="D41" s="44"/>
      <c r="E41" s="70">
        <v>6043768</v>
      </c>
      <c r="F41" s="44"/>
      <c r="G41" s="70">
        <v>-14563386</v>
      </c>
      <c r="H41" s="44"/>
      <c r="I41" s="70">
        <v>20607154</v>
      </c>
      <c r="J41" s="44"/>
      <c r="K41" s="70">
        <v>121000</v>
      </c>
      <c r="L41" s="44"/>
      <c r="M41" s="70">
        <v>6043768</v>
      </c>
      <c r="N41" s="44"/>
      <c r="O41" s="70">
        <v>-10942463</v>
      </c>
      <c r="P41" s="44"/>
      <c r="Q41" s="70">
        <v>16986231</v>
      </c>
    </row>
    <row r="42" spans="1:17" ht="21.75" customHeight="1">
      <c r="A42" s="6" t="s">
        <v>194</v>
      </c>
      <c r="C42" s="70">
        <v>2022000</v>
      </c>
      <c r="D42" s="44"/>
      <c r="E42" s="70">
        <v>10099586</v>
      </c>
      <c r="F42" s="44"/>
      <c r="G42" s="70">
        <v>-100995868</v>
      </c>
      <c r="H42" s="44"/>
      <c r="I42" s="70">
        <v>111095454</v>
      </c>
      <c r="J42" s="44"/>
      <c r="K42" s="70">
        <v>2022000</v>
      </c>
      <c r="L42" s="44"/>
      <c r="M42" s="70">
        <v>10099586</v>
      </c>
      <c r="N42" s="44"/>
      <c r="O42" s="70">
        <v>-261548827</v>
      </c>
      <c r="P42" s="44"/>
      <c r="Q42" s="70">
        <v>271648413</v>
      </c>
    </row>
    <row r="43" spans="1:17" ht="21.75" customHeight="1">
      <c r="A43" s="6" t="s">
        <v>195</v>
      </c>
      <c r="C43" s="70">
        <v>22000</v>
      </c>
      <c r="D43" s="44"/>
      <c r="E43" s="70">
        <v>1758187</v>
      </c>
      <c r="F43" s="44"/>
      <c r="G43" s="70">
        <v>1758187</v>
      </c>
      <c r="H43" s="44"/>
      <c r="I43" s="70">
        <v>0</v>
      </c>
      <c r="J43" s="44"/>
      <c r="K43" s="70">
        <v>22000</v>
      </c>
      <c r="L43" s="44"/>
      <c r="M43" s="70">
        <v>1758187</v>
      </c>
      <c r="N43" s="44"/>
      <c r="O43" s="70">
        <v>1756375</v>
      </c>
      <c r="P43" s="44"/>
      <c r="Q43" s="70">
        <v>1812</v>
      </c>
    </row>
    <row r="44" spans="1:17" ht="21.75" customHeight="1">
      <c r="A44" s="6" t="s">
        <v>196</v>
      </c>
      <c r="C44" s="70">
        <v>124000</v>
      </c>
      <c r="D44" s="44"/>
      <c r="E44" s="70">
        <v>222970104</v>
      </c>
      <c r="F44" s="44"/>
      <c r="G44" s="70">
        <v>225148208</v>
      </c>
      <c r="H44" s="44"/>
      <c r="I44" s="70">
        <v>-2178104</v>
      </c>
      <c r="J44" s="44"/>
      <c r="K44" s="70">
        <v>124000</v>
      </c>
      <c r="L44" s="44"/>
      <c r="M44" s="70">
        <v>222970104</v>
      </c>
      <c r="N44" s="44"/>
      <c r="O44" s="70">
        <v>225148208</v>
      </c>
      <c r="P44" s="44"/>
      <c r="Q44" s="70">
        <v>-2178104</v>
      </c>
    </row>
    <row r="45" spans="1:17" ht="21.75" customHeight="1">
      <c r="A45" s="6" t="s">
        <v>197</v>
      </c>
      <c r="C45" s="70">
        <v>7001000</v>
      </c>
      <c r="D45" s="44"/>
      <c r="E45" s="70">
        <v>6224472183</v>
      </c>
      <c r="F45" s="44"/>
      <c r="G45" s="70">
        <v>6224472183</v>
      </c>
      <c r="H45" s="44"/>
      <c r="I45" s="70">
        <v>0</v>
      </c>
      <c r="J45" s="44"/>
      <c r="K45" s="70">
        <v>7001000</v>
      </c>
      <c r="L45" s="44"/>
      <c r="M45" s="70">
        <v>6224472183</v>
      </c>
      <c r="N45" s="44"/>
      <c r="O45" s="70">
        <v>8217854366</v>
      </c>
      <c r="P45" s="44"/>
      <c r="Q45" s="70">
        <v>-1993382183</v>
      </c>
    </row>
    <row r="46" spans="1:17" ht="21.75" customHeight="1">
      <c r="A46" s="6" t="s">
        <v>183</v>
      </c>
      <c r="C46" s="70">
        <v>16405000</v>
      </c>
      <c r="D46" s="44"/>
      <c r="E46" s="70">
        <v>7374646282</v>
      </c>
      <c r="F46" s="44"/>
      <c r="G46" s="70">
        <v>10504827823</v>
      </c>
      <c r="H46" s="44"/>
      <c r="I46" s="70">
        <v>-3130181541</v>
      </c>
      <c r="J46" s="44"/>
      <c r="K46" s="70">
        <v>16405000</v>
      </c>
      <c r="L46" s="44"/>
      <c r="M46" s="70">
        <v>7374646282</v>
      </c>
      <c r="N46" s="44"/>
      <c r="O46" s="70">
        <v>10456106533</v>
      </c>
      <c r="P46" s="44"/>
      <c r="Q46" s="70">
        <v>-3081460251</v>
      </c>
    </row>
    <row r="47" spans="1:17" ht="21.75" customHeight="1">
      <c r="A47" s="6" t="s">
        <v>198</v>
      </c>
      <c r="C47" s="70">
        <v>2851000</v>
      </c>
      <c r="D47" s="44"/>
      <c r="E47" s="70">
        <v>663598788</v>
      </c>
      <c r="F47" s="44"/>
      <c r="G47" s="70">
        <v>697935089</v>
      </c>
      <c r="H47" s="44"/>
      <c r="I47" s="70">
        <v>-34336301</v>
      </c>
      <c r="J47" s="44"/>
      <c r="K47" s="70">
        <v>2851000</v>
      </c>
      <c r="L47" s="44"/>
      <c r="M47" s="70">
        <v>663598788</v>
      </c>
      <c r="N47" s="44"/>
      <c r="O47" s="70">
        <v>761777577</v>
      </c>
      <c r="P47" s="44"/>
      <c r="Q47" s="70">
        <v>-98178789</v>
      </c>
    </row>
    <row r="48" spans="1:17" ht="21.75" customHeight="1">
      <c r="A48" s="6" t="s">
        <v>199</v>
      </c>
      <c r="C48" s="70">
        <v>1139000</v>
      </c>
      <c r="D48" s="44"/>
      <c r="E48" s="70">
        <v>341348049</v>
      </c>
      <c r="F48" s="44"/>
      <c r="G48" s="70">
        <v>511350598</v>
      </c>
      <c r="H48" s="44"/>
      <c r="I48" s="70">
        <v>-170002549</v>
      </c>
      <c r="J48" s="44"/>
      <c r="K48" s="70">
        <v>1139000</v>
      </c>
      <c r="L48" s="44"/>
      <c r="M48" s="70">
        <v>341348049</v>
      </c>
      <c r="N48" s="44"/>
      <c r="O48" s="70">
        <v>511196098</v>
      </c>
      <c r="P48" s="44"/>
      <c r="Q48" s="70">
        <v>-169848049</v>
      </c>
    </row>
    <row r="49" spans="1:17" ht="21.75" customHeight="1">
      <c r="A49" s="6" t="s">
        <v>200</v>
      </c>
      <c r="C49" s="70">
        <v>1550000</v>
      </c>
      <c r="D49" s="44"/>
      <c r="E49" s="70">
        <v>2632285950</v>
      </c>
      <c r="F49" s="44"/>
      <c r="G49" s="70">
        <v>2477445600</v>
      </c>
      <c r="H49" s="44"/>
      <c r="I49" s="70">
        <v>154840350</v>
      </c>
      <c r="J49" s="44"/>
      <c r="K49" s="70">
        <v>1550000</v>
      </c>
      <c r="L49" s="44"/>
      <c r="M49" s="70">
        <v>2632285950</v>
      </c>
      <c r="N49" s="44"/>
      <c r="O49" s="70">
        <v>2414071900</v>
      </c>
      <c r="P49" s="44"/>
      <c r="Q49" s="70">
        <v>218214050</v>
      </c>
    </row>
    <row r="50" spans="1:17" ht="21.75" customHeight="1">
      <c r="A50" s="6" t="s">
        <v>201</v>
      </c>
      <c r="C50" s="70">
        <v>2049000</v>
      </c>
      <c r="D50" s="44"/>
      <c r="E50" s="70">
        <v>1637511624</v>
      </c>
      <c r="F50" s="44"/>
      <c r="G50" s="70">
        <v>1535363645</v>
      </c>
      <c r="H50" s="44"/>
      <c r="I50" s="70">
        <v>102147979</v>
      </c>
      <c r="J50" s="44"/>
      <c r="K50" s="70">
        <v>2049000</v>
      </c>
      <c r="L50" s="44"/>
      <c r="M50" s="70">
        <v>1637511624</v>
      </c>
      <c r="N50" s="44"/>
      <c r="O50" s="70">
        <v>1532823248</v>
      </c>
      <c r="P50" s="44"/>
      <c r="Q50" s="70">
        <v>104688376</v>
      </c>
    </row>
    <row r="51" spans="1:17" ht="21.75" customHeight="1">
      <c r="A51" s="6" t="s">
        <v>202</v>
      </c>
      <c r="C51" s="70">
        <v>9053000</v>
      </c>
      <c r="D51" s="44"/>
      <c r="E51" s="70">
        <v>8338268728</v>
      </c>
      <c r="F51" s="44"/>
      <c r="G51" s="70">
        <v>13683185056</v>
      </c>
      <c r="H51" s="44"/>
      <c r="I51" s="70">
        <v>-5344916328</v>
      </c>
      <c r="J51" s="44"/>
      <c r="K51" s="70">
        <v>9053000</v>
      </c>
      <c r="L51" s="44"/>
      <c r="M51" s="70">
        <v>8338268728</v>
      </c>
      <c r="N51" s="44"/>
      <c r="O51" s="70">
        <v>13642237456</v>
      </c>
      <c r="P51" s="44"/>
      <c r="Q51" s="70">
        <v>-5303968728</v>
      </c>
    </row>
    <row r="52" spans="1:17" ht="21.75" customHeight="1">
      <c r="A52" s="6" t="s">
        <v>203</v>
      </c>
      <c r="C52" s="70">
        <v>10450000</v>
      </c>
      <c r="D52" s="44"/>
      <c r="E52" s="70">
        <v>4488871695</v>
      </c>
      <c r="F52" s="44"/>
      <c r="G52" s="70">
        <v>4797699940</v>
      </c>
      <c r="H52" s="44"/>
      <c r="I52" s="70">
        <v>-308828245</v>
      </c>
      <c r="J52" s="44"/>
      <c r="K52" s="70">
        <v>10450000</v>
      </c>
      <c r="L52" s="44"/>
      <c r="M52" s="70">
        <v>4488871695</v>
      </c>
      <c r="N52" s="44"/>
      <c r="O52" s="70">
        <v>5349243390</v>
      </c>
      <c r="P52" s="44"/>
      <c r="Q52" s="70">
        <v>-860371695</v>
      </c>
    </row>
    <row r="53" spans="1:17" ht="21.75" customHeight="1">
      <c r="A53" s="7" t="s">
        <v>204</v>
      </c>
      <c r="C53" s="71">
        <v>19088000</v>
      </c>
      <c r="D53" s="44"/>
      <c r="E53" s="71">
        <v>4385718052</v>
      </c>
      <c r="F53" s="44"/>
      <c r="G53" s="71">
        <v>4524588644</v>
      </c>
      <c r="H53" s="44"/>
      <c r="I53" s="71">
        <v>-138870592</v>
      </c>
      <c r="J53" s="44"/>
      <c r="K53" s="71">
        <v>19088000</v>
      </c>
      <c r="L53" s="44"/>
      <c r="M53" s="71">
        <v>4385718052</v>
      </c>
      <c r="N53" s="44"/>
      <c r="O53" s="71">
        <v>4309316104</v>
      </c>
      <c r="P53" s="44"/>
      <c r="Q53" s="71">
        <v>76401948</v>
      </c>
    </row>
    <row r="54" spans="1:17" ht="21.75" customHeight="1" thickBot="1">
      <c r="A54" s="8" t="s">
        <v>35</v>
      </c>
      <c r="C54" s="88">
        <f>SUM(C9:C53)</f>
        <v>10965689765</v>
      </c>
      <c r="D54" s="89"/>
      <c r="E54" s="88">
        <f>SUM(E9:E53)</f>
        <v>54281982213206</v>
      </c>
      <c r="F54" s="89"/>
      <c r="G54" s="88">
        <f>SUM(G9:G53)</f>
        <v>55674841067224</v>
      </c>
      <c r="H54" s="89"/>
      <c r="I54" s="88">
        <f>SUM(I9:I53)</f>
        <v>-1392858854009</v>
      </c>
      <c r="J54" s="89"/>
      <c r="K54" s="88">
        <f>SUM(K9:K53)</f>
        <v>10965689765</v>
      </c>
      <c r="L54" s="89"/>
      <c r="M54" s="88">
        <f>SUM(M9:M53)</f>
        <v>54281982213206</v>
      </c>
      <c r="N54" s="89"/>
      <c r="O54" s="88">
        <f>SUM(O9:O53)</f>
        <v>61759036025741</v>
      </c>
      <c r="P54" s="89"/>
      <c r="Q54" s="88">
        <f>SUM(Q9:Q53)</f>
        <v>-7477053812524</v>
      </c>
    </row>
    <row r="55" spans="1:17" ht="13.5" thickTop="1"/>
    <row r="56" spans="1:17">
      <c r="I56" s="32"/>
      <c r="Q56" s="32"/>
    </row>
    <row r="57" spans="1:17">
      <c r="G57" s="43"/>
      <c r="I57" s="32"/>
      <c r="O57" s="43"/>
      <c r="Q57" s="32"/>
    </row>
  </sheetData>
  <mergeCells count="7">
    <mergeCell ref="A1:Q1"/>
    <mergeCell ref="A2:Q2"/>
    <mergeCell ref="A3:Q3"/>
    <mergeCell ref="A5:Q5"/>
    <mergeCell ref="A7:A8"/>
    <mergeCell ref="C7:I7"/>
    <mergeCell ref="K7:Q7"/>
  </mergeCells>
  <pageMargins left="0.39" right="0.39" top="0.39" bottom="0.39" header="0" footer="0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6"/>
  <sheetViews>
    <sheetView rightToLeft="1" view="pageBreakPreview" topLeftCell="A22" zoomScaleNormal="100" zoomScaleSheetLayoutView="100" workbookViewId="0">
      <selection activeCell="AA11" sqref="AA11"/>
    </sheetView>
  </sheetViews>
  <sheetFormatPr defaultRowHeight="12.75"/>
  <cols>
    <col min="1" max="1" width="3.5703125" bestFit="1" customWidth="1"/>
    <col min="2" max="2" width="2.5703125" customWidth="1"/>
    <col min="3" max="3" width="20.7109375" customWidth="1"/>
    <col min="4" max="4" width="1.28515625" customWidth="1"/>
    <col min="5" max="5" width="14.5703125" bestFit="1" customWidth="1"/>
    <col min="6" max="6" width="1" customWidth="1"/>
    <col min="7" max="7" width="19.7109375" bestFit="1" customWidth="1"/>
    <col min="8" max="8" width="0.85546875" customWidth="1"/>
    <col min="9" max="9" width="19.42578125" bestFit="1" customWidth="1"/>
    <col min="10" max="10" width="0.7109375" customWidth="1"/>
    <col min="11" max="11" width="11.7109375" bestFit="1" customWidth="1"/>
    <col min="12" max="12" width="0.5703125" customWidth="1"/>
    <col min="13" max="13" width="16.85546875" bestFit="1" customWidth="1"/>
    <col min="14" max="14" width="0.5703125" customWidth="1"/>
    <col min="15" max="15" width="12.42578125" bestFit="1" customWidth="1"/>
    <col min="16" max="16" width="0.7109375" customWidth="1"/>
    <col min="17" max="17" width="16.7109375" bestFit="1" customWidth="1"/>
    <col min="18" max="18" width="0.7109375" customWidth="1"/>
    <col min="19" max="19" width="14.85546875" customWidth="1"/>
    <col min="20" max="20" width="0.5703125" customWidth="1"/>
    <col min="21" max="21" width="16.140625" bestFit="1" customWidth="1"/>
    <col min="22" max="22" width="0.85546875" customWidth="1"/>
    <col min="23" max="23" width="19.42578125" bestFit="1" customWidth="1"/>
    <col min="24" max="24" width="1.140625" customWidth="1"/>
    <col min="25" max="25" width="19.140625" customWidth="1"/>
    <col min="26" max="26" width="0.7109375" customWidth="1"/>
    <col min="27" max="27" width="9" customWidth="1"/>
    <col min="28" max="28" width="19.140625" bestFit="1" customWidth="1"/>
    <col min="29" max="29" width="19.5703125" bestFit="1" customWidth="1"/>
  </cols>
  <sheetData>
    <row r="1" spans="1:29" s="78" customFormat="1" ht="25.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</row>
    <row r="2" spans="1:29" s="78" customFormat="1" ht="25.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</row>
    <row r="3" spans="1:29" s="78" customFormat="1" ht="25.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</row>
    <row r="4" spans="1:29" s="78" customFormat="1" ht="25.5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</row>
    <row r="5" spans="1:29" ht="21" customHeight="1">
      <c r="A5" s="1" t="s">
        <v>3</v>
      </c>
      <c r="B5" s="93" t="s">
        <v>4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</row>
    <row r="6" spans="1:29" ht="19.5" customHeight="1">
      <c r="A6" s="93" t="s">
        <v>5</v>
      </c>
      <c r="B6" s="93"/>
      <c r="C6" s="93" t="s">
        <v>6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</row>
    <row r="7" spans="1:29" ht="14.4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9" ht="14.45" customHeight="1">
      <c r="E8" s="94" t="s">
        <v>7</v>
      </c>
      <c r="F8" s="94"/>
      <c r="G8" s="94"/>
      <c r="H8" s="94"/>
      <c r="I8" s="94"/>
      <c r="K8" s="94" t="s">
        <v>8</v>
      </c>
      <c r="L8" s="94"/>
      <c r="M8" s="94"/>
      <c r="N8" s="94"/>
      <c r="O8" s="94"/>
      <c r="P8" s="94"/>
      <c r="Q8" s="94"/>
      <c r="S8" s="94" t="s">
        <v>9</v>
      </c>
      <c r="T8" s="94"/>
      <c r="U8" s="94"/>
      <c r="V8" s="94"/>
      <c r="W8" s="94"/>
      <c r="X8" s="94"/>
      <c r="Y8" s="94"/>
      <c r="Z8" s="94"/>
      <c r="AA8" s="94"/>
    </row>
    <row r="9" spans="1:29" ht="19.5" customHeight="1">
      <c r="E9" s="96" t="s">
        <v>13</v>
      </c>
      <c r="F9" s="3"/>
      <c r="G9" s="96" t="s">
        <v>14</v>
      </c>
      <c r="H9" s="3"/>
      <c r="I9" s="96" t="s">
        <v>15</v>
      </c>
      <c r="K9" s="95" t="s">
        <v>10</v>
      </c>
      <c r="L9" s="95"/>
      <c r="M9" s="95"/>
      <c r="N9" s="3"/>
      <c r="O9" s="95" t="s">
        <v>11</v>
      </c>
      <c r="P9" s="95"/>
      <c r="Q9" s="95"/>
      <c r="S9" s="96" t="s">
        <v>13</v>
      </c>
      <c r="T9" s="3"/>
      <c r="U9" s="96" t="s">
        <v>17</v>
      </c>
      <c r="V9" s="3"/>
      <c r="W9" s="96" t="s">
        <v>14</v>
      </c>
      <c r="X9" s="3"/>
      <c r="Y9" s="96" t="s">
        <v>15</v>
      </c>
      <c r="Z9" s="3"/>
      <c r="AA9" s="98" t="s">
        <v>18</v>
      </c>
    </row>
    <row r="10" spans="1:29" ht="20.25" customHeight="1">
      <c r="A10" s="94" t="s">
        <v>12</v>
      </c>
      <c r="B10" s="94"/>
      <c r="C10" s="94"/>
      <c r="E10" s="97"/>
      <c r="G10" s="97"/>
      <c r="I10" s="97"/>
      <c r="K10" s="4" t="s">
        <v>13</v>
      </c>
      <c r="L10" s="3"/>
      <c r="M10" s="4" t="s">
        <v>14</v>
      </c>
      <c r="O10" s="4" t="s">
        <v>13</v>
      </c>
      <c r="P10" s="3"/>
      <c r="Q10" s="4" t="s">
        <v>16</v>
      </c>
      <c r="S10" s="97"/>
      <c r="U10" s="97"/>
      <c r="W10" s="97"/>
      <c r="Y10" s="97"/>
      <c r="AA10" s="99"/>
      <c r="AB10" s="33"/>
      <c r="AC10" s="25"/>
    </row>
    <row r="11" spans="1:29" ht="21.75" customHeight="1">
      <c r="A11" s="101" t="s">
        <v>19</v>
      </c>
      <c r="B11" s="101"/>
      <c r="C11" s="101"/>
      <c r="E11" s="21">
        <v>123929961</v>
      </c>
      <c r="F11" s="22"/>
      <c r="G11" s="23">
        <v>520493819479</v>
      </c>
      <c r="H11" s="22"/>
      <c r="I11" s="23">
        <v>668713180840.05603</v>
      </c>
      <c r="J11" s="22"/>
      <c r="K11" s="23">
        <v>7633390</v>
      </c>
      <c r="L11" s="22"/>
      <c r="M11" s="23">
        <v>40830992640</v>
      </c>
      <c r="N11" s="22"/>
      <c r="O11" s="23">
        <v>-11000000</v>
      </c>
      <c r="P11" s="22"/>
      <c r="Q11" s="23">
        <v>59464772400</v>
      </c>
      <c r="R11" s="22"/>
      <c r="S11" s="23">
        <v>120563351</v>
      </c>
      <c r="T11" s="22"/>
      <c r="U11" s="23">
        <v>5340</v>
      </c>
      <c r="V11" s="22"/>
      <c r="W11" s="23">
        <v>515017435589</v>
      </c>
      <c r="X11" s="22"/>
      <c r="Y11" s="23">
        <v>643319000036.302</v>
      </c>
      <c r="Z11" s="22"/>
      <c r="AA11" s="34">
        <f>Y11/58367273079922*100</f>
        <v>1.1021912898952957</v>
      </c>
      <c r="AB11" s="37"/>
    </row>
    <row r="12" spans="1:29" ht="21.75" customHeight="1">
      <c r="A12" s="100" t="s">
        <v>20</v>
      </c>
      <c r="B12" s="100"/>
      <c r="C12" s="100"/>
      <c r="E12" s="24">
        <v>20516101</v>
      </c>
      <c r="F12" s="22"/>
      <c r="G12" s="25">
        <v>489891581860</v>
      </c>
      <c r="H12" s="22"/>
      <c r="I12" s="25">
        <v>663191458490.81396</v>
      </c>
      <c r="J12" s="22"/>
      <c r="K12" s="25">
        <v>227785</v>
      </c>
      <c r="L12" s="22"/>
      <c r="M12" s="25">
        <v>7043764820</v>
      </c>
      <c r="N12" s="22"/>
      <c r="O12" s="25">
        <v>-105000</v>
      </c>
      <c r="P12" s="22"/>
      <c r="Q12" s="25">
        <v>3438884483</v>
      </c>
      <c r="R12" s="22"/>
      <c r="S12" s="25">
        <v>20638886</v>
      </c>
      <c r="T12" s="22"/>
      <c r="U12" s="25">
        <v>32700</v>
      </c>
      <c r="V12" s="22"/>
      <c r="W12" s="25">
        <v>494420032864</v>
      </c>
      <c r="X12" s="22"/>
      <c r="Y12" s="25">
        <v>674378654605.12805</v>
      </c>
      <c r="Z12" s="22"/>
      <c r="AA12" s="35">
        <f t="shared" ref="AA12:AA26" si="0">Y12/58367273079922*100</f>
        <v>1.1554054507252804</v>
      </c>
      <c r="AB12" s="37"/>
    </row>
    <row r="13" spans="1:29" ht="21.75" customHeight="1">
      <c r="A13" s="100" t="s">
        <v>21</v>
      </c>
      <c r="B13" s="100"/>
      <c r="C13" s="100"/>
      <c r="E13" s="24">
        <v>26797199</v>
      </c>
      <c r="F13" s="22"/>
      <c r="G13" s="25">
        <v>214054870549</v>
      </c>
      <c r="H13" s="22"/>
      <c r="I13" s="25">
        <v>182350233606.85599</v>
      </c>
      <c r="J13" s="22"/>
      <c r="K13" s="25">
        <v>250000</v>
      </c>
      <c r="L13" s="22"/>
      <c r="M13" s="25">
        <v>1681520546</v>
      </c>
      <c r="N13" s="22"/>
      <c r="O13" s="25">
        <v>0</v>
      </c>
      <c r="P13" s="22"/>
      <c r="Q13" s="25">
        <v>0</v>
      </c>
      <c r="R13" s="22"/>
      <c r="S13" s="25">
        <v>27047199</v>
      </c>
      <c r="T13" s="22"/>
      <c r="U13" s="25">
        <v>6790</v>
      </c>
      <c r="V13" s="22"/>
      <c r="W13" s="25">
        <v>215736391095</v>
      </c>
      <c r="X13" s="22"/>
      <c r="Y13" s="25">
        <v>183510906844.28</v>
      </c>
      <c r="Z13" s="22"/>
      <c r="AA13" s="35">
        <f t="shared" si="0"/>
        <v>0.31440719629474462</v>
      </c>
      <c r="AB13" s="37"/>
    </row>
    <row r="14" spans="1:29" ht="21.75" customHeight="1">
      <c r="A14" s="100" t="s">
        <v>22</v>
      </c>
      <c r="B14" s="100"/>
      <c r="C14" s="100"/>
      <c r="E14" s="24">
        <v>591048410</v>
      </c>
      <c r="F14" s="22"/>
      <c r="G14" s="25">
        <v>4417232005031</v>
      </c>
      <c r="H14" s="22"/>
      <c r="I14" s="25">
        <v>4766135650591.79</v>
      </c>
      <c r="J14" s="22"/>
      <c r="K14" s="25">
        <v>311339</v>
      </c>
      <c r="L14" s="22"/>
      <c r="M14" s="25">
        <v>2404563606</v>
      </c>
      <c r="N14" s="22"/>
      <c r="O14" s="25">
        <v>-1641000</v>
      </c>
      <c r="P14" s="22"/>
      <c r="Q14" s="25">
        <v>13378484671</v>
      </c>
      <c r="R14" s="22"/>
      <c r="S14" s="25">
        <v>589718749</v>
      </c>
      <c r="T14" s="22"/>
      <c r="U14" s="25">
        <v>8280</v>
      </c>
      <c r="V14" s="22"/>
      <c r="W14" s="25">
        <v>4407372251323</v>
      </c>
      <c r="X14" s="22"/>
      <c r="Y14" s="25">
        <v>4879160259576.29</v>
      </c>
      <c r="Z14" s="22"/>
      <c r="AA14" s="35">
        <f t="shared" si="0"/>
        <v>8.3594110228437124</v>
      </c>
      <c r="AB14" s="37"/>
    </row>
    <row r="15" spans="1:29" ht="21.75" customHeight="1">
      <c r="A15" s="100" t="s">
        <v>23</v>
      </c>
      <c r="B15" s="100"/>
      <c r="C15" s="100"/>
      <c r="E15" s="24">
        <v>6603572</v>
      </c>
      <c r="F15" s="22"/>
      <c r="G15" s="25">
        <v>156032971792</v>
      </c>
      <c r="H15" s="22"/>
      <c r="I15" s="25">
        <v>109272042404.237</v>
      </c>
      <c r="J15" s="22"/>
      <c r="K15" s="25">
        <v>0</v>
      </c>
      <c r="L15" s="22"/>
      <c r="M15" s="25">
        <v>0</v>
      </c>
      <c r="N15" s="22"/>
      <c r="O15" s="25">
        <v>0</v>
      </c>
      <c r="P15" s="22"/>
      <c r="Q15" s="25">
        <v>0</v>
      </c>
      <c r="R15" s="22"/>
      <c r="S15" s="25">
        <v>6603572</v>
      </c>
      <c r="T15" s="22"/>
      <c r="U15" s="25">
        <v>19810</v>
      </c>
      <c r="V15" s="22"/>
      <c r="W15" s="25">
        <v>156032971792</v>
      </c>
      <c r="X15" s="22"/>
      <c r="Y15" s="25">
        <v>130717340581.397</v>
      </c>
      <c r="Z15" s="22"/>
      <c r="AA15" s="35">
        <f t="shared" si="0"/>
        <v>0.22395656621203877</v>
      </c>
      <c r="AB15" s="37"/>
    </row>
    <row r="16" spans="1:29" ht="21.75" customHeight="1">
      <c r="A16" s="100" t="s">
        <v>24</v>
      </c>
      <c r="B16" s="100"/>
      <c r="C16" s="100"/>
      <c r="E16" s="24">
        <v>4567008493</v>
      </c>
      <c r="F16" s="22"/>
      <c r="G16" s="25">
        <v>27148847974807</v>
      </c>
      <c r="H16" s="22"/>
      <c r="I16" s="25">
        <v>28202662161250.102</v>
      </c>
      <c r="J16" s="22"/>
      <c r="K16" s="25">
        <v>20630836</v>
      </c>
      <c r="L16" s="22"/>
      <c r="M16" s="25">
        <v>120069562886</v>
      </c>
      <c r="N16" s="22"/>
      <c r="O16" s="25">
        <v>0</v>
      </c>
      <c r="P16" s="22"/>
      <c r="Q16" s="25">
        <v>0</v>
      </c>
      <c r="R16" s="22"/>
      <c r="S16" s="25">
        <v>4587639329</v>
      </c>
      <c r="T16" s="22"/>
      <c r="U16" s="25">
        <v>5670</v>
      </c>
      <c r="V16" s="22"/>
      <c r="W16" s="25">
        <v>27268917537693</v>
      </c>
      <c r="X16" s="22"/>
      <c r="Y16" s="25">
        <v>25992145940033.5</v>
      </c>
      <c r="Z16" s="22"/>
      <c r="AA16" s="35">
        <f t="shared" si="0"/>
        <v>44.53205464035058</v>
      </c>
      <c r="AB16" s="37"/>
    </row>
    <row r="17" spans="1:29" ht="21.75" customHeight="1">
      <c r="A17" s="100" t="s">
        <v>25</v>
      </c>
      <c r="B17" s="100"/>
      <c r="C17" s="100"/>
      <c r="E17" s="24">
        <v>37698337</v>
      </c>
      <c r="F17" s="22"/>
      <c r="G17" s="25">
        <v>163994730583</v>
      </c>
      <c r="H17" s="22"/>
      <c r="I17" s="25">
        <v>162281008424.79501</v>
      </c>
      <c r="J17" s="22"/>
      <c r="K17" s="25">
        <v>1400000</v>
      </c>
      <c r="L17" s="22"/>
      <c r="M17" s="25">
        <v>5810710651</v>
      </c>
      <c r="N17" s="22"/>
      <c r="O17" s="25">
        <v>0</v>
      </c>
      <c r="P17" s="22"/>
      <c r="Q17" s="25">
        <v>0</v>
      </c>
      <c r="R17" s="22"/>
      <c r="S17" s="25">
        <v>39098337</v>
      </c>
      <c r="T17" s="22"/>
      <c r="U17" s="25">
        <v>4240</v>
      </c>
      <c r="V17" s="22"/>
      <c r="W17" s="25">
        <v>169805441234</v>
      </c>
      <c r="X17" s="22"/>
      <c r="Y17" s="25">
        <v>165650958398.85101</v>
      </c>
      <c r="Z17" s="22"/>
      <c r="AA17" s="35">
        <f t="shared" si="0"/>
        <v>0.28380794520248703</v>
      </c>
      <c r="AB17" s="37"/>
    </row>
    <row r="18" spans="1:29" ht="21.75" customHeight="1">
      <c r="A18" s="100" t="s">
        <v>26</v>
      </c>
      <c r="B18" s="100"/>
      <c r="C18" s="100"/>
      <c r="E18" s="24">
        <v>25726590</v>
      </c>
      <c r="F18" s="22"/>
      <c r="G18" s="25">
        <v>68605443020</v>
      </c>
      <c r="H18" s="22"/>
      <c r="I18" s="25">
        <v>42905046074.180397</v>
      </c>
      <c r="J18" s="22"/>
      <c r="K18" s="25">
        <v>0</v>
      </c>
      <c r="L18" s="22"/>
      <c r="M18" s="25">
        <v>0</v>
      </c>
      <c r="N18" s="22"/>
      <c r="O18" s="25">
        <v>0</v>
      </c>
      <c r="P18" s="22"/>
      <c r="Q18" s="25">
        <v>0</v>
      </c>
      <c r="R18" s="22"/>
      <c r="S18" s="25">
        <v>25726590</v>
      </c>
      <c r="T18" s="22"/>
      <c r="U18" s="25">
        <v>1748</v>
      </c>
      <c r="V18" s="22"/>
      <c r="W18" s="25">
        <v>68605443020</v>
      </c>
      <c r="X18" s="22"/>
      <c r="Y18" s="25">
        <v>44935902059.716797</v>
      </c>
      <c r="Z18" s="22"/>
      <c r="AA18" s="35">
        <f t="shared" si="0"/>
        <v>7.6988181370382519E-2</v>
      </c>
      <c r="AB18" s="37"/>
      <c r="AC18" s="37"/>
    </row>
    <row r="19" spans="1:29" ht="21.75" customHeight="1">
      <c r="A19" s="100" t="s">
        <v>27</v>
      </c>
      <c r="B19" s="100"/>
      <c r="C19" s="100"/>
      <c r="E19" s="24">
        <v>11031949</v>
      </c>
      <c r="F19" s="22"/>
      <c r="G19" s="25">
        <v>179075781329</v>
      </c>
      <c r="H19" s="22"/>
      <c r="I19" s="25">
        <v>136361495571.061</v>
      </c>
      <c r="J19" s="22"/>
      <c r="K19" s="25">
        <v>86490</v>
      </c>
      <c r="L19" s="22"/>
      <c r="M19" s="25">
        <v>1036627085</v>
      </c>
      <c r="N19" s="22"/>
      <c r="O19" s="25">
        <v>-1662000</v>
      </c>
      <c r="P19" s="22"/>
      <c r="Q19" s="25">
        <v>23193459613</v>
      </c>
      <c r="R19" s="22"/>
      <c r="S19" s="25">
        <v>9456439</v>
      </c>
      <c r="T19" s="22"/>
      <c r="U19" s="25">
        <v>14350</v>
      </c>
      <c r="V19" s="22"/>
      <c r="W19" s="25">
        <v>153188950652</v>
      </c>
      <c r="X19" s="22"/>
      <c r="Y19" s="25">
        <v>135596767726.26601</v>
      </c>
      <c r="Z19" s="22"/>
      <c r="AA19" s="35">
        <f t="shared" si="0"/>
        <v>0.23231643448648709</v>
      </c>
      <c r="AB19" s="37"/>
    </row>
    <row r="20" spans="1:29" ht="21.75" customHeight="1">
      <c r="A20" s="100" t="s">
        <v>28</v>
      </c>
      <c r="B20" s="100"/>
      <c r="C20" s="100"/>
      <c r="E20" s="24">
        <v>1352554821</v>
      </c>
      <c r="F20" s="22"/>
      <c r="G20" s="25">
        <v>5097744735621</v>
      </c>
      <c r="H20" s="22"/>
      <c r="I20" s="25">
        <v>6329200375930.6797</v>
      </c>
      <c r="J20" s="22"/>
      <c r="K20" s="25">
        <v>48222582</v>
      </c>
      <c r="L20" s="22"/>
      <c r="M20" s="25">
        <v>218553439864</v>
      </c>
      <c r="N20" s="22"/>
      <c r="O20" s="25">
        <v>0</v>
      </c>
      <c r="P20" s="22"/>
      <c r="Q20" s="25">
        <v>0</v>
      </c>
      <c r="R20" s="22"/>
      <c r="S20" s="25">
        <v>1400777403</v>
      </c>
      <c r="T20" s="22"/>
      <c r="U20" s="25">
        <v>4656</v>
      </c>
      <c r="V20" s="22"/>
      <c r="W20" s="25">
        <v>5316298175485</v>
      </c>
      <c r="X20" s="22"/>
      <c r="Y20" s="25">
        <v>6517062853480.8398</v>
      </c>
      <c r="Z20" s="22"/>
      <c r="AA20" s="35">
        <f t="shared" si="0"/>
        <v>11.165611325643155</v>
      </c>
      <c r="AB20" s="37"/>
    </row>
    <row r="21" spans="1:29" ht="21.75" customHeight="1">
      <c r="A21" s="100" t="s">
        <v>29</v>
      </c>
      <c r="B21" s="100"/>
      <c r="C21" s="100"/>
      <c r="E21" s="24">
        <v>42008990</v>
      </c>
      <c r="F21" s="22"/>
      <c r="G21" s="25">
        <v>133588125030</v>
      </c>
      <c r="H21" s="22"/>
      <c r="I21" s="25">
        <v>162115417953.271</v>
      </c>
      <c r="J21" s="22"/>
      <c r="K21" s="25">
        <v>1570087</v>
      </c>
      <c r="L21" s="22"/>
      <c r="M21" s="25">
        <v>5890176375</v>
      </c>
      <c r="N21" s="22"/>
      <c r="O21" s="25">
        <v>-3200000</v>
      </c>
      <c r="P21" s="22"/>
      <c r="Q21" s="25">
        <v>12697542585</v>
      </c>
      <c r="R21" s="22"/>
      <c r="S21" s="25">
        <v>40379077</v>
      </c>
      <c r="T21" s="22"/>
      <c r="U21" s="25">
        <v>3847</v>
      </c>
      <c r="V21" s="22"/>
      <c r="W21" s="25">
        <v>129276371475</v>
      </c>
      <c r="X21" s="22"/>
      <c r="Y21" s="25">
        <v>155220252103.99399</v>
      </c>
      <c r="Z21" s="22"/>
      <c r="AA21" s="35">
        <f t="shared" si="0"/>
        <v>0.26593713208333669</v>
      </c>
      <c r="AB21" s="37"/>
    </row>
    <row r="22" spans="1:29" ht="21.75" customHeight="1">
      <c r="A22" s="100" t="s">
        <v>30</v>
      </c>
      <c r="B22" s="100"/>
      <c r="C22" s="100"/>
      <c r="E22" s="24">
        <v>90384512</v>
      </c>
      <c r="F22" s="22"/>
      <c r="G22" s="25">
        <v>371190844316</v>
      </c>
      <c r="H22" s="22"/>
      <c r="I22" s="25">
        <v>330104321262.56598</v>
      </c>
      <c r="J22" s="22"/>
      <c r="K22" s="25">
        <v>0</v>
      </c>
      <c r="L22" s="22"/>
      <c r="M22" s="25">
        <v>0</v>
      </c>
      <c r="N22" s="22"/>
      <c r="O22" s="25">
        <v>0</v>
      </c>
      <c r="P22" s="22"/>
      <c r="Q22" s="25">
        <v>0</v>
      </c>
      <c r="R22" s="22"/>
      <c r="S22" s="25">
        <v>90384512</v>
      </c>
      <c r="T22" s="22"/>
      <c r="U22" s="25">
        <v>3938</v>
      </c>
      <c r="V22" s="22"/>
      <c r="W22" s="25">
        <v>371190844316</v>
      </c>
      <c r="X22" s="22"/>
      <c r="Y22" s="25">
        <v>355663698257.72498</v>
      </c>
      <c r="Z22" s="22"/>
      <c r="AA22" s="35">
        <f t="shared" si="0"/>
        <v>0.60935465970924585</v>
      </c>
      <c r="AB22" s="37"/>
    </row>
    <row r="23" spans="1:29" ht="21.75" customHeight="1">
      <c r="A23" s="100" t="s">
        <v>31</v>
      </c>
      <c r="B23" s="100"/>
      <c r="C23" s="100"/>
      <c r="E23" s="24">
        <v>2342195172</v>
      </c>
      <c r="F23" s="22"/>
      <c r="G23" s="25">
        <v>5926742658018</v>
      </c>
      <c r="H23" s="22"/>
      <c r="I23" s="25">
        <v>5137211152554.0703</v>
      </c>
      <c r="J23" s="22"/>
      <c r="K23" s="25">
        <v>1116708</v>
      </c>
      <c r="L23" s="22"/>
      <c r="M23" s="25">
        <v>2396815596</v>
      </c>
      <c r="N23" s="22"/>
      <c r="O23" s="25">
        <v>0</v>
      </c>
      <c r="P23" s="22"/>
      <c r="Q23" s="25">
        <v>0</v>
      </c>
      <c r="R23" s="22"/>
      <c r="S23" s="25">
        <v>2343311880</v>
      </c>
      <c r="T23" s="22"/>
      <c r="U23" s="25">
        <v>2224</v>
      </c>
      <c r="V23" s="22"/>
      <c r="W23" s="25">
        <v>5929139473614</v>
      </c>
      <c r="X23" s="22"/>
      <c r="Y23" s="25">
        <v>5207564861647.9502</v>
      </c>
      <c r="Z23" s="22"/>
      <c r="AA23" s="35">
        <f t="shared" si="0"/>
        <v>8.9220629761429144</v>
      </c>
      <c r="AB23" s="37"/>
    </row>
    <row r="24" spans="1:29" ht="21.75" customHeight="1">
      <c r="A24" s="100" t="s">
        <v>32</v>
      </c>
      <c r="B24" s="100"/>
      <c r="C24" s="100"/>
      <c r="E24" s="24">
        <v>1331980980</v>
      </c>
      <c r="F24" s="22"/>
      <c r="G24" s="25">
        <v>6567301374782</v>
      </c>
      <c r="H24" s="22"/>
      <c r="I24" s="25">
        <v>4562560616032.4297</v>
      </c>
      <c r="J24" s="22"/>
      <c r="K24" s="25">
        <v>3926238</v>
      </c>
      <c r="L24" s="22"/>
      <c r="M24" s="25">
        <v>13423725287</v>
      </c>
      <c r="N24" s="22"/>
      <c r="O24" s="25">
        <v>0</v>
      </c>
      <c r="P24" s="22"/>
      <c r="Q24" s="25">
        <v>0</v>
      </c>
      <c r="R24" s="22"/>
      <c r="S24" s="25">
        <v>1335907218</v>
      </c>
      <c r="T24" s="22"/>
      <c r="U24" s="25">
        <v>3890</v>
      </c>
      <c r="V24" s="22"/>
      <c r="W24" s="25">
        <v>6580725100069</v>
      </c>
      <c r="X24" s="22"/>
      <c r="Y24" s="25">
        <v>5192729601920.71</v>
      </c>
      <c r="Z24" s="22"/>
      <c r="AA24" s="35">
        <f t="shared" si="0"/>
        <v>8.89664589060094</v>
      </c>
      <c r="AB24" s="37"/>
    </row>
    <row r="25" spans="1:29" ht="21.75" customHeight="1">
      <c r="A25" s="100" t="s">
        <v>33</v>
      </c>
      <c r="B25" s="100"/>
      <c r="C25" s="100"/>
      <c r="E25" s="24">
        <v>1092556</v>
      </c>
      <c r="F25" s="22"/>
      <c r="G25" s="25">
        <v>15402050709</v>
      </c>
      <c r="H25" s="22"/>
      <c r="I25" s="25">
        <v>15480669822.499201</v>
      </c>
      <c r="J25" s="22"/>
      <c r="K25" s="25">
        <v>0</v>
      </c>
      <c r="L25" s="22"/>
      <c r="M25" s="25">
        <v>0</v>
      </c>
      <c r="N25" s="22"/>
      <c r="O25" s="25">
        <v>0</v>
      </c>
      <c r="P25" s="22"/>
      <c r="Q25" s="25">
        <v>0</v>
      </c>
      <c r="R25" s="22"/>
      <c r="S25" s="25">
        <v>1092556</v>
      </c>
      <c r="T25" s="22"/>
      <c r="U25" s="25">
        <v>15380</v>
      </c>
      <c r="V25" s="22"/>
      <c r="W25" s="25">
        <v>15402050709</v>
      </c>
      <c r="X25" s="22"/>
      <c r="Y25" s="25">
        <v>16790740611.4272</v>
      </c>
      <c r="Z25" s="22"/>
      <c r="AA25" s="35">
        <f t="shared" si="0"/>
        <v>2.8767389198456689E-2</v>
      </c>
      <c r="AB25" s="37"/>
    </row>
    <row r="26" spans="1:29" ht="21.75" customHeight="1">
      <c r="A26" s="103" t="s">
        <v>34</v>
      </c>
      <c r="B26" s="103"/>
      <c r="C26" s="103"/>
      <c r="E26" s="24">
        <v>72114021</v>
      </c>
      <c r="F26" s="22"/>
      <c r="G26" s="26">
        <v>486291485671</v>
      </c>
      <c r="H26" s="22"/>
      <c r="I26" s="26">
        <v>489282065396.03198</v>
      </c>
      <c r="J26" s="22"/>
      <c r="K26" s="41">
        <v>1616181</v>
      </c>
      <c r="L26" s="22"/>
      <c r="M26" s="26">
        <v>10848495193</v>
      </c>
      <c r="N26" s="22"/>
      <c r="O26" s="41">
        <v>-3944000</v>
      </c>
      <c r="P26" s="22"/>
      <c r="Q26" s="26">
        <v>29498404273</v>
      </c>
      <c r="R26" s="22"/>
      <c r="S26" s="41">
        <v>69786202</v>
      </c>
      <c r="T26" s="22"/>
      <c r="U26" s="41">
        <v>7880</v>
      </c>
      <c r="V26" s="22"/>
      <c r="W26" s="26">
        <v>470546806945</v>
      </c>
      <c r="X26" s="22"/>
      <c r="Y26" s="26">
        <v>549497336153.46198</v>
      </c>
      <c r="Z26" s="22"/>
      <c r="AA26" s="36">
        <f t="shared" si="0"/>
        <v>0.94144767633916726</v>
      </c>
      <c r="AB26" s="37"/>
    </row>
    <row r="27" spans="1:29" ht="21.75" customHeight="1" thickBot="1">
      <c r="A27" s="102" t="s">
        <v>35</v>
      </c>
      <c r="B27" s="102"/>
      <c r="C27" s="102"/>
      <c r="D27" s="81"/>
      <c r="E27" s="53"/>
      <c r="F27" s="51"/>
      <c r="G27" s="75">
        <f>SUM(G11:G26)</f>
        <v>51956490452597</v>
      </c>
      <c r="H27" s="51"/>
      <c r="I27" s="75">
        <f>SUM(I11:I26)</f>
        <v>51959826896205.445</v>
      </c>
      <c r="J27" s="51"/>
      <c r="K27" s="53"/>
      <c r="L27" s="51"/>
      <c r="M27" s="75">
        <f>SUM(M11:M26)</f>
        <v>429990394549</v>
      </c>
      <c r="N27" s="51"/>
      <c r="O27" s="53"/>
      <c r="P27" s="51"/>
      <c r="Q27" s="75">
        <f>SUM(Q11:Q26)</f>
        <v>141671548025</v>
      </c>
      <c r="R27" s="51"/>
      <c r="S27" s="53"/>
      <c r="T27" s="51"/>
      <c r="U27" s="53"/>
      <c r="V27" s="51"/>
      <c r="W27" s="75">
        <f>SUM(W11:W26)</f>
        <v>52261675277875</v>
      </c>
      <c r="X27" s="51"/>
      <c r="Y27" s="75">
        <f>SUM(Y11:Y26)</f>
        <v>50843945074037.852</v>
      </c>
      <c r="Z27" s="51"/>
      <c r="AA27" s="80">
        <f>SUM(AA11:AA26)</f>
        <v>87.110365777098195</v>
      </c>
      <c r="AB27" s="37"/>
    </row>
    <row r="28" spans="1:29" ht="13.5" thickTop="1">
      <c r="AB28" s="37"/>
    </row>
    <row r="29" spans="1:29">
      <c r="Y29" s="37"/>
    </row>
    <row r="30" spans="1:29">
      <c r="Y30" s="32"/>
    </row>
    <row r="31" spans="1:29">
      <c r="Y31" s="37"/>
    </row>
    <row r="33" spans="23:25">
      <c r="W33" s="46"/>
      <c r="X33" s="46"/>
      <c r="Y33" s="46"/>
    </row>
    <row r="34" spans="23:25">
      <c r="W34" s="46"/>
      <c r="X34" s="46"/>
      <c r="Y34" s="46"/>
    </row>
    <row r="35" spans="23:25">
      <c r="W35" s="46"/>
      <c r="X35" s="46"/>
      <c r="Y35" s="46"/>
    </row>
    <row r="36" spans="23:25">
      <c r="W36" s="46"/>
      <c r="X36" s="46"/>
      <c r="Y36" s="46"/>
    </row>
  </sheetData>
  <mergeCells count="37">
    <mergeCell ref="A27:C27"/>
    <mergeCell ref="A19:C19"/>
    <mergeCell ref="A20:C20"/>
    <mergeCell ref="A21:C21"/>
    <mergeCell ref="A16:C16"/>
    <mergeCell ref="A17:C17"/>
    <mergeCell ref="A18:C18"/>
    <mergeCell ref="A25:C25"/>
    <mergeCell ref="A26:C26"/>
    <mergeCell ref="A22:C22"/>
    <mergeCell ref="A23:C23"/>
    <mergeCell ref="A24:C24"/>
    <mergeCell ref="A13:C13"/>
    <mergeCell ref="A14:C14"/>
    <mergeCell ref="A15:C15"/>
    <mergeCell ref="A10:C10"/>
    <mergeCell ref="A11:C11"/>
    <mergeCell ref="A12:C12"/>
    <mergeCell ref="E8:I8"/>
    <mergeCell ref="K8:Q8"/>
    <mergeCell ref="S8:AA8"/>
    <mergeCell ref="K9:M9"/>
    <mergeCell ref="O9:Q9"/>
    <mergeCell ref="E9:E10"/>
    <mergeCell ref="G9:G10"/>
    <mergeCell ref="I9:I10"/>
    <mergeCell ref="AA9:AA10"/>
    <mergeCell ref="Y9:Y10"/>
    <mergeCell ref="W9:W10"/>
    <mergeCell ref="U9:U10"/>
    <mergeCell ref="S9:S10"/>
    <mergeCell ref="A1:AA1"/>
    <mergeCell ref="A2:AA2"/>
    <mergeCell ref="A3:AA3"/>
    <mergeCell ref="B5:AA5"/>
    <mergeCell ref="A6:B6"/>
    <mergeCell ref="C6:AA6"/>
  </mergeCells>
  <pageMargins left="0.39" right="0.39" top="0.39" bottom="0.39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43"/>
  <sheetViews>
    <sheetView rightToLeft="1" view="pageBreakPreview" topLeftCell="A10" zoomScaleNormal="100" zoomScaleSheetLayoutView="100" workbookViewId="0">
      <selection activeCell="G12" sqref="G12:I12"/>
    </sheetView>
  </sheetViews>
  <sheetFormatPr defaultRowHeight="12.75"/>
  <cols>
    <col min="1" max="1" width="29.85546875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6.710937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4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</row>
    <row r="2" spans="1:49" ht="21.75" customHeight="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</row>
    <row r="3" spans="1:49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</row>
    <row r="4" spans="1:49" ht="14.45" customHeight="1"/>
    <row r="5" spans="1:49" ht="24">
      <c r="A5" s="93" t="s">
        <v>39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</row>
    <row r="6" spans="1:49" ht="14.45" customHeight="1">
      <c r="C6" s="94" t="s">
        <v>7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Y6" s="94" t="s">
        <v>9</v>
      </c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</row>
    <row r="7" spans="1:49" ht="14.45" customHeight="1">
      <c r="A7" s="2" t="s">
        <v>36</v>
      </c>
      <c r="C7" s="4" t="s">
        <v>40</v>
      </c>
      <c r="D7" s="3"/>
      <c r="E7" s="4" t="s">
        <v>41</v>
      </c>
      <c r="F7" s="3"/>
      <c r="G7" s="95" t="s">
        <v>42</v>
      </c>
      <c r="H7" s="95"/>
      <c r="I7" s="95"/>
      <c r="J7" s="3"/>
      <c r="K7" s="95" t="s">
        <v>43</v>
      </c>
      <c r="L7" s="95"/>
      <c r="M7" s="95"/>
      <c r="N7" s="3"/>
      <c r="O7" s="95" t="s">
        <v>37</v>
      </c>
      <c r="P7" s="95"/>
      <c r="Q7" s="95"/>
      <c r="R7" s="3"/>
      <c r="S7" s="95" t="s">
        <v>38</v>
      </c>
      <c r="T7" s="95"/>
      <c r="U7" s="95"/>
      <c r="V7" s="95"/>
      <c r="W7" s="95"/>
      <c r="Y7" s="95" t="s">
        <v>40</v>
      </c>
      <c r="Z7" s="95"/>
      <c r="AA7" s="95"/>
      <c r="AB7" s="95"/>
      <c r="AC7" s="95"/>
      <c r="AD7" s="3"/>
      <c r="AE7" s="95" t="s">
        <v>41</v>
      </c>
      <c r="AF7" s="95"/>
      <c r="AG7" s="95"/>
      <c r="AH7" s="95"/>
      <c r="AI7" s="95"/>
      <c r="AJ7" s="3"/>
      <c r="AK7" s="95" t="s">
        <v>42</v>
      </c>
      <c r="AL7" s="95"/>
      <c r="AM7" s="95"/>
      <c r="AN7" s="3"/>
      <c r="AO7" s="95" t="s">
        <v>43</v>
      </c>
      <c r="AP7" s="95"/>
      <c r="AQ7" s="95"/>
      <c r="AR7" s="3"/>
      <c r="AS7" s="95" t="s">
        <v>37</v>
      </c>
      <c r="AT7" s="95"/>
      <c r="AU7" s="3"/>
      <c r="AV7" s="4" t="s">
        <v>38</v>
      </c>
    </row>
    <row r="8" spans="1:49" ht="21.75" customHeight="1">
      <c r="A8" s="5" t="s">
        <v>44</v>
      </c>
      <c r="C8" s="5" t="s">
        <v>45</v>
      </c>
      <c r="E8" s="5" t="s">
        <v>46</v>
      </c>
      <c r="G8" s="104" t="s">
        <v>47</v>
      </c>
      <c r="H8" s="104"/>
      <c r="I8" s="104"/>
      <c r="K8" s="105">
        <v>3216000</v>
      </c>
      <c r="L8" s="105"/>
      <c r="M8" s="105"/>
      <c r="N8" s="12"/>
      <c r="O8" s="105">
        <v>6000</v>
      </c>
      <c r="P8" s="105"/>
      <c r="Q8" s="105"/>
      <c r="R8" s="12"/>
      <c r="S8" s="104" t="s">
        <v>48</v>
      </c>
      <c r="T8" s="104"/>
      <c r="U8" s="104"/>
      <c r="V8" s="104"/>
      <c r="W8" s="104"/>
      <c r="X8" s="12"/>
      <c r="Y8" s="104" t="s">
        <v>45</v>
      </c>
      <c r="Z8" s="104"/>
      <c r="AA8" s="104"/>
      <c r="AB8" s="104"/>
      <c r="AC8" s="104"/>
      <c r="AD8" s="12"/>
      <c r="AE8" s="104" t="s">
        <v>46</v>
      </c>
      <c r="AF8" s="104"/>
      <c r="AG8" s="104"/>
      <c r="AH8" s="104"/>
      <c r="AI8" s="104"/>
      <c r="AJ8" s="12"/>
      <c r="AK8" s="104" t="s">
        <v>47</v>
      </c>
      <c r="AL8" s="104"/>
      <c r="AM8" s="104"/>
      <c r="AN8" s="12"/>
      <c r="AO8" s="105">
        <v>3216000</v>
      </c>
      <c r="AP8" s="105"/>
      <c r="AQ8" s="105"/>
      <c r="AR8" s="12"/>
      <c r="AS8" s="105">
        <v>6000</v>
      </c>
      <c r="AT8" s="105"/>
      <c r="AU8" s="12"/>
      <c r="AV8" s="19" t="s">
        <v>48</v>
      </c>
    </row>
    <row r="9" spans="1:49" ht="21.75" customHeight="1">
      <c r="A9" s="6" t="s">
        <v>49</v>
      </c>
      <c r="C9" s="6" t="s">
        <v>45</v>
      </c>
      <c r="E9" s="6" t="s">
        <v>46</v>
      </c>
      <c r="G9" s="106" t="s">
        <v>47</v>
      </c>
      <c r="H9" s="106"/>
      <c r="I9" s="106"/>
      <c r="K9" s="107">
        <v>7808000</v>
      </c>
      <c r="L9" s="107"/>
      <c r="M9" s="107"/>
      <c r="N9" s="12"/>
      <c r="O9" s="107">
        <v>4000</v>
      </c>
      <c r="P9" s="107"/>
      <c r="Q9" s="107"/>
      <c r="R9" s="12"/>
      <c r="S9" s="106" t="s">
        <v>50</v>
      </c>
      <c r="T9" s="106"/>
      <c r="U9" s="106"/>
      <c r="V9" s="106"/>
      <c r="W9" s="106"/>
      <c r="X9" s="12"/>
      <c r="Y9" s="106" t="s">
        <v>45</v>
      </c>
      <c r="Z9" s="106"/>
      <c r="AA9" s="106"/>
      <c r="AB9" s="106"/>
      <c r="AC9" s="106"/>
      <c r="AD9" s="12"/>
      <c r="AE9" s="106" t="s">
        <v>46</v>
      </c>
      <c r="AF9" s="106"/>
      <c r="AG9" s="106"/>
      <c r="AH9" s="106"/>
      <c r="AI9" s="106"/>
      <c r="AJ9" s="12"/>
      <c r="AK9" s="106" t="s">
        <v>47</v>
      </c>
      <c r="AL9" s="106"/>
      <c r="AM9" s="106"/>
      <c r="AN9" s="12"/>
      <c r="AO9" s="107">
        <v>12243000</v>
      </c>
      <c r="AP9" s="107"/>
      <c r="AQ9" s="107"/>
      <c r="AR9" s="12"/>
      <c r="AS9" s="107">
        <v>4000</v>
      </c>
      <c r="AT9" s="107"/>
      <c r="AU9" s="12"/>
      <c r="AV9" s="20" t="s">
        <v>50</v>
      </c>
    </row>
    <row r="10" spans="1:49" ht="21.75" customHeight="1">
      <c r="A10" s="6" t="s">
        <v>51</v>
      </c>
      <c r="C10" s="6" t="s">
        <v>45</v>
      </c>
      <c r="E10" s="6" t="s">
        <v>46</v>
      </c>
      <c r="G10" s="106" t="s">
        <v>47</v>
      </c>
      <c r="H10" s="106"/>
      <c r="I10" s="106"/>
      <c r="K10" s="107">
        <v>14995000</v>
      </c>
      <c r="L10" s="107"/>
      <c r="M10" s="107"/>
      <c r="N10" s="12"/>
      <c r="O10" s="107">
        <v>4000</v>
      </c>
      <c r="P10" s="107"/>
      <c r="Q10" s="107"/>
      <c r="R10" s="12"/>
      <c r="S10" s="106" t="s">
        <v>52</v>
      </c>
      <c r="T10" s="106"/>
      <c r="U10" s="106"/>
      <c r="V10" s="106"/>
      <c r="W10" s="106"/>
      <c r="X10" s="12"/>
      <c r="Y10" s="106" t="s">
        <v>45</v>
      </c>
      <c r="Z10" s="106"/>
      <c r="AA10" s="106"/>
      <c r="AB10" s="106"/>
      <c r="AC10" s="106"/>
      <c r="AD10" s="12"/>
      <c r="AE10" s="106" t="s">
        <v>46</v>
      </c>
      <c r="AF10" s="106"/>
      <c r="AG10" s="106"/>
      <c r="AH10" s="106"/>
      <c r="AI10" s="106"/>
      <c r="AJ10" s="12"/>
      <c r="AK10" s="106" t="s">
        <v>47</v>
      </c>
      <c r="AL10" s="106"/>
      <c r="AM10" s="106"/>
      <c r="AN10" s="12"/>
      <c r="AO10" s="107">
        <v>32423000</v>
      </c>
      <c r="AP10" s="107"/>
      <c r="AQ10" s="107"/>
      <c r="AR10" s="12"/>
      <c r="AS10" s="107">
        <v>4000</v>
      </c>
      <c r="AT10" s="107"/>
      <c r="AU10" s="12"/>
      <c r="AV10" s="20" t="s">
        <v>52</v>
      </c>
    </row>
    <row r="11" spans="1:49" ht="21.75" customHeight="1">
      <c r="A11" s="6" t="s">
        <v>53</v>
      </c>
      <c r="C11" s="6" t="s">
        <v>45</v>
      </c>
      <c r="E11" s="6" t="s">
        <v>46</v>
      </c>
      <c r="G11" s="106" t="s">
        <v>47</v>
      </c>
      <c r="H11" s="106"/>
      <c r="I11" s="106"/>
      <c r="K11" s="107">
        <v>5006000</v>
      </c>
      <c r="L11" s="107"/>
      <c r="M11" s="107"/>
      <c r="N11" s="12"/>
      <c r="O11" s="107">
        <v>3200</v>
      </c>
      <c r="P11" s="107"/>
      <c r="Q11" s="107"/>
      <c r="R11" s="12"/>
      <c r="S11" s="106" t="s">
        <v>50</v>
      </c>
      <c r="T11" s="106"/>
      <c r="U11" s="106"/>
      <c r="V11" s="106"/>
      <c r="W11" s="106"/>
      <c r="X11" s="12"/>
      <c r="Y11" s="106" t="s">
        <v>45</v>
      </c>
      <c r="Z11" s="106"/>
      <c r="AA11" s="106"/>
      <c r="AB11" s="106"/>
      <c r="AC11" s="106"/>
      <c r="AD11" s="12"/>
      <c r="AE11" s="106" t="s">
        <v>46</v>
      </c>
      <c r="AF11" s="106"/>
      <c r="AG11" s="106"/>
      <c r="AH11" s="106"/>
      <c r="AI11" s="106"/>
      <c r="AJ11" s="12"/>
      <c r="AK11" s="106" t="s">
        <v>47</v>
      </c>
      <c r="AL11" s="106"/>
      <c r="AM11" s="106"/>
      <c r="AN11" s="12"/>
      <c r="AO11" s="107">
        <v>5007000</v>
      </c>
      <c r="AP11" s="107"/>
      <c r="AQ11" s="107"/>
      <c r="AR11" s="12"/>
      <c r="AS11" s="107">
        <v>3200</v>
      </c>
      <c r="AT11" s="107"/>
      <c r="AU11" s="12"/>
      <c r="AV11" s="20" t="s">
        <v>50</v>
      </c>
    </row>
    <row r="12" spans="1:49" ht="21.75" customHeight="1">
      <c r="A12" s="6" t="s">
        <v>54</v>
      </c>
      <c r="C12" s="6" t="s">
        <v>45</v>
      </c>
      <c r="E12" s="6" t="s">
        <v>46</v>
      </c>
      <c r="G12" s="106" t="s">
        <v>47</v>
      </c>
      <c r="H12" s="106"/>
      <c r="I12" s="106"/>
      <c r="K12" s="107">
        <v>117000</v>
      </c>
      <c r="L12" s="107"/>
      <c r="M12" s="107"/>
      <c r="N12" s="12"/>
      <c r="O12" s="107">
        <v>3750</v>
      </c>
      <c r="P12" s="107"/>
      <c r="Q12" s="107"/>
      <c r="R12" s="12"/>
      <c r="S12" s="106" t="s">
        <v>48</v>
      </c>
      <c r="T12" s="106"/>
      <c r="U12" s="106"/>
      <c r="V12" s="106"/>
      <c r="W12" s="106"/>
      <c r="X12" s="12"/>
      <c r="Y12" s="106" t="s">
        <v>45</v>
      </c>
      <c r="Z12" s="106"/>
      <c r="AA12" s="106"/>
      <c r="AB12" s="106"/>
      <c r="AC12" s="106"/>
      <c r="AD12" s="12"/>
      <c r="AE12" s="106" t="s">
        <v>46</v>
      </c>
      <c r="AF12" s="106"/>
      <c r="AG12" s="106"/>
      <c r="AH12" s="106"/>
      <c r="AI12" s="106"/>
      <c r="AJ12" s="12"/>
      <c r="AK12" s="106" t="s">
        <v>47</v>
      </c>
      <c r="AL12" s="106"/>
      <c r="AM12" s="106"/>
      <c r="AN12" s="12"/>
      <c r="AO12" s="107">
        <v>117000</v>
      </c>
      <c r="AP12" s="107"/>
      <c r="AQ12" s="107"/>
      <c r="AR12" s="12"/>
      <c r="AS12" s="107">
        <v>3750</v>
      </c>
      <c r="AT12" s="107"/>
      <c r="AU12" s="12"/>
      <c r="AV12" s="20" t="s">
        <v>48</v>
      </c>
    </row>
    <row r="13" spans="1:49" ht="21.75" customHeight="1">
      <c r="A13" s="6" t="s">
        <v>55</v>
      </c>
      <c r="C13" s="6" t="s">
        <v>45</v>
      </c>
      <c r="E13" s="6" t="s">
        <v>46</v>
      </c>
      <c r="G13" s="106" t="s">
        <v>47</v>
      </c>
      <c r="H13" s="106"/>
      <c r="I13" s="106"/>
      <c r="K13" s="107">
        <v>9000</v>
      </c>
      <c r="L13" s="107"/>
      <c r="M13" s="107"/>
      <c r="N13" s="12"/>
      <c r="O13" s="107">
        <v>4000</v>
      </c>
      <c r="P13" s="107"/>
      <c r="Q13" s="107"/>
      <c r="R13" s="12"/>
      <c r="S13" s="106" t="s">
        <v>48</v>
      </c>
      <c r="T13" s="106"/>
      <c r="U13" s="106"/>
      <c r="V13" s="106"/>
      <c r="W13" s="106"/>
      <c r="X13" s="12"/>
      <c r="Y13" s="106" t="s">
        <v>45</v>
      </c>
      <c r="Z13" s="106"/>
      <c r="AA13" s="106"/>
      <c r="AB13" s="106"/>
      <c r="AC13" s="106"/>
      <c r="AD13" s="12"/>
      <c r="AE13" s="106" t="s">
        <v>46</v>
      </c>
      <c r="AF13" s="106"/>
      <c r="AG13" s="106"/>
      <c r="AH13" s="106"/>
      <c r="AI13" s="106"/>
      <c r="AJ13" s="12"/>
      <c r="AK13" s="106" t="s">
        <v>47</v>
      </c>
      <c r="AL13" s="106"/>
      <c r="AM13" s="106"/>
      <c r="AN13" s="12"/>
      <c r="AO13" s="107">
        <v>9000</v>
      </c>
      <c r="AP13" s="107"/>
      <c r="AQ13" s="107"/>
      <c r="AR13" s="12"/>
      <c r="AS13" s="107">
        <v>4000</v>
      </c>
      <c r="AT13" s="107"/>
      <c r="AU13" s="12"/>
      <c r="AV13" s="20" t="s">
        <v>48</v>
      </c>
    </row>
    <row r="14" spans="1:49" ht="21.75" customHeight="1">
      <c r="A14" s="6" t="s">
        <v>56</v>
      </c>
      <c r="C14" s="6" t="s">
        <v>45</v>
      </c>
      <c r="E14" s="6" t="s">
        <v>46</v>
      </c>
      <c r="G14" s="106" t="s">
        <v>47</v>
      </c>
      <c r="H14" s="106"/>
      <c r="I14" s="106"/>
      <c r="K14" s="107">
        <v>55000</v>
      </c>
      <c r="L14" s="107"/>
      <c r="M14" s="107"/>
      <c r="N14" s="12"/>
      <c r="O14" s="107">
        <v>5000</v>
      </c>
      <c r="P14" s="107"/>
      <c r="Q14" s="107"/>
      <c r="R14" s="12"/>
      <c r="S14" s="106" t="s">
        <v>48</v>
      </c>
      <c r="T14" s="106"/>
      <c r="U14" s="106"/>
      <c r="V14" s="106"/>
      <c r="W14" s="106"/>
      <c r="X14" s="12"/>
      <c r="Y14" s="106" t="s">
        <v>45</v>
      </c>
      <c r="Z14" s="106"/>
      <c r="AA14" s="106"/>
      <c r="AB14" s="106"/>
      <c r="AC14" s="106"/>
      <c r="AD14" s="12"/>
      <c r="AE14" s="106" t="s">
        <v>46</v>
      </c>
      <c r="AF14" s="106"/>
      <c r="AG14" s="106"/>
      <c r="AH14" s="106"/>
      <c r="AI14" s="106"/>
      <c r="AJ14" s="12"/>
      <c r="AK14" s="106" t="s">
        <v>47</v>
      </c>
      <c r="AL14" s="106"/>
      <c r="AM14" s="106"/>
      <c r="AN14" s="12"/>
      <c r="AO14" s="107">
        <v>121000</v>
      </c>
      <c r="AP14" s="107"/>
      <c r="AQ14" s="107"/>
      <c r="AR14" s="12"/>
      <c r="AS14" s="107">
        <v>5000</v>
      </c>
      <c r="AT14" s="107"/>
      <c r="AU14" s="12"/>
      <c r="AV14" s="20" t="s">
        <v>48</v>
      </c>
    </row>
    <row r="15" spans="1:49" ht="21.75" customHeight="1">
      <c r="A15" s="6" t="s">
        <v>57</v>
      </c>
      <c r="C15" s="6" t="s">
        <v>45</v>
      </c>
      <c r="E15" s="6" t="s">
        <v>46</v>
      </c>
      <c r="G15" s="106" t="s">
        <v>47</v>
      </c>
      <c r="H15" s="106"/>
      <c r="I15" s="106"/>
      <c r="K15" s="107">
        <v>2022000</v>
      </c>
      <c r="L15" s="107"/>
      <c r="M15" s="107"/>
      <c r="N15" s="12"/>
      <c r="O15" s="107">
        <v>5500</v>
      </c>
      <c r="P15" s="107"/>
      <c r="Q15" s="107"/>
      <c r="R15" s="12"/>
      <c r="S15" s="106" t="s">
        <v>48</v>
      </c>
      <c r="T15" s="106"/>
      <c r="U15" s="106"/>
      <c r="V15" s="106"/>
      <c r="W15" s="106"/>
      <c r="X15" s="12"/>
      <c r="Y15" s="106" t="s">
        <v>45</v>
      </c>
      <c r="Z15" s="106"/>
      <c r="AA15" s="106"/>
      <c r="AB15" s="106"/>
      <c r="AC15" s="106"/>
      <c r="AD15" s="12"/>
      <c r="AE15" s="106" t="s">
        <v>46</v>
      </c>
      <c r="AF15" s="106"/>
      <c r="AG15" s="106"/>
      <c r="AH15" s="106"/>
      <c r="AI15" s="106"/>
      <c r="AJ15" s="12"/>
      <c r="AK15" s="106" t="s">
        <v>47</v>
      </c>
      <c r="AL15" s="106"/>
      <c r="AM15" s="106"/>
      <c r="AN15" s="12"/>
      <c r="AO15" s="107">
        <v>2022000</v>
      </c>
      <c r="AP15" s="107"/>
      <c r="AQ15" s="107"/>
      <c r="AR15" s="12"/>
      <c r="AS15" s="107">
        <v>5500</v>
      </c>
      <c r="AT15" s="107"/>
      <c r="AU15" s="12"/>
      <c r="AV15" s="20" t="s">
        <v>48</v>
      </c>
    </row>
    <row r="16" spans="1:49" ht="21.75" customHeight="1">
      <c r="A16" s="6" t="s">
        <v>58</v>
      </c>
      <c r="C16" s="6" t="s">
        <v>45</v>
      </c>
      <c r="E16" s="6" t="s">
        <v>46</v>
      </c>
      <c r="G16" s="106" t="s">
        <v>47</v>
      </c>
      <c r="H16" s="106"/>
      <c r="I16" s="106"/>
      <c r="K16" s="107">
        <v>22000</v>
      </c>
      <c r="L16" s="107"/>
      <c r="M16" s="107"/>
      <c r="N16" s="12"/>
      <c r="O16" s="107">
        <v>6500</v>
      </c>
      <c r="P16" s="107"/>
      <c r="Q16" s="107"/>
      <c r="R16" s="12"/>
      <c r="S16" s="106" t="s">
        <v>48</v>
      </c>
      <c r="T16" s="106"/>
      <c r="U16" s="106"/>
      <c r="V16" s="106"/>
      <c r="W16" s="106"/>
      <c r="X16" s="12"/>
      <c r="Y16" s="106" t="s">
        <v>45</v>
      </c>
      <c r="Z16" s="106"/>
      <c r="AA16" s="106"/>
      <c r="AB16" s="106"/>
      <c r="AC16" s="106"/>
      <c r="AD16" s="12"/>
      <c r="AE16" s="106" t="s">
        <v>46</v>
      </c>
      <c r="AF16" s="106"/>
      <c r="AG16" s="106"/>
      <c r="AH16" s="106"/>
      <c r="AI16" s="106"/>
      <c r="AJ16" s="12"/>
      <c r="AK16" s="106" t="s">
        <v>47</v>
      </c>
      <c r="AL16" s="106"/>
      <c r="AM16" s="106"/>
      <c r="AN16" s="12"/>
      <c r="AO16" s="107">
        <v>22000</v>
      </c>
      <c r="AP16" s="107"/>
      <c r="AQ16" s="107"/>
      <c r="AR16" s="12"/>
      <c r="AS16" s="107">
        <v>6500</v>
      </c>
      <c r="AT16" s="107"/>
      <c r="AU16" s="12"/>
      <c r="AV16" s="20" t="s">
        <v>48</v>
      </c>
    </row>
    <row r="17" spans="1:48" ht="21.75" customHeight="1">
      <c r="A17" s="6" t="s">
        <v>59</v>
      </c>
      <c r="C17" s="6" t="s">
        <v>45</v>
      </c>
      <c r="E17" s="6" t="s">
        <v>46</v>
      </c>
      <c r="G17" s="106" t="s">
        <v>47</v>
      </c>
      <c r="H17" s="106"/>
      <c r="I17" s="106"/>
      <c r="K17" s="107">
        <v>7001000</v>
      </c>
      <c r="L17" s="107"/>
      <c r="M17" s="107"/>
      <c r="N17" s="12"/>
      <c r="O17" s="107">
        <v>3000</v>
      </c>
      <c r="P17" s="107"/>
      <c r="Q17" s="107"/>
      <c r="R17" s="12"/>
      <c r="S17" s="106" t="s">
        <v>50</v>
      </c>
      <c r="T17" s="106"/>
      <c r="U17" s="106"/>
      <c r="V17" s="106"/>
      <c r="W17" s="106"/>
      <c r="X17" s="12"/>
      <c r="Y17" s="106" t="s">
        <v>45</v>
      </c>
      <c r="Z17" s="106"/>
      <c r="AA17" s="106"/>
      <c r="AB17" s="106"/>
      <c r="AC17" s="106"/>
      <c r="AD17" s="12"/>
      <c r="AE17" s="106" t="s">
        <v>46</v>
      </c>
      <c r="AF17" s="106"/>
      <c r="AG17" s="106"/>
      <c r="AH17" s="106"/>
      <c r="AI17" s="106"/>
      <c r="AJ17" s="12"/>
      <c r="AK17" s="106" t="s">
        <v>47</v>
      </c>
      <c r="AL17" s="106"/>
      <c r="AM17" s="106"/>
      <c r="AN17" s="12"/>
      <c r="AO17" s="107">
        <v>7001000</v>
      </c>
      <c r="AP17" s="107"/>
      <c r="AQ17" s="107"/>
      <c r="AR17" s="12"/>
      <c r="AS17" s="107">
        <v>3000</v>
      </c>
      <c r="AT17" s="107"/>
      <c r="AU17" s="12"/>
      <c r="AV17" s="20" t="s">
        <v>50</v>
      </c>
    </row>
    <row r="18" spans="1:48" ht="21.75" customHeight="1">
      <c r="A18" s="6" t="s">
        <v>60</v>
      </c>
      <c r="C18" s="6" t="s">
        <v>45</v>
      </c>
      <c r="E18" s="6" t="s">
        <v>46</v>
      </c>
      <c r="G18" s="106" t="s">
        <v>47</v>
      </c>
      <c r="H18" s="106"/>
      <c r="I18" s="106"/>
      <c r="K18" s="107">
        <v>4402000</v>
      </c>
      <c r="L18" s="107"/>
      <c r="M18" s="107"/>
      <c r="N18" s="12"/>
      <c r="O18" s="107">
        <v>3400</v>
      </c>
      <c r="P18" s="107"/>
      <c r="Q18" s="107"/>
      <c r="R18" s="12"/>
      <c r="S18" s="106" t="s">
        <v>50</v>
      </c>
      <c r="T18" s="106"/>
      <c r="U18" s="106"/>
      <c r="V18" s="106"/>
      <c r="W18" s="106"/>
      <c r="X18" s="12"/>
      <c r="Y18" s="106" t="s">
        <v>45</v>
      </c>
      <c r="Z18" s="106"/>
      <c r="AA18" s="106"/>
      <c r="AB18" s="106"/>
      <c r="AC18" s="106"/>
      <c r="AD18" s="12"/>
      <c r="AE18" s="106" t="s">
        <v>46</v>
      </c>
      <c r="AF18" s="106"/>
      <c r="AG18" s="106"/>
      <c r="AH18" s="106"/>
      <c r="AI18" s="106"/>
      <c r="AJ18" s="12"/>
      <c r="AK18" s="106" t="s">
        <v>47</v>
      </c>
      <c r="AL18" s="106"/>
      <c r="AM18" s="106"/>
      <c r="AN18" s="12"/>
      <c r="AO18" s="107">
        <v>16405000</v>
      </c>
      <c r="AP18" s="107"/>
      <c r="AQ18" s="107"/>
      <c r="AR18" s="12"/>
      <c r="AS18" s="107">
        <v>3400</v>
      </c>
      <c r="AT18" s="107"/>
      <c r="AU18" s="12"/>
      <c r="AV18" s="20" t="s">
        <v>50</v>
      </c>
    </row>
    <row r="19" spans="1:48" ht="21.75" customHeight="1">
      <c r="A19" s="6" t="s">
        <v>61</v>
      </c>
      <c r="C19" s="6" t="s">
        <v>45</v>
      </c>
      <c r="E19" s="6" t="s">
        <v>46</v>
      </c>
      <c r="G19" s="106" t="s">
        <v>47</v>
      </c>
      <c r="H19" s="106"/>
      <c r="I19" s="106"/>
      <c r="K19" s="107">
        <v>2480000</v>
      </c>
      <c r="L19" s="107"/>
      <c r="M19" s="107"/>
      <c r="N19" s="12"/>
      <c r="O19" s="107">
        <v>3600</v>
      </c>
      <c r="P19" s="107"/>
      <c r="Q19" s="107"/>
      <c r="R19" s="12"/>
      <c r="S19" s="106" t="s">
        <v>50</v>
      </c>
      <c r="T19" s="106"/>
      <c r="U19" s="106"/>
      <c r="V19" s="106"/>
      <c r="W19" s="106"/>
      <c r="X19" s="12"/>
      <c r="Y19" s="106" t="s">
        <v>45</v>
      </c>
      <c r="Z19" s="106"/>
      <c r="AA19" s="106"/>
      <c r="AB19" s="106"/>
      <c r="AC19" s="106"/>
      <c r="AD19" s="12"/>
      <c r="AE19" s="106" t="s">
        <v>46</v>
      </c>
      <c r="AF19" s="106"/>
      <c r="AG19" s="106"/>
      <c r="AH19" s="106"/>
      <c r="AI19" s="106"/>
      <c r="AJ19" s="12"/>
      <c r="AK19" s="106" t="s">
        <v>47</v>
      </c>
      <c r="AL19" s="106"/>
      <c r="AM19" s="106"/>
      <c r="AN19" s="12"/>
      <c r="AO19" s="107">
        <v>2851000</v>
      </c>
      <c r="AP19" s="107"/>
      <c r="AQ19" s="107"/>
      <c r="AR19" s="12"/>
      <c r="AS19" s="107">
        <v>3600</v>
      </c>
      <c r="AT19" s="107"/>
      <c r="AU19" s="12"/>
      <c r="AV19" s="20" t="s">
        <v>50</v>
      </c>
    </row>
    <row r="20" spans="1:48" ht="21.75" customHeight="1">
      <c r="A20" s="6" t="s">
        <v>62</v>
      </c>
      <c r="C20" s="6" t="s">
        <v>45</v>
      </c>
      <c r="E20" s="6" t="s">
        <v>46</v>
      </c>
      <c r="G20" s="106" t="s">
        <v>47</v>
      </c>
      <c r="H20" s="106"/>
      <c r="I20" s="106"/>
      <c r="K20" s="107">
        <v>1000000</v>
      </c>
      <c r="L20" s="107"/>
      <c r="M20" s="107"/>
      <c r="N20" s="12"/>
      <c r="O20" s="107">
        <v>3800</v>
      </c>
      <c r="P20" s="107"/>
      <c r="Q20" s="107"/>
      <c r="R20" s="12"/>
      <c r="S20" s="106" t="s">
        <v>50</v>
      </c>
      <c r="T20" s="106"/>
      <c r="U20" s="106"/>
      <c r="V20" s="106"/>
      <c r="W20" s="106"/>
      <c r="X20" s="12"/>
      <c r="Y20" s="106" t="s">
        <v>45</v>
      </c>
      <c r="Z20" s="106"/>
      <c r="AA20" s="106"/>
      <c r="AB20" s="106"/>
      <c r="AC20" s="106"/>
      <c r="AD20" s="12"/>
      <c r="AE20" s="106" t="s">
        <v>46</v>
      </c>
      <c r="AF20" s="106"/>
      <c r="AG20" s="106"/>
      <c r="AH20" s="106"/>
      <c r="AI20" s="106"/>
      <c r="AJ20" s="12"/>
      <c r="AK20" s="106" t="s">
        <v>47</v>
      </c>
      <c r="AL20" s="106"/>
      <c r="AM20" s="106"/>
      <c r="AN20" s="12"/>
      <c r="AO20" s="107">
        <v>1139000</v>
      </c>
      <c r="AP20" s="107"/>
      <c r="AQ20" s="107"/>
      <c r="AR20" s="12"/>
      <c r="AS20" s="107">
        <v>3800</v>
      </c>
      <c r="AT20" s="107"/>
      <c r="AU20" s="12"/>
      <c r="AV20" s="20" t="s">
        <v>50</v>
      </c>
    </row>
    <row r="21" spans="1:48" ht="21.75" customHeight="1">
      <c r="A21" s="6" t="s">
        <v>63</v>
      </c>
      <c r="C21" s="6" t="s">
        <v>45</v>
      </c>
      <c r="E21" s="6" t="s">
        <v>46</v>
      </c>
      <c r="G21" s="106" t="s">
        <v>47</v>
      </c>
      <c r="H21" s="106"/>
      <c r="I21" s="106"/>
      <c r="K21" s="107">
        <v>1550000</v>
      </c>
      <c r="L21" s="107"/>
      <c r="M21" s="107"/>
      <c r="N21" s="12"/>
      <c r="O21" s="107">
        <v>2000</v>
      </c>
      <c r="P21" s="107"/>
      <c r="Q21" s="107"/>
      <c r="R21" s="12"/>
      <c r="S21" s="106" t="s">
        <v>52</v>
      </c>
      <c r="T21" s="106"/>
      <c r="U21" s="106"/>
      <c r="V21" s="106"/>
      <c r="W21" s="106"/>
      <c r="X21" s="12"/>
      <c r="Y21" s="106" t="s">
        <v>45</v>
      </c>
      <c r="Z21" s="106"/>
      <c r="AA21" s="106"/>
      <c r="AB21" s="106"/>
      <c r="AC21" s="106"/>
      <c r="AD21" s="12"/>
      <c r="AE21" s="106" t="s">
        <v>46</v>
      </c>
      <c r="AF21" s="106"/>
      <c r="AG21" s="106"/>
      <c r="AH21" s="106"/>
      <c r="AI21" s="106"/>
      <c r="AJ21" s="12"/>
      <c r="AK21" s="106" t="s">
        <v>47</v>
      </c>
      <c r="AL21" s="106"/>
      <c r="AM21" s="106"/>
      <c r="AN21" s="12"/>
      <c r="AO21" s="107">
        <v>1550000</v>
      </c>
      <c r="AP21" s="107"/>
      <c r="AQ21" s="107"/>
      <c r="AR21" s="12"/>
      <c r="AS21" s="107">
        <v>2000</v>
      </c>
      <c r="AT21" s="107"/>
      <c r="AU21" s="12"/>
      <c r="AV21" s="20" t="s">
        <v>52</v>
      </c>
    </row>
    <row r="22" spans="1:48" ht="21.75" customHeight="1">
      <c r="A22" s="6" t="s">
        <v>64</v>
      </c>
      <c r="C22" s="6" t="s">
        <v>45</v>
      </c>
      <c r="E22" s="6" t="s">
        <v>46</v>
      </c>
      <c r="G22" s="106" t="s">
        <v>47</v>
      </c>
      <c r="H22" s="106"/>
      <c r="I22" s="106"/>
      <c r="K22" s="107">
        <v>2045000</v>
      </c>
      <c r="L22" s="107"/>
      <c r="M22" s="107"/>
      <c r="N22" s="12"/>
      <c r="O22" s="107">
        <v>3000</v>
      </c>
      <c r="P22" s="107"/>
      <c r="Q22" s="107"/>
      <c r="R22" s="12"/>
      <c r="S22" s="106" t="s">
        <v>52</v>
      </c>
      <c r="T22" s="106"/>
      <c r="U22" s="106"/>
      <c r="V22" s="106"/>
      <c r="W22" s="106"/>
      <c r="X22" s="12"/>
      <c r="Y22" s="106" t="s">
        <v>45</v>
      </c>
      <c r="Z22" s="106"/>
      <c r="AA22" s="106"/>
      <c r="AB22" s="106"/>
      <c r="AC22" s="106"/>
      <c r="AD22" s="12"/>
      <c r="AE22" s="106" t="s">
        <v>46</v>
      </c>
      <c r="AF22" s="106"/>
      <c r="AG22" s="106"/>
      <c r="AH22" s="106"/>
      <c r="AI22" s="106"/>
      <c r="AJ22" s="12"/>
      <c r="AK22" s="106" t="s">
        <v>47</v>
      </c>
      <c r="AL22" s="106"/>
      <c r="AM22" s="106"/>
      <c r="AN22" s="12"/>
      <c r="AO22" s="107">
        <v>2049000</v>
      </c>
      <c r="AP22" s="107"/>
      <c r="AQ22" s="107"/>
      <c r="AR22" s="12"/>
      <c r="AS22" s="107">
        <v>3000</v>
      </c>
      <c r="AT22" s="107"/>
      <c r="AU22" s="12"/>
      <c r="AV22" s="20" t="s">
        <v>52</v>
      </c>
    </row>
    <row r="23" spans="1:48" ht="21.75" customHeight="1">
      <c r="A23" s="6" t="s">
        <v>65</v>
      </c>
      <c r="C23" s="6" t="s">
        <v>45</v>
      </c>
      <c r="E23" s="6" t="s">
        <v>46</v>
      </c>
      <c r="G23" s="106" t="s">
        <v>47</v>
      </c>
      <c r="H23" s="106"/>
      <c r="I23" s="106"/>
      <c r="K23" s="107">
        <v>2000000</v>
      </c>
      <c r="L23" s="107"/>
      <c r="M23" s="107"/>
      <c r="N23" s="12"/>
      <c r="O23" s="107">
        <v>3400</v>
      </c>
      <c r="P23" s="107"/>
      <c r="Q23" s="107"/>
      <c r="R23" s="12"/>
      <c r="S23" s="106" t="s">
        <v>52</v>
      </c>
      <c r="T23" s="106"/>
      <c r="U23" s="106"/>
      <c r="V23" s="106"/>
      <c r="W23" s="106"/>
      <c r="X23" s="12"/>
      <c r="Y23" s="106" t="s">
        <v>45</v>
      </c>
      <c r="Z23" s="106"/>
      <c r="AA23" s="106"/>
      <c r="AB23" s="106"/>
      <c r="AC23" s="106"/>
      <c r="AD23" s="12"/>
      <c r="AE23" s="106" t="s">
        <v>46</v>
      </c>
      <c r="AF23" s="106"/>
      <c r="AG23" s="106"/>
      <c r="AH23" s="106"/>
      <c r="AI23" s="106"/>
      <c r="AJ23" s="12"/>
      <c r="AK23" s="106" t="s">
        <v>47</v>
      </c>
      <c r="AL23" s="106"/>
      <c r="AM23" s="106"/>
      <c r="AN23" s="12"/>
      <c r="AO23" s="107">
        <v>9053000</v>
      </c>
      <c r="AP23" s="107"/>
      <c r="AQ23" s="107"/>
      <c r="AR23" s="12"/>
      <c r="AS23" s="107">
        <v>3400</v>
      </c>
      <c r="AT23" s="107"/>
      <c r="AU23" s="12"/>
      <c r="AV23" s="20" t="s">
        <v>52</v>
      </c>
    </row>
    <row r="24" spans="1:48" ht="21.75" customHeight="1">
      <c r="A24" s="6" t="s">
        <v>66</v>
      </c>
      <c r="C24" s="6" t="s">
        <v>45</v>
      </c>
      <c r="E24" s="6" t="s">
        <v>46</v>
      </c>
      <c r="G24" s="106" t="s">
        <v>47</v>
      </c>
      <c r="H24" s="106"/>
      <c r="I24" s="106"/>
      <c r="K24" s="107">
        <v>5300000</v>
      </c>
      <c r="L24" s="107"/>
      <c r="M24" s="107"/>
      <c r="N24" s="12"/>
      <c r="O24" s="107">
        <v>3600</v>
      </c>
      <c r="P24" s="107"/>
      <c r="Q24" s="107"/>
      <c r="R24" s="12"/>
      <c r="S24" s="106" t="s">
        <v>52</v>
      </c>
      <c r="T24" s="106"/>
      <c r="U24" s="106"/>
      <c r="V24" s="106"/>
      <c r="W24" s="106"/>
      <c r="X24" s="12"/>
      <c r="Y24" s="106" t="s">
        <v>45</v>
      </c>
      <c r="Z24" s="106"/>
      <c r="AA24" s="106"/>
      <c r="AB24" s="106"/>
      <c r="AC24" s="106"/>
      <c r="AD24" s="12"/>
      <c r="AE24" s="106" t="s">
        <v>46</v>
      </c>
      <c r="AF24" s="106"/>
      <c r="AG24" s="106"/>
      <c r="AH24" s="106"/>
      <c r="AI24" s="106"/>
      <c r="AJ24" s="12"/>
      <c r="AK24" s="106" t="s">
        <v>47</v>
      </c>
      <c r="AL24" s="106"/>
      <c r="AM24" s="106"/>
      <c r="AN24" s="12"/>
      <c r="AO24" s="107">
        <v>10450000</v>
      </c>
      <c r="AP24" s="107"/>
      <c r="AQ24" s="107"/>
      <c r="AR24" s="12"/>
      <c r="AS24" s="107">
        <v>3600</v>
      </c>
      <c r="AT24" s="107"/>
      <c r="AU24" s="12"/>
      <c r="AV24" s="20" t="s">
        <v>52</v>
      </c>
    </row>
    <row r="25" spans="1:48" ht="21.75" customHeight="1">
      <c r="A25" s="6" t="s">
        <v>67</v>
      </c>
      <c r="C25" s="6" t="s">
        <v>45</v>
      </c>
      <c r="E25" s="6" t="s">
        <v>46</v>
      </c>
      <c r="G25" s="106" t="s">
        <v>47</v>
      </c>
      <c r="H25" s="106"/>
      <c r="I25" s="106"/>
      <c r="K25" s="107">
        <v>11088000</v>
      </c>
      <c r="L25" s="107"/>
      <c r="M25" s="107"/>
      <c r="N25" s="12"/>
      <c r="O25" s="107">
        <v>3800</v>
      </c>
      <c r="P25" s="107"/>
      <c r="Q25" s="107"/>
      <c r="R25" s="12"/>
      <c r="S25" s="106" t="s">
        <v>52</v>
      </c>
      <c r="T25" s="106"/>
      <c r="U25" s="106"/>
      <c r="V25" s="106"/>
      <c r="W25" s="106"/>
      <c r="X25" s="12"/>
      <c r="Y25" s="106" t="s">
        <v>45</v>
      </c>
      <c r="Z25" s="106"/>
      <c r="AA25" s="106"/>
      <c r="AB25" s="106"/>
      <c r="AC25" s="106"/>
      <c r="AD25" s="12"/>
      <c r="AE25" s="106" t="s">
        <v>46</v>
      </c>
      <c r="AF25" s="106"/>
      <c r="AG25" s="106"/>
      <c r="AH25" s="106"/>
      <c r="AI25" s="106"/>
      <c r="AJ25" s="12"/>
      <c r="AK25" s="106" t="s">
        <v>47</v>
      </c>
      <c r="AL25" s="106"/>
      <c r="AM25" s="106"/>
      <c r="AN25" s="12"/>
      <c r="AO25" s="107">
        <v>19088000</v>
      </c>
      <c r="AP25" s="107"/>
      <c r="AQ25" s="107"/>
      <c r="AR25" s="12"/>
      <c r="AS25" s="107">
        <v>3800</v>
      </c>
      <c r="AT25" s="107"/>
      <c r="AU25" s="12"/>
      <c r="AV25" s="20" t="s">
        <v>52</v>
      </c>
    </row>
    <row r="26" spans="1:48" ht="21.75" customHeight="1">
      <c r="A26" s="6" t="s">
        <v>68</v>
      </c>
      <c r="C26" s="6" t="s">
        <v>45</v>
      </c>
      <c r="E26" s="20" t="s">
        <v>47</v>
      </c>
      <c r="G26" s="106" t="s">
        <v>47</v>
      </c>
      <c r="H26" s="106"/>
      <c r="I26" s="106"/>
      <c r="K26" s="107">
        <v>0</v>
      </c>
      <c r="L26" s="107"/>
      <c r="M26" s="107"/>
      <c r="N26" s="12"/>
      <c r="O26" s="107">
        <v>0</v>
      </c>
      <c r="P26" s="107"/>
      <c r="Q26" s="107"/>
      <c r="R26" s="12"/>
      <c r="S26" s="106" t="s">
        <v>47</v>
      </c>
      <c r="T26" s="106"/>
      <c r="U26" s="106"/>
      <c r="V26" s="106"/>
      <c r="W26" s="106"/>
      <c r="X26" s="12"/>
      <c r="Y26" s="106" t="s">
        <v>45</v>
      </c>
      <c r="Z26" s="106"/>
      <c r="AA26" s="106"/>
      <c r="AB26" s="106"/>
      <c r="AC26" s="106"/>
      <c r="AD26" s="12"/>
      <c r="AE26" s="106" t="s">
        <v>46</v>
      </c>
      <c r="AF26" s="106"/>
      <c r="AG26" s="106"/>
      <c r="AH26" s="106"/>
      <c r="AI26" s="106"/>
      <c r="AJ26" s="12"/>
      <c r="AK26" s="106" t="s">
        <v>47</v>
      </c>
      <c r="AL26" s="106"/>
      <c r="AM26" s="106"/>
      <c r="AN26" s="12"/>
      <c r="AO26" s="107">
        <v>316000</v>
      </c>
      <c r="AP26" s="107"/>
      <c r="AQ26" s="107"/>
      <c r="AR26" s="12"/>
      <c r="AS26" s="107">
        <v>4500</v>
      </c>
      <c r="AT26" s="107"/>
      <c r="AU26" s="12"/>
      <c r="AV26" s="20" t="s">
        <v>48</v>
      </c>
    </row>
    <row r="27" spans="1:48" ht="21.75" customHeight="1">
      <c r="A27" s="6" t="s">
        <v>69</v>
      </c>
      <c r="C27" s="6" t="s">
        <v>45</v>
      </c>
      <c r="E27" s="20" t="s">
        <v>47</v>
      </c>
      <c r="G27" s="106" t="s">
        <v>47</v>
      </c>
      <c r="H27" s="106"/>
      <c r="I27" s="106"/>
      <c r="K27" s="107">
        <v>0</v>
      </c>
      <c r="L27" s="107"/>
      <c r="M27" s="107"/>
      <c r="N27" s="12"/>
      <c r="O27" s="107">
        <v>0</v>
      </c>
      <c r="P27" s="107"/>
      <c r="Q27" s="107"/>
      <c r="R27" s="12"/>
      <c r="S27" s="106" t="s">
        <v>47</v>
      </c>
      <c r="T27" s="106"/>
      <c r="U27" s="106"/>
      <c r="V27" s="106"/>
      <c r="W27" s="106"/>
      <c r="X27" s="12"/>
      <c r="Y27" s="106" t="s">
        <v>45</v>
      </c>
      <c r="Z27" s="106"/>
      <c r="AA27" s="106"/>
      <c r="AB27" s="106"/>
      <c r="AC27" s="106"/>
      <c r="AD27" s="12"/>
      <c r="AE27" s="106" t="s">
        <v>46</v>
      </c>
      <c r="AF27" s="106"/>
      <c r="AG27" s="106"/>
      <c r="AH27" s="106"/>
      <c r="AI27" s="106"/>
      <c r="AJ27" s="12"/>
      <c r="AK27" s="106" t="s">
        <v>47</v>
      </c>
      <c r="AL27" s="106"/>
      <c r="AM27" s="106"/>
      <c r="AN27" s="12"/>
      <c r="AO27" s="107">
        <v>124000</v>
      </c>
      <c r="AP27" s="107"/>
      <c r="AQ27" s="107"/>
      <c r="AR27" s="12"/>
      <c r="AS27" s="107">
        <v>2000</v>
      </c>
      <c r="AT27" s="107"/>
      <c r="AU27" s="12"/>
      <c r="AV27" s="20" t="s">
        <v>50</v>
      </c>
    </row>
    <row r="28" spans="1:48" ht="21.75" customHeight="1"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</row>
    <row r="29" spans="1:48" ht="21.75" customHeight="1"/>
    <row r="30" spans="1:48" ht="21.75" customHeight="1"/>
    <row r="31" spans="1:48" ht="21.75" customHeight="1"/>
    <row r="32" spans="1:48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</sheetData>
  <mergeCells count="195">
    <mergeCell ref="G27:I27"/>
    <mergeCell ref="K27:M27"/>
    <mergeCell ref="O27:Q27"/>
    <mergeCell ref="S27:W27"/>
    <mergeCell ref="Y27:AC27"/>
    <mergeCell ref="AE27:AI27"/>
    <mergeCell ref="AK27:AM27"/>
    <mergeCell ref="AO27:AQ27"/>
    <mergeCell ref="AS27:AT27"/>
    <mergeCell ref="G26:I26"/>
    <mergeCell ref="K26:M26"/>
    <mergeCell ref="O26:Q26"/>
    <mergeCell ref="S26:W26"/>
    <mergeCell ref="Y26:AC26"/>
    <mergeCell ref="AE26:AI26"/>
    <mergeCell ref="AK26:AM26"/>
    <mergeCell ref="AO26:AQ26"/>
    <mergeCell ref="AS26:AT26"/>
    <mergeCell ref="G25:I25"/>
    <mergeCell ref="K25:M25"/>
    <mergeCell ref="O25:Q25"/>
    <mergeCell ref="S25:W25"/>
    <mergeCell ref="Y25:AC25"/>
    <mergeCell ref="AE25:AI25"/>
    <mergeCell ref="AK25:AM25"/>
    <mergeCell ref="AO25:AQ25"/>
    <mergeCell ref="AS25:AT25"/>
    <mergeCell ref="G24:I24"/>
    <mergeCell ref="K24:M24"/>
    <mergeCell ref="O24:Q24"/>
    <mergeCell ref="S24:W24"/>
    <mergeCell ref="Y24:AC24"/>
    <mergeCell ref="AE24:AI24"/>
    <mergeCell ref="AK24:AM24"/>
    <mergeCell ref="AO24:AQ24"/>
    <mergeCell ref="AS24:AT24"/>
    <mergeCell ref="G23:I23"/>
    <mergeCell ref="K23:M23"/>
    <mergeCell ref="O23:Q23"/>
    <mergeCell ref="S23:W23"/>
    <mergeCell ref="Y23:AC23"/>
    <mergeCell ref="AE23:AI23"/>
    <mergeCell ref="AK23:AM23"/>
    <mergeCell ref="AO23:AQ23"/>
    <mergeCell ref="AS23:AT23"/>
    <mergeCell ref="G22:I22"/>
    <mergeCell ref="K22:M22"/>
    <mergeCell ref="O22:Q22"/>
    <mergeCell ref="S22:W22"/>
    <mergeCell ref="Y22:AC22"/>
    <mergeCell ref="AE22:AI22"/>
    <mergeCell ref="AK22:AM22"/>
    <mergeCell ref="AO22:AQ22"/>
    <mergeCell ref="AS22:AT22"/>
    <mergeCell ref="G21:I21"/>
    <mergeCell ref="K21:M21"/>
    <mergeCell ref="O21:Q21"/>
    <mergeCell ref="S21:W21"/>
    <mergeCell ref="Y21:AC21"/>
    <mergeCell ref="AE21:AI21"/>
    <mergeCell ref="AK21:AM21"/>
    <mergeCell ref="AO21:AQ21"/>
    <mergeCell ref="AS21:AT21"/>
    <mergeCell ref="G20:I20"/>
    <mergeCell ref="K20:M20"/>
    <mergeCell ref="O20:Q20"/>
    <mergeCell ref="S20:W20"/>
    <mergeCell ref="Y20:AC20"/>
    <mergeCell ref="AE20:AI20"/>
    <mergeCell ref="AK20:AM20"/>
    <mergeCell ref="AO20:AQ20"/>
    <mergeCell ref="AS20:AT20"/>
    <mergeCell ref="G19:I19"/>
    <mergeCell ref="K19:M19"/>
    <mergeCell ref="O19:Q19"/>
    <mergeCell ref="S19:W19"/>
    <mergeCell ref="Y19:AC19"/>
    <mergeCell ref="AE19:AI19"/>
    <mergeCell ref="AK19:AM19"/>
    <mergeCell ref="AO19:AQ19"/>
    <mergeCell ref="AS19:AT19"/>
    <mergeCell ref="G18:I18"/>
    <mergeCell ref="K18:M18"/>
    <mergeCell ref="O18:Q18"/>
    <mergeCell ref="S18:W18"/>
    <mergeCell ref="Y18:AC18"/>
    <mergeCell ref="AE18:AI18"/>
    <mergeCell ref="AK18:AM18"/>
    <mergeCell ref="AO18:AQ18"/>
    <mergeCell ref="AS18:AT18"/>
    <mergeCell ref="G17:I17"/>
    <mergeCell ref="K17:M17"/>
    <mergeCell ref="O17:Q17"/>
    <mergeCell ref="S17:W17"/>
    <mergeCell ref="Y17:AC17"/>
    <mergeCell ref="AE17:AI17"/>
    <mergeCell ref="AK17:AM17"/>
    <mergeCell ref="AO17:AQ17"/>
    <mergeCell ref="AS17:AT17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G10:I10"/>
    <mergeCell ref="K10:M10"/>
    <mergeCell ref="O10:Q10"/>
    <mergeCell ref="S10:W10"/>
    <mergeCell ref="Y10:AC10"/>
    <mergeCell ref="AE10:AI10"/>
    <mergeCell ref="AK10:AM10"/>
    <mergeCell ref="AO10:AQ10"/>
    <mergeCell ref="AS10:AT10"/>
    <mergeCell ref="G9:I9"/>
    <mergeCell ref="K9:M9"/>
    <mergeCell ref="O9:Q9"/>
    <mergeCell ref="S9:W9"/>
    <mergeCell ref="Y9:AC9"/>
    <mergeCell ref="AE9:AI9"/>
    <mergeCell ref="AK9:AM9"/>
    <mergeCell ref="AO9:AQ9"/>
    <mergeCell ref="AS9:AT9"/>
    <mergeCell ref="G8:I8"/>
    <mergeCell ref="K8:M8"/>
    <mergeCell ref="O8:Q8"/>
    <mergeCell ref="S8:W8"/>
    <mergeCell ref="Y8:AC8"/>
    <mergeCell ref="AE8:AI8"/>
    <mergeCell ref="AK8:AM8"/>
    <mergeCell ref="AO8:AQ8"/>
    <mergeCell ref="AS8:AT8"/>
    <mergeCell ref="A1:AW1"/>
    <mergeCell ref="A2:AW2"/>
    <mergeCell ref="A3:AW3"/>
    <mergeCell ref="A5:AW5"/>
    <mergeCell ref="C6:W6"/>
    <mergeCell ref="Y6:AV6"/>
    <mergeCell ref="G7:I7"/>
    <mergeCell ref="K7:M7"/>
    <mergeCell ref="O7:Q7"/>
    <mergeCell ref="S7:W7"/>
    <mergeCell ref="Y7:AC7"/>
    <mergeCell ref="AE7:AI7"/>
    <mergeCell ref="AK7:AM7"/>
    <mergeCell ref="AO7:AQ7"/>
    <mergeCell ref="AS7:AT7"/>
  </mergeCells>
  <pageMargins left="0.39" right="0.39" top="0.39" bottom="0.39" header="0" footer="0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26"/>
  <sheetViews>
    <sheetView rightToLeft="1" view="pageBreakPreview" zoomScaleNormal="100" zoomScaleSheetLayoutView="100" workbookViewId="0">
      <selection activeCell="T28" sqref="T28"/>
    </sheetView>
  </sheetViews>
  <sheetFormatPr defaultRowHeight="12.75"/>
  <cols>
    <col min="1" max="1" width="6.140625" bestFit="1" customWidth="1"/>
    <col min="2" max="2" width="21.42578125" customWidth="1"/>
    <col min="3" max="3" width="1.28515625" customWidth="1"/>
    <col min="4" max="4" width="2.5703125" customWidth="1"/>
    <col min="5" max="5" width="13.5703125" customWidth="1"/>
    <col min="6" max="6" width="1.28515625" customWidth="1"/>
    <col min="7" max="7" width="18.42578125" bestFit="1" customWidth="1"/>
    <col min="8" max="8" width="1.28515625" customWidth="1"/>
    <col min="9" max="9" width="18.42578125" bestFit="1" customWidth="1"/>
    <col min="10" max="10" width="1.28515625" customWidth="1"/>
    <col min="11" max="11" width="11.7109375" bestFit="1" customWidth="1"/>
    <col min="12" max="12" width="1.28515625" customWidth="1"/>
    <col min="13" max="13" width="16.5703125" bestFit="1" customWidth="1"/>
    <col min="14" max="14" width="1.28515625" customWidth="1"/>
    <col min="15" max="15" width="12.42578125" bestFit="1" customWidth="1"/>
    <col min="16" max="16" width="1.28515625" customWidth="1"/>
    <col min="17" max="17" width="16.85546875" bestFit="1" customWidth="1"/>
    <col min="18" max="18" width="1.28515625" customWidth="1"/>
    <col min="19" max="19" width="12.7109375" bestFit="1" customWidth="1"/>
    <col min="20" max="20" width="1.28515625" customWidth="1"/>
    <col min="21" max="21" width="22.28515625" bestFit="1" customWidth="1"/>
    <col min="22" max="22" width="1.28515625" customWidth="1"/>
    <col min="23" max="23" width="18.42578125" bestFit="1" customWidth="1"/>
    <col min="24" max="24" width="1.28515625" customWidth="1"/>
    <col min="25" max="25" width="18.5703125" bestFit="1" customWidth="1"/>
    <col min="26" max="26" width="1.28515625" customWidth="1"/>
    <col min="27" max="27" width="11.7109375" customWidth="1"/>
    <col min="28" max="28" width="0.28515625" customWidth="1"/>
    <col min="29" max="29" width="16" bestFit="1" customWidth="1"/>
  </cols>
  <sheetData>
    <row r="1" spans="1:29" s="78" customFormat="1" ht="25.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</row>
    <row r="2" spans="1:29" s="78" customFormat="1" ht="25.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</row>
    <row r="3" spans="1:29" s="78" customFormat="1" ht="25.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</row>
    <row r="4" spans="1:29" ht="14.45" customHeight="1"/>
    <row r="5" spans="1:29" ht="21.75" customHeight="1">
      <c r="A5" s="1" t="s">
        <v>70</v>
      </c>
      <c r="B5" s="93" t="s">
        <v>71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</row>
    <row r="6" spans="1:29" ht="21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9" ht="21">
      <c r="E7" s="94" t="s">
        <v>7</v>
      </c>
      <c r="F7" s="94"/>
      <c r="G7" s="94"/>
      <c r="H7" s="94"/>
      <c r="I7" s="94"/>
      <c r="K7" s="94" t="s">
        <v>8</v>
      </c>
      <c r="L7" s="94"/>
      <c r="M7" s="94"/>
      <c r="N7" s="94"/>
      <c r="O7" s="94"/>
      <c r="P7" s="94"/>
      <c r="Q7" s="94"/>
      <c r="S7" s="94" t="s">
        <v>9</v>
      </c>
      <c r="T7" s="94"/>
      <c r="U7" s="94"/>
      <c r="V7" s="94"/>
      <c r="W7" s="94"/>
      <c r="X7" s="94"/>
      <c r="Y7" s="94"/>
      <c r="Z7" s="94"/>
      <c r="AA7" s="94"/>
    </row>
    <row r="8" spans="1:29" ht="21">
      <c r="E8" s="3"/>
      <c r="F8" s="3"/>
      <c r="G8" s="3"/>
      <c r="H8" s="3"/>
      <c r="I8" s="3"/>
      <c r="K8" s="95" t="s">
        <v>72</v>
      </c>
      <c r="L8" s="95"/>
      <c r="M8" s="95"/>
      <c r="N8" s="3"/>
      <c r="O8" s="95" t="s">
        <v>73</v>
      </c>
      <c r="P8" s="95"/>
      <c r="Q8" s="95"/>
      <c r="S8" s="3"/>
      <c r="T8" s="3"/>
      <c r="U8" s="3"/>
      <c r="V8" s="3"/>
      <c r="W8" s="3"/>
      <c r="X8" s="3"/>
      <c r="Y8" s="3"/>
      <c r="Z8" s="3"/>
      <c r="AA8" s="3"/>
    </row>
    <row r="9" spans="1:29" ht="42">
      <c r="A9" s="94" t="s">
        <v>74</v>
      </c>
      <c r="B9" s="94"/>
      <c r="D9" s="94" t="s">
        <v>75</v>
      </c>
      <c r="E9" s="94"/>
      <c r="G9" s="2" t="s">
        <v>14</v>
      </c>
      <c r="I9" s="2" t="s">
        <v>15</v>
      </c>
      <c r="K9" s="4" t="s">
        <v>13</v>
      </c>
      <c r="L9" s="3"/>
      <c r="M9" s="4" t="s">
        <v>14</v>
      </c>
      <c r="O9" s="4" t="s">
        <v>13</v>
      </c>
      <c r="P9" s="3"/>
      <c r="Q9" s="4" t="s">
        <v>16</v>
      </c>
      <c r="S9" s="2" t="s">
        <v>13</v>
      </c>
      <c r="U9" s="2" t="s">
        <v>76</v>
      </c>
      <c r="W9" s="2" t="s">
        <v>14</v>
      </c>
      <c r="Y9" s="2" t="s">
        <v>15</v>
      </c>
      <c r="AA9" s="82" t="s">
        <v>18</v>
      </c>
    </row>
    <row r="10" spans="1:29" ht="21.75" customHeight="1">
      <c r="A10" s="101" t="s">
        <v>77</v>
      </c>
      <c r="B10" s="101"/>
      <c r="D10" s="108">
        <v>61771791</v>
      </c>
      <c r="E10" s="108"/>
      <c r="F10" s="22"/>
      <c r="G10" s="23">
        <v>1801472996384</v>
      </c>
      <c r="H10" s="22"/>
      <c r="I10" s="23">
        <v>2485910163973.5898</v>
      </c>
      <c r="J10" s="22"/>
      <c r="K10" s="23">
        <v>0</v>
      </c>
      <c r="L10" s="22"/>
      <c r="M10" s="23">
        <v>0</v>
      </c>
      <c r="N10" s="22"/>
      <c r="O10" s="23">
        <v>-3350000</v>
      </c>
      <c r="P10" s="22"/>
      <c r="Q10" s="23">
        <v>136234401272</v>
      </c>
      <c r="R10" s="22"/>
      <c r="S10" s="23">
        <v>58421791</v>
      </c>
      <c r="T10" s="22"/>
      <c r="U10" s="23">
        <v>41153</v>
      </c>
      <c r="V10" s="22"/>
      <c r="W10" s="23">
        <v>1705280704236</v>
      </c>
      <c r="X10" s="22"/>
      <c r="Y10" s="23">
        <v>2403781171529.5601</v>
      </c>
      <c r="Z10" s="22"/>
      <c r="AA10" s="34">
        <f>Y10/58367273079922*100</f>
        <v>4.1183715542750727</v>
      </c>
      <c r="AC10" s="46"/>
    </row>
    <row r="11" spans="1:29" ht="21.75" customHeight="1">
      <c r="A11" s="100" t="s">
        <v>78</v>
      </c>
      <c r="B11" s="100"/>
      <c r="D11" s="109">
        <v>5985587</v>
      </c>
      <c r="E11" s="109"/>
      <c r="F11" s="22"/>
      <c r="G11" s="25">
        <v>139561665423</v>
      </c>
      <c r="H11" s="22"/>
      <c r="I11" s="25">
        <v>156613441262.789</v>
      </c>
      <c r="J11" s="22"/>
      <c r="K11" s="25">
        <v>0</v>
      </c>
      <c r="L11" s="22"/>
      <c r="M11" s="25">
        <v>0</v>
      </c>
      <c r="N11" s="22"/>
      <c r="O11" s="25">
        <v>-1310587</v>
      </c>
      <c r="P11" s="22"/>
      <c r="Q11" s="25">
        <v>34877353516</v>
      </c>
      <c r="R11" s="22"/>
      <c r="S11" s="25">
        <v>4675000</v>
      </c>
      <c r="T11" s="22"/>
      <c r="U11" s="25">
        <v>26803</v>
      </c>
      <c r="V11" s="22"/>
      <c r="W11" s="25">
        <v>108915113103</v>
      </c>
      <c r="X11" s="22"/>
      <c r="Y11" s="25">
        <v>125280530495.313</v>
      </c>
      <c r="Z11" s="22"/>
      <c r="AA11" s="35">
        <f t="shared" ref="AA11:AA18" si="0">Y11/58367273079922*100</f>
        <v>0.21464173994177699</v>
      </c>
    </row>
    <row r="12" spans="1:29" ht="21.75" customHeight="1">
      <c r="A12" s="100" t="s">
        <v>79</v>
      </c>
      <c r="B12" s="100"/>
      <c r="D12" s="109">
        <v>61513159</v>
      </c>
      <c r="E12" s="109"/>
      <c r="F12" s="22"/>
      <c r="G12" s="25">
        <v>622399040024</v>
      </c>
      <c r="H12" s="22"/>
      <c r="I12" s="25">
        <v>621596926732.12305</v>
      </c>
      <c r="J12" s="22"/>
      <c r="K12" s="25">
        <v>8300000</v>
      </c>
      <c r="L12" s="22"/>
      <c r="M12" s="25">
        <v>83372529395</v>
      </c>
      <c r="N12" s="22"/>
      <c r="O12" s="25">
        <v>-29630000</v>
      </c>
      <c r="P12" s="22"/>
      <c r="Q12" s="25">
        <v>301019928223</v>
      </c>
      <c r="R12" s="22"/>
      <c r="S12" s="25">
        <v>40183159</v>
      </c>
      <c r="T12" s="22"/>
      <c r="U12" s="25">
        <v>10113</v>
      </c>
      <c r="V12" s="22"/>
      <c r="W12" s="25">
        <v>405765191647</v>
      </c>
      <c r="X12" s="22"/>
      <c r="Y12" s="25">
        <v>406296092163.19397</v>
      </c>
      <c r="Z12" s="22"/>
      <c r="AA12" s="35">
        <f t="shared" si="0"/>
        <v>0.69610257722140778</v>
      </c>
    </row>
    <row r="13" spans="1:29" ht="21.75" customHeight="1">
      <c r="A13" s="100" t="s">
        <v>80</v>
      </c>
      <c r="B13" s="100"/>
      <c r="D13" s="109">
        <v>16459000</v>
      </c>
      <c r="E13" s="109"/>
      <c r="F13" s="22"/>
      <c r="G13" s="25">
        <v>205416491343</v>
      </c>
      <c r="H13" s="22"/>
      <c r="I13" s="25">
        <v>230333427383.18799</v>
      </c>
      <c r="J13" s="22"/>
      <c r="K13" s="25">
        <v>0</v>
      </c>
      <c r="L13" s="22"/>
      <c r="M13" s="25">
        <v>0</v>
      </c>
      <c r="N13" s="22"/>
      <c r="O13" s="25">
        <v>0</v>
      </c>
      <c r="P13" s="22"/>
      <c r="Q13" s="25">
        <v>0</v>
      </c>
      <c r="R13" s="22"/>
      <c r="S13" s="25">
        <v>16459000</v>
      </c>
      <c r="T13" s="22"/>
      <c r="U13" s="25">
        <v>14341</v>
      </c>
      <c r="V13" s="22"/>
      <c r="W13" s="25">
        <v>205416491343</v>
      </c>
      <c r="X13" s="22"/>
      <c r="Y13" s="25">
        <v>235994261777.68799</v>
      </c>
      <c r="Z13" s="22"/>
      <c r="AA13" s="35">
        <f t="shared" si="0"/>
        <v>0.40432634475580564</v>
      </c>
    </row>
    <row r="14" spans="1:29" ht="21.75" customHeight="1">
      <c r="A14" s="100" t="s">
        <v>81</v>
      </c>
      <c r="B14" s="100"/>
      <c r="D14" s="109">
        <v>813460</v>
      </c>
      <c r="E14" s="109"/>
      <c r="F14" s="22"/>
      <c r="G14" s="25">
        <v>15298356273</v>
      </c>
      <c r="H14" s="22"/>
      <c r="I14" s="25">
        <v>16080715420.415001</v>
      </c>
      <c r="J14" s="22"/>
      <c r="K14" s="25">
        <v>1000000</v>
      </c>
      <c r="L14" s="22"/>
      <c r="M14" s="25">
        <v>20170781311</v>
      </c>
      <c r="N14" s="22"/>
      <c r="O14" s="25">
        <v>0</v>
      </c>
      <c r="P14" s="22"/>
      <c r="Q14" s="25">
        <v>0</v>
      </c>
      <c r="R14" s="22"/>
      <c r="S14" s="25">
        <v>1813460</v>
      </c>
      <c r="T14" s="22"/>
      <c r="U14" s="25">
        <v>20216</v>
      </c>
      <c r="V14" s="22"/>
      <c r="W14" s="25">
        <v>35469137584</v>
      </c>
      <c r="X14" s="22"/>
      <c r="Y14" s="25">
        <v>36654033439.870003</v>
      </c>
      <c r="Z14" s="22"/>
      <c r="AA14" s="35">
        <f t="shared" si="0"/>
        <v>6.2798947947559289E-2</v>
      </c>
    </row>
    <row r="15" spans="1:29" ht="21.75" customHeight="1">
      <c r="A15" s="100" t="s">
        <v>82</v>
      </c>
      <c r="B15" s="100"/>
      <c r="D15" s="109">
        <v>10000000</v>
      </c>
      <c r="E15" s="109"/>
      <c r="F15" s="22"/>
      <c r="G15" s="25">
        <v>222481707441</v>
      </c>
      <c r="H15" s="22"/>
      <c r="I15" s="25">
        <v>227917257500</v>
      </c>
      <c r="J15" s="22"/>
      <c r="K15" s="25">
        <v>0</v>
      </c>
      <c r="L15" s="22"/>
      <c r="M15" s="25">
        <v>0</v>
      </c>
      <c r="N15" s="22"/>
      <c r="O15" s="25">
        <v>-5000000</v>
      </c>
      <c r="P15" s="22"/>
      <c r="Q15" s="25">
        <v>115053423462</v>
      </c>
      <c r="R15" s="22"/>
      <c r="S15" s="25">
        <v>5000000</v>
      </c>
      <c r="T15" s="22"/>
      <c r="U15" s="25">
        <v>23281</v>
      </c>
      <c r="V15" s="22"/>
      <c r="W15" s="25">
        <v>111240853720</v>
      </c>
      <c r="X15" s="22"/>
      <c r="Y15" s="25">
        <v>116383174062.5</v>
      </c>
      <c r="Z15" s="22"/>
      <c r="AA15" s="35">
        <f t="shared" si="0"/>
        <v>0.19939799809241926</v>
      </c>
    </row>
    <row r="16" spans="1:29" ht="21.75" customHeight="1">
      <c r="A16" s="100" t="s">
        <v>83</v>
      </c>
      <c r="B16" s="100"/>
      <c r="D16" s="109">
        <v>3675385</v>
      </c>
      <c r="E16" s="109"/>
      <c r="F16" s="22"/>
      <c r="G16" s="25">
        <v>37959717978</v>
      </c>
      <c r="H16" s="22"/>
      <c r="I16" s="25">
        <v>40010088581.522499</v>
      </c>
      <c r="J16" s="22"/>
      <c r="K16" s="25">
        <v>0</v>
      </c>
      <c r="L16" s="22"/>
      <c r="M16" s="25">
        <v>0</v>
      </c>
      <c r="N16" s="22"/>
      <c r="O16" s="25">
        <v>-500000</v>
      </c>
      <c r="P16" s="22"/>
      <c r="Q16" s="25">
        <v>5469974193</v>
      </c>
      <c r="R16" s="22"/>
      <c r="S16" s="25">
        <v>3175385</v>
      </c>
      <c r="T16" s="22"/>
      <c r="U16" s="25">
        <v>11138</v>
      </c>
      <c r="V16" s="22"/>
      <c r="W16" s="25">
        <v>32795671493</v>
      </c>
      <c r="X16" s="22"/>
      <c r="Y16" s="25">
        <v>35360806735.350601</v>
      </c>
      <c r="Z16" s="22"/>
      <c r="AA16" s="35">
        <f t="shared" si="0"/>
        <v>6.0583277013697791E-2</v>
      </c>
    </row>
    <row r="17" spans="1:27" ht="21.75" customHeight="1">
      <c r="A17" s="100" t="s">
        <v>84</v>
      </c>
      <c r="B17" s="100"/>
      <c r="D17" s="109">
        <v>1024670</v>
      </c>
      <c r="E17" s="109"/>
      <c r="F17" s="22"/>
      <c r="G17" s="25">
        <v>10248621257</v>
      </c>
      <c r="H17" s="22"/>
      <c r="I17" s="25">
        <v>12047859802.65</v>
      </c>
      <c r="J17" s="22"/>
      <c r="K17" s="25">
        <v>0</v>
      </c>
      <c r="L17" s="22"/>
      <c r="M17" s="25">
        <v>0</v>
      </c>
      <c r="N17" s="22"/>
      <c r="O17" s="25">
        <v>-400000</v>
      </c>
      <c r="P17" s="22"/>
      <c r="Q17" s="25">
        <v>4726313650</v>
      </c>
      <c r="R17" s="22"/>
      <c r="S17" s="25">
        <v>624670</v>
      </c>
      <c r="T17" s="22"/>
      <c r="U17" s="25">
        <v>12038</v>
      </c>
      <c r="V17" s="22"/>
      <c r="W17" s="25">
        <v>6247871257</v>
      </c>
      <c r="X17" s="22"/>
      <c r="Y17" s="25">
        <v>7518367501.7262497</v>
      </c>
      <c r="Z17" s="22"/>
      <c r="AA17" s="35">
        <f t="shared" si="0"/>
        <v>1.2881135446282352E-2</v>
      </c>
    </row>
    <row r="18" spans="1:27" ht="21.75" customHeight="1">
      <c r="A18" s="103" t="s">
        <v>85</v>
      </c>
      <c r="B18" s="103"/>
      <c r="D18" s="110">
        <v>0</v>
      </c>
      <c r="E18" s="110"/>
      <c r="F18" s="22"/>
      <c r="G18" s="26">
        <v>0</v>
      </c>
      <c r="H18" s="22"/>
      <c r="I18" s="26">
        <v>0</v>
      </c>
      <c r="J18" s="22"/>
      <c r="K18" s="41">
        <v>2000000</v>
      </c>
      <c r="L18" s="22"/>
      <c r="M18" s="26">
        <v>21588046990</v>
      </c>
      <c r="N18" s="22"/>
      <c r="O18" s="41">
        <v>0</v>
      </c>
      <c r="P18" s="22"/>
      <c r="Q18" s="26">
        <v>0</v>
      </c>
      <c r="R18" s="22"/>
      <c r="S18" s="41">
        <v>2000000</v>
      </c>
      <c r="T18" s="22"/>
      <c r="U18" s="41">
        <v>10865</v>
      </c>
      <c r="V18" s="22"/>
      <c r="W18" s="26">
        <v>21588046990</v>
      </c>
      <c r="X18" s="22"/>
      <c r="Y18" s="26">
        <v>21725925625</v>
      </c>
      <c r="Z18" s="22"/>
      <c r="AA18" s="35">
        <f t="shared" si="0"/>
        <v>3.722278680940054E-2</v>
      </c>
    </row>
    <row r="19" spans="1:27" ht="21.75" customHeight="1">
      <c r="A19" s="102" t="s">
        <v>35</v>
      </c>
      <c r="B19" s="102"/>
      <c r="D19" s="111"/>
      <c r="E19" s="111"/>
      <c r="F19" s="51"/>
      <c r="G19" s="75">
        <f>SUM(G10:G18)</f>
        <v>3054838596123</v>
      </c>
      <c r="H19" s="51"/>
      <c r="I19" s="75">
        <f>SUM(I10:I18)</f>
        <v>3790509880656.2773</v>
      </c>
      <c r="J19" s="51"/>
      <c r="K19" s="53"/>
      <c r="L19" s="51"/>
      <c r="M19" s="75">
        <f>SUM(M10:M18)</f>
        <v>125131357696</v>
      </c>
      <c r="N19" s="51"/>
      <c r="O19" s="53"/>
      <c r="P19" s="51"/>
      <c r="Q19" s="75">
        <f>SUM(Q10:Q18)</f>
        <v>597381394316</v>
      </c>
      <c r="R19" s="51"/>
      <c r="S19" s="53"/>
      <c r="T19" s="55"/>
      <c r="U19" s="53"/>
      <c r="V19" s="51"/>
      <c r="W19" s="75">
        <f>SUM(W10:W18)</f>
        <v>2632719081373</v>
      </c>
      <c r="X19" s="51"/>
      <c r="Y19" s="75">
        <f>SUM(Y10:Y18)</f>
        <v>3388994363330.2017</v>
      </c>
      <c r="Z19" s="51"/>
      <c r="AA19" s="76">
        <f>SUM(AA10:AA18)</f>
        <v>5.8063263615034231</v>
      </c>
    </row>
    <row r="21" spans="1:27">
      <c r="Y21" s="37"/>
    </row>
    <row r="22" spans="1:27">
      <c r="Y22" s="32"/>
    </row>
    <row r="23" spans="1:27">
      <c r="Y23" s="37"/>
    </row>
    <row r="26" spans="1:27">
      <c r="W26" s="37"/>
      <c r="Y26" s="37"/>
    </row>
  </sheetData>
  <mergeCells count="31">
    <mergeCell ref="A17:B17"/>
    <mergeCell ref="D17:E17"/>
    <mergeCell ref="A18:B18"/>
    <mergeCell ref="D18:E18"/>
    <mergeCell ref="A19:B19"/>
    <mergeCell ref="D19:E19"/>
    <mergeCell ref="A14:B14"/>
    <mergeCell ref="D14:E14"/>
    <mergeCell ref="A15:B15"/>
    <mergeCell ref="D15:E15"/>
    <mergeCell ref="A16:B16"/>
    <mergeCell ref="D16:E16"/>
    <mergeCell ref="A11:B11"/>
    <mergeCell ref="D11:E11"/>
    <mergeCell ref="A12:B12"/>
    <mergeCell ref="D12:E12"/>
    <mergeCell ref="A13:B13"/>
    <mergeCell ref="D13:E13"/>
    <mergeCell ref="K8:M8"/>
    <mergeCell ref="O8:Q8"/>
    <mergeCell ref="A9:B9"/>
    <mergeCell ref="D9:E9"/>
    <mergeCell ref="A10:B10"/>
    <mergeCell ref="D10:E10"/>
    <mergeCell ref="A1:AA1"/>
    <mergeCell ref="A2:AA2"/>
    <mergeCell ref="A3:AA3"/>
    <mergeCell ref="B5:AA5"/>
    <mergeCell ref="E7:I7"/>
    <mergeCell ref="K7:Q7"/>
    <mergeCell ref="S7:AA7"/>
  </mergeCells>
  <pageMargins left="0.39" right="0.39" top="0.39" bottom="0.39" header="0" footer="0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30"/>
  <sheetViews>
    <sheetView rightToLeft="1" view="pageBreakPreview" topLeftCell="A22" zoomScaleNormal="100" zoomScaleSheetLayoutView="100" workbookViewId="0">
      <selection activeCell="D42" sqref="D42"/>
    </sheetView>
  </sheetViews>
  <sheetFormatPr defaultRowHeight="12.75"/>
  <cols>
    <col min="1" max="1" width="6.28515625" bestFit="1" customWidth="1"/>
    <col min="2" max="2" width="53.28515625" customWidth="1"/>
    <col min="3" max="3" width="1.28515625" customWidth="1"/>
    <col min="4" max="4" width="15" bestFit="1" customWidth="1"/>
    <col min="5" max="5" width="1.28515625" customWidth="1"/>
    <col min="6" max="6" width="16.140625" bestFit="1" customWidth="1"/>
    <col min="7" max="7" width="1.28515625" customWidth="1"/>
    <col min="8" max="8" width="16.140625" bestFit="1" customWidth="1"/>
    <col min="9" max="9" width="1.28515625" customWidth="1"/>
    <col min="10" max="10" width="15" bestFit="1" customWidth="1"/>
    <col min="11" max="11" width="1.28515625" customWidth="1"/>
    <col min="12" max="12" width="11.85546875" customWidth="1"/>
    <col min="13" max="13" width="0.28515625" hidden="1" customWidth="1"/>
    <col min="14" max="14" width="9.140625" customWidth="1"/>
    <col min="15" max="15" width="13.5703125" customWidth="1"/>
  </cols>
  <sheetData>
    <row r="1" spans="1:15" ht="25.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5" ht="25.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5" ht="25.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5" ht="14.45" customHeight="1"/>
    <row r="5" spans="1:15" ht="24">
      <c r="A5" s="1" t="s">
        <v>86</v>
      </c>
      <c r="B5" s="93" t="s">
        <v>87</v>
      </c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5" ht="14.45" customHeight="1">
      <c r="D6" s="2" t="s">
        <v>7</v>
      </c>
      <c r="F6" s="94" t="s">
        <v>8</v>
      </c>
      <c r="G6" s="94"/>
      <c r="H6" s="94"/>
      <c r="J6" s="2" t="s">
        <v>9</v>
      </c>
    </row>
    <row r="7" spans="1:15" ht="45.75" customHeight="1">
      <c r="A7" s="94" t="s">
        <v>88</v>
      </c>
      <c r="B7" s="94"/>
      <c r="D7" s="2" t="s">
        <v>89</v>
      </c>
      <c r="F7" s="2" t="s">
        <v>90</v>
      </c>
      <c r="H7" s="2" t="s">
        <v>91</v>
      </c>
      <c r="J7" s="2" t="s">
        <v>89</v>
      </c>
      <c r="L7" s="82" t="s">
        <v>18</v>
      </c>
    </row>
    <row r="8" spans="1:15" ht="21.75" customHeight="1">
      <c r="A8" s="101" t="s">
        <v>92</v>
      </c>
      <c r="B8" s="101"/>
      <c r="D8" s="11">
        <v>4087054163</v>
      </c>
      <c r="E8" s="12"/>
      <c r="F8" s="11">
        <v>90258182665</v>
      </c>
      <c r="G8" s="12"/>
      <c r="H8" s="11">
        <v>94116895705</v>
      </c>
      <c r="I8" s="12"/>
      <c r="J8" s="11">
        <v>228341123</v>
      </c>
      <c r="K8" s="12"/>
      <c r="L8" s="13">
        <f>J8/58367273079922*100</f>
        <v>3.9121430718089864E-4</v>
      </c>
    </row>
    <row r="9" spans="1:15" ht="21.75" customHeight="1">
      <c r="A9" s="100" t="s">
        <v>93</v>
      </c>
      <c r="B9" s="100"/>
      <c r="D9" s="14">
        <v>92350425</v>
      </c>
      <c r="E9" s="12"/>
      <c r="F9" s="14">
        <v>7836171585</v>
      </c>
      <c r="G9" s="12"/>
      <c r="H9" s="14">
        <v>7898102799</v>
      </c>
      <c r="I9" s="12"/>
      <c r="J9" s="14">
        <v>30419211</v>
      </c>
      <c r="K9" s="12"/>
      <c r="L9" s="15">
        <f t="shared" ref="L9:L29" si="0">J9/58367273079922*100</f>
        <v>5.2116895984410878E-5</v>
      </c>
    </row>
    <row r="10" spans="1:15" ht="21.75" customHeight="1">
      <c r="A10" s="100" t="s">
        <v>94</v>
      </c>
      <c r="B10" s="100"/>
      <c r="D10" s="14">
        <v>32371597666</v>
      </c>
      <c r="E10" s="12"/>
      <c r="F10" s="14">
        <v>0</v>
      </c>
      <c r="G10" s="12"/>
      <c r="H10" s="14">
        <v>32371397666</v>
      </c>
      <c r="I10" s="12"/>
      <c r="J10" s="14">
        <v>200000</v>
      </c>
      <c r="K10" s="12"/>
      <c r="L10" s="15">
        <f t="shared" si="0"/>
        <v>3.4265777626126382E-7</v>
      </c>
    </row>
    <row r="11" spans="1:15" ht="21.75" customHeight="1">
      <c r="A11" s="100" t="s">
        <v>95</v>
      </c>
      <c r="B11" s="100"/>
      <c r="D11" s="14">
        <v>190000</v>
      </c>
      <c r="E11" s="12"/>
      <c r="F11" s="14">
        <v>0</v>
      </c>
      <c r="G11" s="12"/>
      <c r="H11" s="14">
        <v>0</v>
      </c>
      <c r="I11" s="12"/>
      <c r="J11" s="14">
        <v>190000</v>
      </c>
      <c r="K11" s="12"/>
      <c r="L11" s="15">
        <f t="shared" si="0"/>
        <v>3.2552488744820061E-7</v>
      </c>
    </row>
    <row r="12" spans="1:15" ht="21.75" customHeight="1">
      <c r="A12" s="100" t="s">
        <v>96</v>
      </c>
      <c r="B12" s="100"/>
      <c r="D12" s="14">
        <v>930396663</v>
      </c>
      <c r="E12" s="12"/>
      <c r="F12" s="14">
        <v>64134019</v>
      </c>
      <c r="G12" s="12"/>
      <c r="H12" s="14">
        <v>803935027</v>
      </c>
      <c r="I12" s="12"/>
      <c r="J12" s="14">
        <v>190595655</v>
      </c>
      <c r="K12" s="12"/>
      <c r="L12" s="15">
        <f t="shared" si="0"/>
        <v>3.2654541653679515E-4</v>
      </c>
    </row>
    <row r="13" spans="1:15" ht="21.75" customHeight="1">
      <c r="A13" s="100" t="s">
        <v>97</v>
      </c>
      <c r="B13" s="100"/>
      <c r="D13" s="14">
        <v>294353882</v>
      </c>
      <c r="E13" s="12"/>
      <c r="F13" s="14">
        <v>11500045267</v>
      </c>
      <c r="G13" s="12"/>
      <c r="H13" s="14">
        <v>5115680104</v>
      </c>
      <c r="I13" s="12"/>
      <c r="J13" s="14">
        <v>6678719045</v>
      </c>
      <c r="K13" s="12"/>
      <c r="L13" s="15">
        <f t="shared" si="0"/>
        <v>1.1442575081167257E-2</v>
      </c>
    </row>
    <row r="14" spans="1:15" ht="21.75" customHeight="1">
      <c r="A14" s="100" t="s">
        <v>98</v>
      </c>
      <c r="B14" s="100"/>
      <c r="D14" s="14">
        <v>39983252</v>
      </c>
      <c r="E14" s="12"/>
      <c r="F14" s="14">
        <v>0</v>
      </c>
      <c r="G14" s="12"/>
      <c r="H14" s="14">
        <v>0</v>
      </c>
      <c r="I14" s="12"/>
      <c r="J14" s="14">
        <v>39983252</v>
      </c>
      <c r="K14" s="12"/>
      <c r="L14" s="15">
        <f t="shared" si="0"/>
        <v>6.850286109006865E-5</v>
      </c>
      <c r="O14" s="39"/>
    </row>
    <row r="15" spans="1:15" ht="21.75" customHeight="1">
      <c r="A15" s="100" t="s">
        <v>99</v>
      </c>
      <c r="B15" s="100"/>
      <c r="D15" s="14">
        <v>72824062</v>
      </c>
      <c r="E15" s="12"/>
      <c r="F15" s="14">
        <v>297797</v>
      </c>
      <c r="G15" s="12"/>
      <c r="H15" s="14">
        <v>5918581</v>
      </c>
      <c r="I15" s="12"/>
      <c r="J15" s="14">
        <v>67203278</v>
      </c>
      <c r="K15" s="12"/>
      <c r="L15" s="15">
        <f t="shared" si="0"/>
        <v>1.1513862898473757E-4</v>
      </c>
    </row>
    <row r="16" spans="1:15" ht="21.75" customHeight="1">
      <c r="A16" s="100" t="s">
        <v>100</v>
      </c>
      <c r="B16" s="100"/>
      <c r="D16" s="14">
        <v>88898717</v>
      </c>
      <c r="E16" s="12"/>
      <c r="F16" s="14">
        <v>299636420571</v>
      </c>
      <c r="G16" s="12"/>
      <c r="H16" s="14">
        <v>299102089047</v>
      </c>
      <c r="I16" s="12"/>
      <c r="J16" s="14">
        <v>623230241</v>
      </c>
      <c r="K16" s="12"/>
      <c r="L16" s="15">
        <f t="shared" si="0"/>
        <v>1.0677734423991576E-3</v>
      </c>
    </row>
    <row r="17" spans="1:12" ht="21.75" customHeight="1">
      <c r="A17" s="100" t="s">
        <v>101</v>
      </c>
      <c r="B17" s="100"/>
      <c r="D17" s="14">
        <v>9487707633</v>
      </c>
      <c r="E17" s="12"/>
      <c r="F17" s="14">
        <v>23517294887</v>
      </c>
      <c r="G17" s="12"/>
      <c r="H17" s="14">
        <v>28356083094</v>
      </c>
      <c r="I17" s="12"/>
      <c r="J17" s="14">
        <v>4648919426</v>
      </c>
      <c r="K17" s="12"/>
      <c r="L17" s="15">
        <f t="shared" si="0"/>
        <v>7.9649419626547542E-3</v>
      </c>
    </row>
    <row r="18" spans="1:12" ht="21.75" customHeight="1">
      <c r="A18" s="100" t="s">
        <v>102</v>
      </c>
      <c r="B18" s="100"/>
      <c r="D18" s="14">
        <v>33776293</v>
      </c>
      <c r="E18" s="12"/>
      <c r="F18" s="14">
        <v>6723463706</v>
      </c>
      <c r="G18" s="12"/>
      <c r="H18" s="14">
        <v>3407187008</v>
      </c>
      <c r="I18" s="12"/>
      <c r="J18" s="14">
        <v>3350052991</v>
      </c>
      <c r="K18" s="12"/>
      <c r="L18" s="15">
        <f t="shared" si="0"/>
        <v>5.7396085412672777E-3</v>
      </c>
    </row>
    <row r="19" spans="1:12" ht="21.75" customHeight="1">
      <c r="A19" s="100" t="s">
        <v>103</v>
      </c>
      <c r="B19" s="100"/>
      <c r="D19" s="14">
        <v>1511881186</v>
      </c>
      <c r="E19" s="12"/>
      <c r="F19" s="14">
        <v>6358162771</v>
      </c>
      <c r="G19" s="12"/>
      <c r="H19" s="14">
        <v>3526601850</v>
      </c>
      <c r="I19" s="12"/>
      <c r="J19" s="14">
        <v>4343442107</v>
      </c>
      <c r="K19" s="12"/>
      <c r="L19" s="15">
        <f t="shared" si="0"/>
        <v>7.4415710685207916E-3</v>
      </c>
    </row>
    <row r="20" spans="1:12" ht="21.75" customHeight="1">
      <c r="A20" s="100" t="s">
        <v>104</v>
      </c>
      <c r="B20" s="100"/>
      <c r="D20" s="14">
        <v>4524184698</v>
      </c>
      <c r="E20" s="12"/>
      <c r="F20" s="14">
        <v>18125605</v>
      </c>
      <c r="G20" s="12"/>
      <c r="H20" s="14">
        <v>146977532</v>
      </c>
      <c r="I20" s="12"/>
      <c r="J20" s="14">
        <v>4395332771</v>
      </c>
      <c r="K20" s="12"/>
      <c r="L20" s="15">
        <f t="shared" si="0"/>
        <v>7.5304747661955945E-3</v>
      </c>
    </row>
    <row r="21" spans="1:12" ht="21.75" customHeight="1">
      <c r="A21" s="100" t="s">
        <v>105</v>
      </c>
      <c r="B21" s="100"/>
      <c r="D21" s="14">
        <v>1017042</v>
      </c>
      <c r="E21" s="12"/>
      <c r="F21" s="14">
        <v>4162</v>
      </c>
      <c r="G21" s="12"/>
      <c r="H21" s="14">
        <v>0</v>
      </c>
      <c r="I21" s="12"/>
      <c r="J21" s="14">
        <v>1021204</v>
      </c>
      <c r="K21" s="12"/>
      <c r="L21" s="15">
        <f t="shared" si="0"/>
        <v>1.7496174587455382E-6</v>
      </c>
    </row>
    <row r="22" spans="1:12" ht="21.75" customHeight="1">
      <c r="A22" s="100" t="s">
        <v>106</v>
      </c>
      <c r="B22" s="100"/>
      <c r="D22" s="14">
        <v>97801303</v>
      </c>
      <c r="E22" s="12"/>
      <c r="F22" s="14">
        <v>75270945960</v>
      </c>
      <c r="G22" s="12"/>
      <c r="H22" s="14">
        <v>59509705824</v>
      </c>
      <c r="I22" s="12"/>
      <c r="J22" s="14">
        <v>15859041439</v>
      </c>
      <c r="K22" s="12"/>
      <c r="L22" s="15">
        <f t="shared" si="0"/>
        <v>2.7171119365614869E-2</v>
      </c>
    </row>
    <row r="23" spans="1:12" ht="21.75" customHeight="1">
      <c r="A23" s="100" t="s">
        <v>107</v>
      </c>
      <c r="B23" s="100"/>
      <c r="D23" s="14">
        <v>1012759</v>
      </c>
      <c r="E23" s="12"/>
      <c r="F23" s="14">
        <v>4144</v>
      </c>
      <c r="G23" s="12"/>
      <c r="H23" s="14">
        <v>0</v>
      </c>
      <c r="I23" s="12"/>
      <c r="J23" s="14">
        <v>1016903</v>
      </c>
      <c r="K23" s="12"/>
      <c r="L23" s="15">
        <f t="shared" si="0"/>
        <v>1.7422486032670399E-6</v>
      </c>
    </row>
    <row r="24" spans="1:12" ht="21.75" customHeight="1">
      <c r="A24" s="100" t="s">
        <v>108</v>
      </c>
      <c r="B24" s="100"/>
      <c r="D24" s="14">
        <v>71046638</v>
      </c>
      <c r="E24" s="12"/>
      <c r="F24" s="14">
        <v>322169038389</v>
      </c>
      <c r="G24" s="12"/>
      <c r="H24" s="14">
        <v>321898911765</v>
      </c>
      <c r="I24" s="12"/>
      <c r="J24" s="14">
        <v>341173262</v>
      </c>
      <c r="K24" s="12"/>
      <c r="L24" s="15">
        <f t="shared" si="0"/>
        <v>5.8452835638360769E-4</v>
      </c>
    </row>
    <row r="25" spans="1:12" ht="21.75" customHeight="1">
      <c r="A25" s="100" t="s">
        <v>109</v>
      </c>
      <c r="B25" s="100"/>
      <c r="D25" s="14">
        <v>14272752</v>
      </c>
      <c r="E25" s="12"/>
      <c r="F25" s="14">
        <v>51212</v>
      </c>
      <c r="G25" s="12"/>
      <c r="H25" s="14">
        <v>1811117</v>
      </c>
      <c r="I25" s="12"/>
      <c r="J25" s="14">
        <v>12512847</v>
      </c>
      <c r="K25" s="12"/>
      <c r="L25" s="15">
        <f t="shared" si="0"/>
        <v>2.1438121638587132E-5</v>
      </c>
    </row>
    <row r="26" spans="1:12" ht="21.75" customHeight="1">
      <c r="A26" s="100" t="s">
        <v>110</v>
      </c>
      <c r="B26" s="100"/>
      <c r="D26" s="14">
        <v>14434280930</v>
      </c>
      <c r="E26" s="12"/>
      <c r="F26" s="14">
        <v>58574011</v>
      </c>
      <c r="G26" s="12"/>
      <c r="H26" s="14">
        <v>181271540</v>
      </c>
      <c r="I26" s="12"/>
      <c r="J26" s="14">
        <v>14311583401</v>
      </c>
      <c r="K26" s="12"/>
      <c r="L26" s="15">
        <f t="shared" si="0"/>
        <v>2.4519876714821379E-2</v>
      </c>
    </row>
    <row r="27" spans="1:12" ht="21.75" customHeight="1">
      <c r="A27" s="100" t="s">
        <v>111</v>
      </c>
      <c r="B27" s="100"/>
      <c r="D27" s="14">
        <v>1008494</v>
      </c>
      <c r="E27" s="12"/>
      <c r="F27" s="14">
        <v>4127</v>
      </c>
      <c r="G27" s="12"/>
      <c r="H27" s="14">
        <v>0</v>
      </c>
      <c r="I27" s="12"/>
      <c r="J27" s="14">
        <v>1012621</v>
      </c>
      <c r="K27" s="12"/>
      <c r="L27" s="15">
        <f t="shared" si="0"/>
        <v>1.7349123002772862E-6</v>
      </c>
    </row>
    <row r="28" spans="1:12" ht="21.75" customHeight="1">
      <c r="A28" s="100" t="s">
        <v>112</v>
      </c>
      <c r="B28" s="100"/>
      <c r="D28" s="14">
        <v>63750710</v>
      </c>
      <c r="E28" s="12"/>
      <c r="F28" s="14">
        <v>32370849613</v>
      </c>
      <c r="G28" s="12"/>
      <c r="H28" s="14">
        <v>32182288151</v>
      </c>
      <c r="I28" s="12"/>
      <c r="J28" s="14">
        <v>252312172</v>
      </c>
      <c r="K28" s="12"/>
      <c r="L28" s="15">
        <f t="shared" si="0"/>
        <v>4.322836389058476E-4</v>
      </c>
    </row>
    <row r="29" spans="1:12" ht="21.75" customHeight="1">
      <c r="A29" s="103" t="s">
        <v>113</v>
      </c>
      <c r="B29" s="103"/>
      <c r="D29" s="16">
        <v>35659134</v>
      </c>
      <c r="E29" s="12"/>
      <c r="F29" s="16">
        <v>139344</v>
      </c>
      <c r="G29" s="12"/>
      <c r="H29" s="16">
        <v>1752170</v>
      </c>
      <c r="I29" s="12"/>
      <c r="J29" s="16">
        <v>34046308</v>
      </c>
      <c r="K29" s="12"/>
      <c r="L29" s="15">
        <f t="shared" si="0"/>
        <v>5.8331160945930378E-5</v>
      </c>
    </row>
    <row r="30" spans="1:12" ht="21.75" customHeight="1">
      <c r="A30" s="102" t="s">
        <v>35</v>
      </c>
      <c r="B30" s="102"/>
      <c r="D30" s="17">
        <f>SUM(D8:D29)</f>
        <v>68255048402</v>
      </c>
      <c r="E30" s="12"/>
      <c r="F30" s="17">
        <f>SUM(F8:F29)</f>
        <v>875781909835</v>
      </c>
      <c r="G30" s="12"/>
      <c r="H30" s="17">
        <f>SUM(H8:H29)</f>
        <v>888626608980</v>
      </c>
      <c r="I30" s="12"/>
      <c r="J30" s="17">
        <f>SUM(J8:J29)</f>
        <v>55410349257</v>
      </c>
      <c r="K30" s="12"/>
      <c r="L30" s="18">
        <f>SUM(L8:L29)</f>
        <v>9.4933935291317967E-2</v>
      </c>
    </row>
  </sheetData>
  <mergeCells count="29">
    <mergeCell ref="A27:B27"/>
    <mergeCell ref="A28:B28"/>
    <mergeCell ref="A29:B29"/>
    <mergeCell ref="A30:B30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15"/>
  <sheetViews>
    <sheetView rightToLeft="1" view="pageBreakPreview" topLeftCell="B1" zoomScaleNormal="100" zoomScaleSheetLayoutView="100" workbookViewId="0">
      <selection activeCell="F11" sqref="F11"/>
    </sheetView>
  </sheetViews>
  <sheetFormatPr defaultRowHeight="12.75"/>
  <cols>
    <col min="1" max="1" width="2.5703125" customWidth="1"/>
    <col min="2" max="2" width="46.855468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8" bestFit="1" customWidth="1"/>
    <col min="11" max="11" width="4.85546875" customWidth="1"/>
    <col min="12" max="12" width="17.7109375" bestFit="1" customWidth="1"/>
    <col min="15" max="15" width="33.140625" bestFit="1" customWidth="1"/>
    <col min="16" max="16" width="20.85546875" style="46" bestFit="1" customWidth="1"/>
    <col min="17" max="17" width="15.5703125" bestFit="1" customWidth="1"/>
  </cols>
  <sheetData>
    <row r="1" spans="1:17" ht="29.1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</row>
    <row r="2" spans="1:17" ht="21.75" customHeight="1">
      <c r="A2" s="90" t="s">
        <v>114</v>
      </c>
      <c r="B2" s="90"/>
      <c r="C2" s="90"/>
      <c r="D2" s="90"/>
      <c r="E2" s="90"/>
      <c r="F2" s="90"/>
      <c r="G2" s="90"/>
      <c r="H2" s="90"/>
      <c r="I2" s="90"/>
      <c r="J2" s="90"/>
    </row>
    <row r="3" spans="1:17" ht="21.75" customHeight="1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</row>
    <row r="4" spans="1:17" ht="14.45" customHeight="1"/>
    <row r="5" spans="1:17" ht="29.1" customHeight="1">
      <c r="A5" s="1" t="s">
        <v>115</v>
      </c>
      <c r="B5" s="93" t="s">
        <v>116</v>
      </c>
      <c r="C5" s="93"/>
      <c r="D5" s="93"/>
      <c r="E5" s="93"/>
      <c r="F5" s="93"/>
      <c r="G5" s="93"/>
      <c r="H5" s="93"/>
      <c r="I5" s="93"/>
      <c r="J5" s="93"/>
    </row>
    <row r="6" spans="1:17" ht="14.45" customHeight="1"/>
    <row r="7" spans="1:17" ht="35.25" customHeight="1">
      <c r="A7" s="94" t="s">
        <v>117</v>
      </c>
      <c r="B7" s="94"/>
      <c r="D7" s="2" t="s">
        <v>118</v>
      </c>
      <c r="F7" s="2" t="s">
        <v>89</v>
      </c>
      <c r="H7" s="82" t="s">
        <v>119</v>
      </c>
      <c r="J7" s="82" t="s">
        <v>120</v>
      </c>
    </row>
    <row r="8" spans="1:17" ht="21.75" customHeight="1">
      <c r="A8" s="101" t="s">
        <v>121</v>
      </c>
      <c r="B8" s="101"/>
      <c r="D8" s="19" t="s">
        <v>122</v>
      </c>
      <c r="E8" s="12"/>
      <c r="F8" s="23">
        <f>'1-2'!S85</f>
        <v>-2402836829112</v>
      </c>
      <c r="G8" s="22"/>
      <c r="H8" s="34">
        <f>F8/1515347421112*100</f>
        <v>-158.56672837102516</v>
      </c>
      <c r="I8" s="45"/>
      <c r="J8" s="34">
        <f>F8/58367273079922*100</f>
        <v>-4.1167536229109212</v>
      </c>
      <c r="L8" s="37"/>
    </row>
    <row r="9" spans="1:17" ht="21.75" customHeight="1">
      <c r="A9" s="100" t="s">
        <v>123</v>
      </c>
      <c r="B9" s="100"/>
      <c r="D9" s="20" t="s">
        <v>124</v>
      </c>
      <c r="E9" s="12"/>
      <c r="F9" s="25">
        <f>'2-2'!T22</f>
        <v>807686663328</v>
      </c>
      <c r="G9" s="22"/>
      <c r="H9" s="40">
        <f t="shared" ref="H9:H11" si="0">F9/1515347421112*100</f>
        <v>53.300428144411867</v>
      </c>
      <c r="I9" s="45"/>
      <c r="J9" s="40">
        <f t="shared" ref="J9:J11" si="1">F9/58367273079922*100</f>
        <v>1.3838005798592627</v>
      </c>
    </row>
    <row r="10" spans="1:17" ht="21.75" customHeight="1">
      <c r="A10" s="6" t="s">
        <v>126</v>
      </c>
      <c r="B10" s="6"/>
      <c r="D10" s="20" t="s">
        <v>125</v>
      </c>
      <c r="E10" s="12"/>
      <c r="F10" s="52">
        <f>'3-2'!H31</f>
        <v>1323306248</v>
      </c>
      <c r="G10" s="22"/>
      <c r="H10" s="40">
        <f t="shared" si="0"/>
        <v>8.7326921177516156E-2</v>
      </c>
      <c r="I10" s="45"/>
      <c r="J10" s="40">
        <f t="shared" si="1"/>
        <v>2.2672058812615824E-3</v>
      </c>
    </row>
    <row r="11" spans="1:17" ht="21.75" customHeight="1">
      <c r="A11" s="103" t="s">
        <v>128</v>
      </c>
      <c r="B11" s="103"/>
      <c r="D11" s="20" t="s">
        <v>127</v>
      </c>
      <c r="E11" s="12"/>
      <c r="F11" s="74">
        <f>'4-2'!F10</f>
        <v>78479438427</v>
      </c>
      <c r="G11" s="22"/>
      <c r="H11" s="40">
        <f t="shared" si="0"/>
        <v>5.1789733056337548</v>
      </c>
      <c r="I11" s="45"/>
      <c r="J11" s="40">
        <f t="shared" si="1"/>
        <v>0.13445794926814297</v>
      </c>
    </row>
    <row r="12" spans="1:17" ht="24" customHeight="1">
      <c r="A12" s="102" t="s">
        <v>35</v>
      </c>
      <c r="B12" s="102"/>
      <c r="D12" s="17"/>
      <c r="E12" s="12"/>
      <c r="F12" s="27">
        <f>SUM(F8:F11)</f>
        <v>-1515347421109</v>
      </c>
      <c r="G12" s="22"/>
      <c r="H12" s="27">
        <f>SUM(H8:H11)</f>
        <v>-99.999999999802014</v>
      </c>
      <c r="I12" s="45"/>
      <c r="J12" s="38">
        <f>SUM(J8:J11)</f>
        <v>-2.5962278879022538</v>
      </c>
    </row>
    <row r="13" spans="1:17">
      <c r="L13" s="37"/>
    </row>
    <row r="14" spans="1:17">
      <c r="Q14" s="49"/>
    </row>
    <row r="15" spans="1:17">
      <c r="J15" s="42"/>
    </row>
  </sheetData>
  <mergeCells count="9">
    <mergeCell ref="A12:B12"/>
    <mergeCell ref="A8:B8"/>
    <mergeCell ref="A9:B9"/>
    <mergeCell ref="A11:B11"/>
    <mergeCell ref="A1:J1"/>
    <mergeCell ref="A2:J2"/>
    <mergeCell ref="A3:J3"/>
    <mergeCell ref="B5:J5"/>
    <mergeCell ref="A7:B7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94"/>
  <sheetViews>
    <sheetView rightToLeft="1" view="pageBreakPreview" zoomScaleNormal="100" zoomScaleSheetLayoutView="100" workbookViewId="0">
      <selection activeCell="K90" sqref="K90"/>
    </sheetView>
  </sheetViews>
  <sheetFormatPr defaultRowHeight="12.75"/>
  <cols>
    <col min="1" max="1" width="27.5703125" bestFit="1" customWidth="1"/>
    <col min="2" max="2" width="1.28515625" customWidth="1"/>
    <col min="3" max="3" width="14.7109375" bestFit="1" customWidth="1"/>
    <col min="4" max="4" width="1.28515625" customWidth="1"/>
    <col min="5" max="5" width="19.28515625" bestFit="1" customWidth="1"/>
    <col min="6" max="6" width="0.7109375" customWidth="1"/>
    <col min="7" max="7" width="15.7109375" bestFit="1" customWidth="1"/>
    <col min="8" max="8" width="0.85546875" customWidth="1"/>
    <col min="9" max="9" width="19.28515625" bestFit="1" customWidth="1"/>
    <col min="10" max="10" width="0.7109375" customWidth="1"/>
    <col min="11" max="11" width="17.28515625" bestFit="1" customWidth="1"/>
    <col min="12" max="12" width="0.7109375" customWidth="1"/>
    <col min="13" max="13" width="18.5703125" bestFit="1" customWidth="1"/>
    <col min="14" max="14" width="1" customWidth="1"/>
    <col min="15" max="15" width="19.28515625" bestFit="1" customWidth="1"/>
    <col min="16" max="16" width="0.85546875" customWidth="1"/>
    <col min="17" max="17" width="18.7109375" bestFit="1" customWidth="1"/>
    <col min="18" max="18" width="0.85546875" customWidth="1"/>
    <col min="19" max="19" width="19.140625" bestFit="1" customWidth="1"/>
    <col min="20" max="20" width="0.5703125" customWidth="1"/>
    <col min="21" max="21" width="17.28515625" bestFit="1" customWidth="1"/>
    <col min="22" max="22" width="0.28515625" customWidth="1"/>
    <col min="23" max="23" width="9.140625" customWidth="1"/>
    <col min="24" max="24" width="34.85546875" bestFit="1" customWidth="1"/>
    <col min="25" max="25" width="11" bestFit="1" customWidth="1"/>
    <col min="27" max="27" width="10" bestFit="1" customWidth="1"/>
  </cols>
  <sheetData>
    <row r="1" spans="1:21" s="78" customFormat="1" ht="25.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2" spans="1:21" s="78" customFormat="1" ht="25.5">
      <c r="A2" s="92" t="s">
        <v>114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</row>
    <row r="3" spans="1:21" s="78" customFormat="1" ht="25.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</row>
    <row r="4" spans="1:21" ht="14.45" customHeight="1"/>
    <row r="5" spans="1:21" ht="20.25" customHeight="1">
      <c r="A5" s="112" t="s">
        <v>263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61"/>
      <c r="M5" s="61"/>
      <c r="N5" s="61"/>
      <c r="O5" s="61"/>
      <c r="P5" s="61"/>
      <c r="Q5" s="61"/>
      <c r="R5" s="61"/>
      <c r="S5" s="61"/>
      <c r="T5" s="61"/>
      <c r="U5" s="61"/>
    </row>
    <row r="6" spans="1:21" ht="21">
      <c r="C6" s="97" t="s">
        <v>129</v>
      </c>
      <c r="D6" s="97"/>
      <c r="E6" s="97"/>
      <c r="F6" s="97"/>
      <c r="G6" s="97"/>
      <c r="H6" s="97"/>
      <c r="I6" s="97"/>
      <c r="J6" s="97"/>
      <c r="K6" s="97"/>
      <c r="M6" s="97" t="s">
        <v>130</v>
      </c>
      <c r="N6" s="97"/>
      <c r="O6" s="97"/>
      <c r="P6" s="97"/>
      <c r="Q6" s="97"/>
      <c r="R6" s="97"/>
      <c r="S6" s="97"/>
      <c r="T6" s="97"/>
      <c r="U6" s="97"/>
    </row>
    <row r="7" spans="1:21" ht="32.25" customHeight="1">
      <c r="A7" s="62" t="s">
        <v>131</v>
      </c>
      <c r="C7" s="67" t="s">
        <v>132</v>
      </c>
      <c r="E7" s="67" t="s">
        <v>133</v>
      </c>
      <c r="G7" s="67" t="s">
        <v>134</v>
      </c>
      <c r="I7" s="67" t="s">
        <v>89</v>
      </c>
      <c r="K7" s="67" t="s">
        <v>119</v>
      </c>
      <c r="M7" s="67" t="s">
        <v>132</v>
      </c>
      <c r="O7" s="68" t="s">
        <v>133</v>
      </c>
      <c r="Q7" s="67" t="s">
        <v>134</v>
      </c>
      <c r="S7" s="67" t="s">
        <v>89</v>
      </c>
      <c r="U7" s="67" t="s">
        <v>119</v>
      </c>
    </row>
    <row r="8" spans="1:21" ht="24.75" customHeight="1">
      <c r="A8" s="63" t="s">
        <v>27</v>
      </c>
      <c r="C8" s="28">
        <v>0</v>
      </c>
      <c r="D8" s="29"/>
      <c r="E8" s="50">
        <v>21334801668</v>
      </c>
      <c r="F8" s="51"/>
      <c r="G8" s="50">
        <v>57303015</v>
      </c>
      <c r="H8" s="51"/>
      <c r="I8" s="50">
        <f>G8+E8+C8</f>
        <v>21392104683</v>
      </c>
      <c r="J8" s="51"/>
      <c r="K8" s="56">
        <f>I8/1515347421112*100</f>
        <v>1.4116963796527886</v>
      </c>
      <c r="L8" s="51"/>
      <c r="M8" s="50">
        <v>0</v>
      </c>
      <c r="N8" s="51"/>
      <c r="O8" s="64">
        <v>3956783660</v>
      </c>
      <c r="P8" s="51"/>
      <c r="Q8" s="50">
        <v>74943402</v>
      </c>
      <c r="R8" s="51"/>
      <c r="S8" s="50">
        <f>Q8+O8+M8</f>
        <v>4031727062</v>
      </c>
      <c r="T8" s="51"/>
      <c r="U8" s="56">
        <f>S8/1515347421112*100</f>
        <v>0.26605958513734213</v>
      </c>
    </row>
    <row r="9" spans="1:21" ht="24.75" customHeight="1">
      <c r="A9" s="58" t="s">
        <v>34</v>
      </c>
      <c r="C9" s="30">
        <v>0</v>
      </c>
      <c r="D9" s="29"/>
      <c r="E9" s="52">
        <v>75959949483</v>
      </c>
      <c r="F9" s="51"/>
      <c r="G9" s="52">
        <v>2905230354</v>
      </c>
      <c r="H9" s="51"/>
      <c r="I9" s="53">
        <f t="shared" ref="I9:I72" si="0">G9+E9+C9</f>
        <v>78865179837</v>
      </c>
      <c r="J9" s="51"/>
      <c r="K9" s="57">
        <f t="shared" ref="K9:K72" si="1">I9/1515347421112*100</f>
        <v>5.204428947331877</v>
      </c>
      <c r="L9" s="51"/>
      <c r="M9" s="52">
        <v>0</v>
      </c>
      <c r="N9" s="51"/>
      <c r="O9" s="65">
        <v>78950529208</v>
      </c>
      <c r="P9" s="51"/>
      <c r="Q9" s="52">
        <v>3689194772</v>
      </c>
      <c r="R9" s="51"/>
      <c r="S9" s="53">
        <f t="shared" ref="S9:S72" si="2">Q9+O9+M9</f>
        <v>82639723980</v>
      </c>
      <c r="T9" s="51"/>
      <c r="U9" s="57">
        <f t="shared" ref="U9:U72" si="3">S9/1515347421112*100</f>
        <v>5.4535166542440079</v>
      </c>
    </row>
    <row r="10" spans="1:21" ht="24.75" customHeight="1">
      <c r="A10" s="58" t="s">
        <v>29</v>
      </c>
      <c r="C10" s="30">
        <v>0</v>
      </c>
      <c r="D10" s="29"/>
      <c r="E10" s="52">
        <v>-1877443869</v>
      </c>
      <c r="F10" s="51"/>
      <c r="G10" s="52">
        <v>1789644230</v>
      </c>
      <c r="H10" s="51"/>
      <c r="I10" s="53">
        <f t="shared" si="0"/>
        <v>-87799639</v>
      </c>
      <c r="J10" s="51"/>
      <c r="K10" s="57">
        <f t="shared" si="1"/>
        <v>-5.7940270182774605E-3</v>
      </c>
      <c r="L10" s="51"/>
      <c r="M10" s="52">
        <v>10630093950</v>
      </c>
      <c r="N10" s="51"/>
      <c r="O10" s="65">
        <v>17235288865</v>
      </c>
      <c r="P10" s="51"/>
      <c r="Q10" s="52">
        <v>5275754728</v>
      </c>
      <c r="R10" s="51"/>
      <c r="S10" s="53">
        <f t="shared" si="2"/>
        <v>33141137543</v>
      </c>
      <c r="T10" s="51"/>
      <c r="U10" s="57">
        <f t="shared" si="3"/>
        <v>2.1870322990803124</v>
      </c>
    </row>
    <row r="11" spans="1:21" ht="24.75" customHeight="1">
      <c r="A11" s="58" t="s">
        <v>19</v>
      </c>
      <c r="C11" s="30">
        <v>0</v>
      </c>
      <c r="D11" s="29"/>
      <c r="E11" s="52">
        <v>-17874446748</v>
      </c>
      <c r="F11" s="51"/>
      <c r="G11" s="52">
        <v>11114045705</v>
      </c>
      <c r="H11" s="51"/>
      <c r="I11" s="53">
        <f t="shared" si="0"/>
        <v>-6760401043</v>
      </c>
      <c r="J11" s="51"/>
      <c r="K11" s="57">
        <f t="shared" si="1"/>
        <v>-0.44612878530779748</v>
      </c>
      <c r="L11" s="51"/>
      <c r="M11" s="52">
        <v>0</v>
      </c>
      <c r="N11" s="51"/>
      <c r="O11" s="65">
        <v>107127980494</v>
      </c>
      <c r="P11" s="51"/>
      <c r="Q11" s="52">
        <v>55638138683</v>
      </c>
      <c r="R11" s="51"/>
      <c r="S11" s="53">
        <f t="shared" si="2"/>
        <v>162766119177</v>
      </c>
      <c r="T11" s="51"/>
      <c r="U11" s="57">
        <f t="shared" si="3"/>
        <v>10.741175053939653</v>
      </c>
    </row>
    <row r="12" spans="1:21" ht="24.75" customHeight="1">
      <c r="A12" s="58" t="s">
        <v>22</v>
      </c>
      <c r="C12" s="30">
        <v>0</v>
      </c>
      <c r="D12" s="29"/>
      <c r="E12" s="52">
        <v>125086021217</v>
      </c>
      <c r="F12" s="51"/>
      <c r="G12" s="52">
        <v>-1087491167</v>
      </c>
      <c r="H12" s="51"/>
      <c r="I12" s="53">
        <f t="shared" si="0"/>
        <v>123998530050</v>
      </c>
      <c r="J12" s="51"/>
      <c r="K12" s="57">
        <f t="shared" si="1"/>
        <v>8.1828449583532965</v>
      </c>
      <c r="L12" s="51"/>
      <c r="M12" s="52">
        <v>0</v>
      </c>
      <c r="N12" s="51"/>
      <c r="O12" s="65">
        <v>-319412069564</v>
      </c>
      <c r="P12" s="51"/>
      <c r="Q12" s="52">
        <v>-3379475447</v>
      </c>
      <c r="R12" s="51"/>
      <c r="S12" s="53">
        <f t="shared" si="2"/>
        <v>-322791545011</v>
      </c>
      <c r="T12" s="51"/>
      <c r="U12" s="57">
        <f t="shared" si="3"/>
        <v>-21.301487732372781</v>
      </c>
    </row>
    <row r="13" spans="1:21" ht="24.75" customHeight="1">
      <c r="A13" s="58" t="s">
        <v>20</v>
      </c>
      <c r="C13" s="30">
        <v>0</v>
      </c>
      <c r="D13" s="29"/>
      <c r="E13" s="52">
        <v>7804486152</v>
      </c>
      <c r="F13" s="51"/>
      <c r="G13" s="52">
        <v>-222170374</v>
      </c>
      <c r="H13" s="51"/>
      <c r="I13" s="53">
        <f t="shared" si="0"/>
        <v>7582315778</v>
      </c>
      <c r="J13" s="51"/>
      <c r="K13" s="57">
        <f t="shared" si="1"/>
        <v>0.50036814478068048</v>
      </c>
      <c r="L13" s="51"/>
      <c r="M13" s="52">
        <v>54094400803</v>
      </c>
      <c r="N13" s="51"/>
      <c r="O13" s="65">
        <v>-45237412837</v>
      </c>
      <c r="P13" s="51"/>
      <c r="Q13" s="52">
        <v>-810450067</v>
      </c>
      <c r="R13" s="51"/>
      <c r="S13" s="53">
        <f t="shared" si="2"/>
        <v>8046537899</v>
      </c>
      <c r="T13" s="51"/>
      <c r="U13" s="57">
        <f t="shared" si="3"/>
        <v>0.53100284376339568</v>
      </c>
    </row>
    <row r="14" spans="1:21" ht="24.75" customHeight="1">
      <c r="A14" s="58" t="s">
        <v>30</v>
      </c>
      <c r="C14" s="30">
        <v>0</v>
      </c>
      <c r="D14" s="29"/>
      <c r="E14" s="52">
        <v>25559376995</v>
      </c>
      <c r="F14" s="51"/>
      <c r="G14" s="52">
        <v>0</v>
      </c>
      <c r="H14" s="51"/>
      <c r="I14" s="53">
        <f t="shared" si="0"/>
        <v>25559376995</v>
      </c>
      <c r="J14" s="51"/>
      <c r="K14" s="57">
        <f t="shared" si="1"/>
        <v>1.6867007947420984</v>
      </c>
      <c r="L14" s="51"/>
      <c r="M14" s="52">
        <v>24403818240</v>
      </c>
      <c r="N14" s="51"/>
      <c r="O14" s="65">
        <v>-43608946030</v>
      </c>
      <c r="P14" s="51"/>
      <c r="Q14" s="52">
        <v>-316</v>
      </c>
      <c r="R14" s="51"/>
      <c r="S14" s="53">
        <f t="shared" si="2"/>
        <v>-19205128106</v>
      </c>
      <c r="T14" s="51"/>
      <c r="U14" s="57">
        <f t="shared" si="3"/>
        <v>-1.267374586080517</v>
      </c>
    </row>
    <row r="15" spans="1:21" ht="24.75" customHeight="1">
      <c r="A15" s="58" t="s">
        <v>135</v>
      </c>
      <c r="C15" s="30">
        <v>0</v>
      </c>
      <c r="D15" s="29"/>
      <c r="E15" s="52">
        <v>0</v>
      </c>
      <c r="F15" s="51"/>
      <c r="G15" s="52">
        <v>0</v>
      </c>
      <c r="H15" s="51"/>
      <c r="I15" s="53">
        <f t="shared" si="0"/>
        <v>0</v>
      </c>
      <c r="J15" s="51"/>
      <c r="K15" s="57">
        <f t="shared" si="1"/>
        <v>0</v>
      </c>
      <c r="L15" s="51"/>
      <c r="M15" s="52">
        <v>0</v>
      </c>
      <c r="N15" s="51"/>
      <c r="O15" s="65">
        <v>0</v>
      </c>
      <c r="P15" s="51"/>
      <c r="Q15" s="52">
        <v>0</v>
      </c>
      <c r="R15" s="51"/>
      <c r="S15" s="53">
        <f t="shared" si="2"/>
        <v>0</v>
      </c>
      <c r="T15" s="51"/>
      <c r="U15" s="57">
        <f t="shared" si="3"/>
        <v>0</v>
      </c>
    </row>
    <row r="16" spans="1:21" ht="24.75" customHeight="1">
      <c r="A16" s="58" t="s">
        <v>21</v>
      </c>
      <c r="C16" s="30">
        <v>0</v>
      </c>
      <c r="D16" s="29"/>
      <c r="E16" s="52">
        <v>-520847307</v>
      </c>
      <c r="F16" s="51"/>
      <c r="G16" s="52">
        <v>0</v>
      </c>
      <c r="H16" s="51"/>
      <c r="I16" s="53">
        <f t="shared" si="0"/>
        <v>-520847307</v>
      </c>
      <c r="J16" s="51"/>
      <c r="K16" s="57">
        <f t="shared" si="1"/>
        <v>-3.4371478100895775E-2</v>
      </c>
      <c r="L16" s="51"/>
      <c r="M16" s="52">
        <v>0</v>
      </c>
      <c r="N16" s="51"/>
      <c r="O16" s="65">
        <v>-21156642704</v>
      </c>
      <c r="P16" s="51"/>
      <c r="Q16" s="52">
        <v>-537302530</v>
      </c>
      <c r="R16" s="51"/>
      <c r="S16" s="53">
        <f t="shared" si="2"/>
        <v>-21693945234</v>
      </c>
      <c r="T16" s="51"/>
      <c r="U16" s="57">
        <f t="shared" si="3"/>
        <v>-1.4316152805460569</v>
      </c>
    </row>
    <row r="17" spans="1:21" ht="24.75" customHeight="1">
      <c r="A17" s="58" t="s">
        <v>136</v>
      </c>
      <c r="C17" s="30">
        <v>0</v>
      </c>
      <c r="D17" s="29"/>
      <c r="E17" s="52">
        <v>0</v>
      </c>
      <c r="F17" s="51"/>
      <c r="G17" s="52">
        <v>0</v>
      </c>
      <c r="H17" s="51"/>
      <c r="I17" s="53">
        <f t="shared" si="0"/>
        <v>0</v>
      </c>
      <c r="J17" s="51"/>
      <c r="K17" s="57">
        <f t="shared" si="1"/>
        <v>0</v>
      </c>
      <c r="L17" s="51"/>
      <c r="M17" s="52">
        <v>0</v>
      </c>
      <c r="N17" s="51"/>
      <c r="O17" s="65">
        <v>0</v>
      </c>
      <c r="P17" s="51"/>
      <c r="Q17" s="52">
        <v>0</v>
      </c>
      <c r="R17" s="51"/>
      <c r="S17" s="53">
        <f t="shared" si="2"/>
        <v>0</v>
      </c>
      <c r="T17" s="51"/>
      <c r="U17" s="57">
        <f t="shared" si="3"/>
        <v>0</v>
      </c>
    </row>
    <row r="18" spans="1:21" ht="24.75" customHeight="1">
      <c r="A18" s="58" t="s">
        <v>25</v>
      </c>
      <c r="C18" s="30">
        <v>0</v>
      </c>
      <c r="D18" s="29"/>
      <c r="E18" s="52">
        <v>-2440760676</v>
      </c>
      <c r="F18" s="51"/>
      <c r="G18" s="52">
        <v>0</v>
      </c>
      <c r="H18" s="51"/>
      <c r="I18" s="53">
        <f t="shared" si="0"/>
        <v>-2440760676</v>
      </c>
      <c r="J18" s="51"/>
      <c r="K18" s="57">
        <f t="shared" si="1"/>
        <v>-0.16106937867811916</v>
      </c>
      <c r="L18" s="51"/>
      <c r="M18" s="52">
        <v>0</v>
      </c>
      <c r="N18" s="51"/>
      <c r="O18" s="65">
        <v>-2813874068</v>
      </c>
      <c r="P18" s="51"/>
      <c r="Q18" s="52">
        <v>523546220</v>
      </c>
      <c r="R18" s="51"/>
      <c r="S18" s="53">
        <f t="shared" si="2"/>
        <v>-2290327848</v>
      </c>
      <c r="T18" s="51"/>
      <c r="U18" s="57">
        <f t="shared" si="3"/>
        <v>-0.15114209560730965</v>
      </c>
    </row>
    <row r="19" spans="1:21" ht="24.75" customHeight="1">
      <c r="A19" s="58" t="s">
        <v>28</v>
      </c>
      <c r="C19" s="30">
        <v>0</v>
      </c>
      <c r="D19" s="29"/>
      <c r="E19" s="52">
        <v>-30690962313</v>
      </c>
      <c r="F19" s="51"/>
      <c r="G19" s="52">
        <v>0</v>
      </c>
      <c r="H19" s="51"/>
      <c r="I19" s="53">
        <f t="shared" si="0"/>
        <v>-30690962313</v>
      </c>
      <c r="J19" s="51"/>
      <c r="K19" s="57">
        <f t="shared" si="1"/>
        <v>-2.0253416401684441</v>
      </c>
      <c r="L19" s="51"/>
      <c r="M19" s="52">
        <v>0</v>
      </c>
      <c r="N19" s="51"/>
      <c r="O19" s="65">
        <v>-783907714305</v>
      </c>
      <c r="P19" s="51"/>
      <c r="Q19" s="52">
        <v>18686028220</v>
      </c>
      <c r="R19" s="51"/>
      <c r="S19" s="53">
        <f t="shared" si="2"/>
        <v>-765221686085</v>
      </c>
      <c r="T19" s="51"/>
      <c r="U19" s="57">
        <f t="shared" si="3"/>
        <v>-50.498101981356925</v>
      </c>
    </row>
    <row r="20" spans="1:21" ht="24.75" customHeight="1">
      <c r="A20" s="58" t="s">
        <v>24</v>
      </c>
      <c r="C20" s="30">
        <v>0</v>
      </c>
      <c r="D20" s="29"/>
      <c r="E20" s="52">
        <v>-2330585784102</v>
      </c>
      <c r="F20" s="51"/>
      <c r="G20" s="52">
        <v>0</v>
      </c>
      <c r="H20" s="51"/>
      <c r="I20" s="53">
        <f t="shared" si="0"/>
        <v>-2330585784102</v>
      </c>
      <c r="J20" s="51"/>
      <c r="K20" s="57">
        <f t="shared" si="1"/>
        <v>-153.79877588677041</v>
      </c>
      <c r="L20" s="51"/>
      <c r="M20" s="52">
        <v>4002967681300</v>
      </c>
      <c r="N20" s="51"/>
      <c r="O20" s="65">
        <v>-5194231163912</v>
      </c>
      <c r="P20" s="51"/>
      <c r="Q20" s="52">
        <v>29669326363</v>
      </c>
      <c r="R20" s="51"/>
      <c r="S20" s="53">
        <f t="shared" si="2"/>
        <v>-1161594156249</v>
      </c>
      <c r="T20" s="51"/>
      <c r="U20" s="57">
        <f t="shared" si="3"/>
        <v>-76.655302940139819</v>
      </c>
    </row>
    <row r="21" spans="1:21" ht="24.75" customHeight="1">
      <c r="A21" s="58" t="s">
        <v>33</v>
      </c>
      <c r="C21" s="30">
        <v>0</v>
      </c>
      <c r="D21" s="29"/>
      <c r="E21" s="52">
        <v>1310070789</v>
      </c>
      <c r="F21" s="51"/>
      <c r="G21" s="52">
        <v>0</v>
      </c>
      <c r="H21" s="51"/>
      <c r="I21" s="53">
        <f t="shared" si="0"/>
        <v>1310070789</v>
      </c>
      <c r="J21" s="51"/>
      <c r="K21" s="57">
        <f t="shared" si="1"/>
        <v>8.6453493815869448E-2</v>
      </c>
      <c r="L21" s="51"/>
      <c r="M21" s="52">
        <v>124551384</v>
      </c>
      <c r="N21" s="51"/>
      <c r="O21" s="65">
        <v>1388689902</v>
      </c>
      <c r="P21" s="51"/>
      <c r="Q21" s="52">
        <v>0</v>
      </c>
      <c r="R21" s="51"/>
      <c r="S21" s="53">
        <f t="shared" si="2"/>
        <v>1513241286</v>
      </c>
      <c r="T21" s="51"/>
      <c r="U21" s="57">
        <f t="shared" si="3"/>
        <v>9.9861013053333045E-2</v>
      </c>
    </row>
    <row r="22" spans="1:21" ht="24.75" customHeight="1">
      <c r="A22" s="58" t="s">
        <v>26</v>
      </c>
      <c r="C22" s="30">
        <v>0</v>
      </c>
      <c r="D22" s="29"/>
      <c r="E22" s="52">
        <v>2030855985</v>
      </c>
      <c r="F22" s="51"/>
      <c r="G22" s="52">
        <v>0</v>
      </c>
      <c r="H22" s="51"/>
      <c r="I22" s="53">
        <f t="shared" si="0"/>
        <v>2030855985</v>
      </c>
      <c r="J22" s="51"/>
      <c r="K22" s="57">
        <f t="shared" si="1"/>
        <v>0.13401916660865182</v>
      </c>
      <c r="L22" s="51"/>
      <c r="M22" s="52">
        <v>9981916920</v>
      </c>
      <c r="N22" s="51"/>
      <c r="O22" s="65">
        <v>-17146594207</v>
      </c>
      <c r="P22" s="51"/>
      <c r="Q22" s="52">
        <v>0</v>
      </c>
      <c r="R22" s="51"/>
      <c r="S22" s="53">
        <f t="shared" si="2"/>
        <v>-7164677287</v>
      </c>
      <c r="T22" s="51"/>
      <c r="U22" s="57">
        <f t="shared" si="3"/>
        <v>-0.47280756790032874</v>
      </c>
    </row>
    <row r="23" spans="1:21" ht="24.75" customHeight="1">
      <c r="A23" s="58" t="s">
        <v>32</v>
      </c>
      <c r="C23" s="30">
        <v>0</v>
      </c>
      <c r="D23" s="29"/>
      <c r="E23" s="52">
        <v>616745260601</v>
      </c>
      <c r="F23" s="51"/>
      <c r="G23" s="52">
        <v>0</v>
      </c>
      <c r="H23" s="51"/>
      <c r="I23" s="53">
        <f t="shared" si="0"/>
        <v>616745260601</v>
      </c>
      <c r="J23" s="51"/>
      <c r="K23" s="57">
        <f t="shared" si="1"/>
        <v>40.699924783480796</v>
      </c>
      <c r="L23" s="51"/>
      <c r="M23" s="52">
        <v>861534044000</v>
      </c>
      <c r="N23" s="51"/>
      <c r="O23" s="65">
        <v>-1052880770328</v>
      </c>
      <c r="P23" s="51"/>
      <c r="Q23" s="52">
        <v>0</v>
      </c>
      <c r="R23" s="51"/>
      <c r="S23" s="53">
        <f t="shared" si="2"/>
        <v>-191346726328</v>
      </c>
      <c r="T23" s="51"/>
      <c r="U23" s="57">
        <f t="shared" si="3"/>
        <v>-12.627251260148975</v>
      </c>
    </row>
    <row r="24" spans="1:21" ht="24.75" customHeight="1">
      <c r="A24" s="58" t="s">
        <v>31</v>
      </c>
      <c r="C24" s="30">
        <v>0</v>
      </c>
      <c r="D24" s="29"/>
      <c r="E24" s="52">
        <v>67956893497</v>
      </c>
      <c r="F24" s="51"/>
      <c r="G24" s="52">
        <v>0</v>
      </c>
      <c r="H24" s="51"/>
      <c r="I24" s="53">
        <f t="shared" si="0"/>
        <v>67956893497</v>
      </c>
      <c r="J24" s="51"/>
      <c r="K24" s="57">
        <f t="shared" si="1"/>
        <v>4.4845751245038921</v>
      </c>
      <c r="L24" s="51"/>
      <c r="M24" s="52">
        <v>328104652650</v>
      </c>
      <c r="N24" s="51"/>
      <c r="O24" s="65">
        <v>-645679997696</v>
      </c>
      <c r="P24" s="51"/>
      <c r="Q24" s="52">
        <v>0</v>
      </c>
      <c r="R24" s="51"/>
      <c r="S24" s="53">
        <f t="shared" si="2"/>
        <v>-317575345046</v>
      </c>
      <c r="T24" s="51"/>
      <c r="U24" s="57">
        <f t="shared" si="3"/>
        <v>-20.957263042224021</v>
      </c>
    </row>
    <row r="25" spans="1:21" ht="24.75" customHeight="1">
      <c r="A25" s="58" t="s">
        <v>23</v>
      </c>
      <c r="C25" s="30">
        <v>0</v>
      </c>
      <c r="D25" s="29"/>
      <c r="E25" s="53">
        <v>21445298177</v>
      </c>
      <c r="F25" s="55"/>
      <c r="G25" s="53">
        <v>0</v>
      </c>
      <c r="H25" s="55"/>
      <c r="I25" s="53">
        <f t="shared" si="0"/>
        <v>21445298177</v>
      </c>
      <c r="J25" s="55"/>
      <c r="K25" s="57">
        <f t="shared" si="1"/>
        <v>1.4152066963800882</v>
      </c>
      <c r="L25" s="55"/>
      <c r="M25" s="53">
        <v>0</v>
      </c>
      <c r="N25" s="55"/>
      <c r="O25" s="66">
        <v>-23908872843</v>
      </c>
      <c r="P25" s="55"/>
      <c r="Q25" s="53">
        <v>0</v>
      </c>
      <c r="R25" s="55"/>
      <c r="S25" s="53">
        <f t="shared" si="2"/>
        <v>-23908872843</v>
      </c>
      <c r="T25" s="55"/>
      <c r="U25" s="57">
        <f t="shared" si="3"/>
        <v>-1.5777816037364598</v>
      </c>
    </row>
    <row r="26" spans="1:21" ht="24.75" customHeight="1">
      <c r="A26" s="58" t="s">
        <v>221</v>
      </c>
      <c r="B26" s="59"/>
      <c r="C26" s="41">
        <v>0</v>
      </c>
      <c r="D26" s="41"/>
      <c r="E26" s="41">
        <v>0</v>
      </c>
      <c r="F26" s="54"/>
      <c r="G26" s="41">
        <v>0</v>
      </c>
      <c r="H26" s="54"/>
      <c r="I26" s="53">
        <f t="shared" si="0"/>
        <v>0</v>
      </c>
      <c r="J26" s="54"/>
      <c r="K26" s="57">
        <f t="shared" si="1"/>
        <v>0</v>
      </c>
      <c r="L26" s="55"/>
      <c r="M26" s="53">
        <v>0</v>
      </c>
      <c r="N26" s="53"/>
      <c r="O26" s="53">
        <v>0</v>
      </c>
      <c r="P26" s="54"/>
      <c r="Q26" s="41">
        <v>15153228273</v>
      </c>
      <c r="R26" s="54"/>
      <c r="S26" s="53">
        <f t="shared" si="2"/>
        <v>15153228273</v>
      </c>
      <c r="U26" s="57">
        <f t="shared" si="3"/>
        <v>0.9999837701825619</v>
      </c>
    </row>
    <row r="27" spans="1:21" ht="24.75" customHeight="1">
      <c r="A27" s="58" t="s">
        <v>222</v>
      </c>
      <c r="B27" s="59"/>
      <c r="C27" s="41">
        <v>0</v>
      </c>
      <c r="D27" s="41"/>
      <c r="E27" s="41">
        <v>0</v>
      </c>
      <c r="F27" s="54"/>
      <c r="G27" s="41">
        <v>0</v>
      </c>
      <c r="H27" s="54"/>
      <c r="I27" s="53">
        <f t="shared" si="0"/>
        <v>0</v>
      </c>
      <c r="J27" s="54"/>
      <c r="K27" s="57">
        <f t="shared" si="1"/>
        <v>0</v>
      </c>
      <c r="L27" s="55"/>
      <c r="M27" s="53">
        <v>0</v>
      </c>
      <c r="N27" s="53"/>
      <c r="O27" s="53">
        <v>0</v>
      </c>
      <c r="P27" s="54"/>
      <c r="Q27" s="41">
        <v>6401878731</v>
      </c>
      <c r="R27" s="54"/>
      <c r="S27" s="53">
        <f t="shared" si="2"/>
        <v>6401878731</v>
      </c>
      <c r="U27" s="57">
        <f t="shared" si="3"/>
        <v>0.42246937182907801</v>
      </c>
    </row>
    <row r="28" spans="1:21" ht="24.75" customHeight="1">
      <c r="A28" s="58" t="s">
        <v>223</v>
      </c>
      <c r="B28" s="59"/>
      <c r="C28" s="41">
        <v>0</v>
      </c>
      <c r="D28" s="41"/>
      <c r="E28" s="41">
        <v>0</v>
      </c>
      <c r="F28" s="54"/>
      <c r="G28" s="41">
        <v>0</v>
      </c>
      <c r="H28" s="54"/>
      <c r="I28" s="53">
        <f t="shared" si="0"/>
        <v>0</v>
      </c>
      <c r="J28" s="54"/>
      <c r="K28" s="57">
        <f t="shared" si="1"/>
        <v>0</v>
      </c>
      <c r="L28" s="55"/>
      <c r="M28" s="53">
        <v>0</v>
      </c>
      <c r="N28" s="53"/>
      <c r="O28" s="53">
        <v>0</v>
      </c>
      <c r="P28" s="54"/>
      <c r="Q28" s="41">
        <v>2293450187</v>
      </c>
      <c r="R28" s="54"/>
      <c r="S28" s="53">
        <f t="shared" si="2"/>
        <v>2293450187</v>
      </c>
      <c r="U28" s="57">
        <f t="shared" si="3"/>
        <v>0.15134814333976354</v>
      </c>
    </row>
    <row r="29" spans="1:21" ht="24.75" customHeight="1">
      <c r="A29" s="58" t="s">
        <v>224</v>
      </c>
      <c r="B29" s="59"/>
      <c r="C29" s="41">
        <v>0</v>
      </c>
      <c r="D29" s="41"/>
      <c r="E29" s="41">
        <v>0</v>
      </c>
      <c r="F29" s="54"/>
      <c r="G29" s="41">
        <v>0</v>
      </c>
      <c r="H29" s="54"/>
      <c r="I29" s="53">
        <f t="shared" si="0"/>
        <v>0</v>
      </c>
      <c r="J29" s="54"/>
      <c r="K29" s="57">
        <f t="shared" si="1"/>
        <v>0</v>
      </c>
      <c r="L29" s="55"/>
      <c r="M29" s="53">
        <v>0</v>
      </c>
      <c r="N29" s="53"/>
      <c r="O29" s="53">
        <v>0</v>
      </c>
      <c r="P29" s="54"/>
      <c r="Q29" s="41">
        <v>898396281</v>
      </c>
      <c r="R29" s="54"/>
      <c r="S29" s="53">
        <f t="shared" si="2"/>
        <v>898396281</v>
      </c>
      <c r="U29" s="57">
        <f t="shared" si="3"/>
        <v>5.9286488925472565E-2</v>
      </c>
    </row>
    <row r="30" spans="1:21" ht="24.75" customHeight="1">
      <c r="A30" s="58" t="s">
        <v>216</v>
      </c>
      <c r="B30" s="59"/>
      <c r="C30" s="41">
        <v>0</v>
      </c>
      <c r="D30" s="41"/>
      <c r="E30" s="41">
        <v>0</v>
      </c>
      <c r="F30" s="54"/>
      <c r="G30" s="41">
        <v>0</v>
      </c>
      <c r="H30" s="54"/>
      <c r="I30" s="53">
        <f t="shared" si="0"/>
        <v>0</v>
      </c>
      <c r="J30" s="54"/>
      <c r="K30" s="57">
        <f t="shared" si="1"/>
        <v>0</v>
      </c>
      <c r="L30" s="55"/>
      <c r="M30" s="53">
        <v>0</v>
      </c>
      <c r="N30" s="53"/>
      <c r="O30" s="53">
        <v>0</v>
      </c>
      <c r="P30" s="54"/>
      <c r="Q30" s="41">
        <v>-28522</v>
      </c>
      <c r="R30" s="54"/>
      <c r="S30" s="53">
        <f t="shared" si="2"/>
        <v>-28522</v>
      </c>
      <c r="U30" s="57">
        <f t="shared" si="3"/>
        <v>-1.8822086343123772E-6</v>
      </c>
    </row>
    <row r="31" spans="1:21" ht="24.75" customHeight="1">
      <c r="A31" s="58" t="s">
        <v>217</v>
      </c>
      <c r="B31" s="59"/>
      <c r="C31" s="41">
        <v>0</v>
      </c>
      <c r="D31" s="41"/>
      <c r="E31" s="41">
        <v>0</v>
      </c>
      <c r="F31" s="54"/>
      <c r="G31" s="41">
        <v>0</v>
      </c>
      <c r="H31" s="54"/>
      <c r="I31" s="53">
        <f t="shared" si="0"/>
        <v>0</v>
      </c>
      <c r="J31" s="54"/>
      <c r="K31" s="57">
        <f t="shared" si="1"/>
        <v>0</v>
      </c>
      <c r="L31" s="55"/>
      <c r="M31" s="53">
        <v>0</v>
      </c>
      <c r="N31" s="53"/>
      <c r="O31" s="53">
        <v>0</v>
      </c>
      <c r="P31" s="54"/>
      <c r="Q31" s="41">
        <v>401561400</v>
      </c>
      <c r="R31" s="54"/>
      <c r="S31" s="53">
        <f t="shared" si="2"/>
        <v>401561400</v>
      </c>
      <c r="U31" s="57">
        <f t="shared" si="3"/>
        <v>2.6499626053101681E-2</v>
      </c>
    </row>
    <row r="32" spans="1:21" ht="24.75" customHeight="1">
      <c r="A32" s="58" t="s">
        <v>218</v>
      </c>
      <c r="B32" s="59"/>
      <c r="C32" s="41">
        <v>0</v>
      </c>
      <c r="D32" s="41"/>
      <c r="E32" s="41">
        <v>0</v>
      </c>
      <c r="F32" s="54"/>
      <c r="G32" s="41">
        <v>0</v>
      </c>
      <c r="H32" s="54"/>
      <c r="I32" s="53">
        <f t="shared" si="0"/>
        <v>0</v>
      </c>
      <c r="J32" s="54"/>
      <c r="K32" s="57">
        <f t="shared" si="1"/>
        <v>0</v>
      </c>
      <c r="L32" s="55"/>
      <c r="M32" s="53">
        <v>0</v>
      </c>
      <c r="N32" s="53"/>
      <c r="O32" s="53">
        <v>0</v>
      </c>
      <c r="P32" s="54"/>
      <c r="Q32" s="41">
        <v>59000000</v>
      </c>
      <c r="R32" s="54"/>
      <c r="S32" s="53">
        <f t="shared" si="2"/>
        <v>59000000</v>
      </c>
      <c r="U32" s="57">
        <f t="shared" si="3"/>
        <v>3.8934965789366189E-3</v>
      </c>
    </row>
    <row r="33" spans="1:21" ht="24.75" customHeight="1">
      <c r="A33" s="58" t="s">
        <v>219</v>
      </c>
      <c r="B33" s="59"/>
      <c r="C33" s="41">
        <v>0</v>
      </c>
      <c r="D33" s="41"/>
      <c r="E33" s="41">
        <v>0</v>
      </c>
      <c r="F33" s="54"/>
      <c r="G33" s="41">
        <v>0</v>
      </c>
      <c r="H33" s="54"/>
      <c r="I33" s="53">
        <f t="shared" si="0"/>
        <v>0</v>
      </c>
      <c r="J33" s="54"/>
      <c r="K33" s="57">
        <f t="shared" si="1"/>
        <v>0</v>
      </c>
      <c r="L33" s="55"/>
      <c r="M33" s="53">
        <v>0</v>
      </c>
      <c r="N33" s="53"/>
      <c r="O33" s="53">
        <v>0</v>
      </c>
      <c r="P33" s="54"/>
      <c r="Q33" s="41">
        <v>679699188</v>
      </c>
      <c r="R33" s="54"/>
      <c r="S33" s="53">
        <f t="shared" si="2"/>
        <v>679699188</v>
      </c>
      <c r="U33" s="57">
        <f t="shared" si="3"/>
        <v>4.485434683362708E-2</v>
      </c>
    </row>
    <row r="34" spans="1:21" ht="24.75" customHeight="1">
      <c r="A34" s="58" t="s">
        <v>220</v>
      </c>
      <c r="B34" s="59"/>
      <c r="C34" s="41">
        <v>0</v>
      </c>
      <c r="D34" s="41"/>
      <c r="E34" s="41">
        <v>0</v>
      </c>
      <c r="F34" s="54"/>
      <c r="G34" s="41">
        <v>0</v>
      </c>
      <c r="H34" s="54"/>
      <c r="I34" s="53">
        <f t="shared" si="0"/>
        <v>0</v>
      </c>
      <c r="J34" s="54"/>
      <c r="K34" s="57">
        <f t="shared" si="1"/>
        <v>0</v>
      </c>
      <c r="L34" s="55"/>
      <c r="M34" s="53">
        <v>0</v>
      </c>
      <c r="N34" s="53"/>
      <c r="O34" s="53">
        <v>0</v>
      </c>
      <c r="P34" s="54"/>
      <c r="Q34" s="41">
        <v>154345205</v>
      </c>
      <c r="R34" s="54"/>
      <c r="S34" s="53">
        <f t="shared" si="2"/>
        <v>154345205</v>
      </c>
      <c r="U34" s="57">
        <f t="shared" si="3"/>
        <v>1.018546657021646E-2</v>
      </c>
    </row>
    <row r="35" spans="1:21" ht="24.75" customHeight="1">
      <c r="A35" s="58" t="s">
        <v>225</v>
      </c>
      <c r="B35" s="59"/>
      <c r="C35" s="41">
        <v>0</v>
      </c>
      <c r="D35" s="41"/>
      <c r="E35" s="41">
        <v>0</v>
      </c>
      <c r="F35" s="54"/>
      <c r="G35" s="41">
        <v>0</v>
      </c>
      <c r="H35" s="54"/>
      <c r="I35" s="53">
        <f t="shared" si="0"/>
        <v>0</v>
      </c>
      <c r="J35" s="54"/>
      <c r="K35" s="57">
        <f t="shared" si="1"/>
        <v>0</v>
      </c>
      <c r="L35" s="55"/>
      <c r="M35" s="53">
        <v>0</v>
      </c>
      <c r="N35" s="53"/>
      <c r="O35" s="53">
        <v>0</v>
      </c>
      <c r="P35" s="54"/>
      <c r="Q35" s="41">
        <v>1388000000</v>
      </c>
      <c r="R35" s="54"/>
      <c r="S35" s="53">
        <f t="shared" si="2"/>
        <v>1388000000</v>
      </c>
      <c r="U35" s="57">
        <f t="shared" si="3"/>
        <v>9.1596156806169948E-2</v>
      </c>
    </row>
    <row r="36" spans="1:21" ht="24.75" customHeight="1">
      <c r="A36" s="58" t="s">
        <v>226</v>
      </c>
      <c r="B36" s="59"/>
      <c r="C36" s="41">
        <v>0</v>
      </c>
      <c r="D36" s="41"/>
      <c r="E36" s="41">
        <v>0</v>
      </c>
      <c r="F36" s="54"/>
      <c r="G36" s="41">
        <v>0</v>
      </c>
      <c r="H36" s="54"/>
      <c r="I36" s="53">
        <f t="shared" si="0"/>
        <v>0</v>
      </c>
      <c r="J36" s="54"/>
      <c r="K36" s="57">
        <f t="shared" si="1"/>
        <v>0</v>
      </c>
      <c r="L36" s="55"/>
      <c r="M36" s="53">
        <v>0</v>
      </c>
      <c r="N36" s="53"/>
      <c r="O36" s="53">
        <v>0</v>
      </c>
      <c r="P36" s="54"/>
      <c r="Q36" s="41">
        <v>4811679400</v>
      </c>
      <c r="R36" s="54"/>
      <c r="S36" s="53">
        <f t="shared" si="2"/>
        <v>4811679400</v>
      </c>
      <c r="U36" s="57">
        <f t="shared" si="3"/>
        <v>0.31752978445491192</v>
      </c>
    </row>
    <row r="37" spans="1:21" ht="24.75" customHeight="1">
      <c r="A37" s="58" t="s">
        <v>205</v>
      </c>
      <c r="B37" s="59"/>
      <c r="C37" s="41">
        <v>0</v>
      </c>
      <c r="D37" s="41"/>
      <c r="E37" s="41">
        <v>0</v>
      </c>
      <c r="F37" s="54"/>
      <c r="G37" s="41">
        <v>0</v>
      </c>
      <c r="H37" s="54"/>
      <c r="I37" s="53">
        <f t="shared" si="0"/>
        <v>0</v>
      </c>
      <c r="J37" s="54"/>
      <c r="K37" s="57">
        <f t="shared" si="1"/>
        <v>0</v>
      </c>
      <c r="L37" s="55"/>
      <c r="M37" s="53">
        <v>0</v>
      </c>
      <c r="N37" s="53"/>
      <c r="O37" s="53">
        <v>0</v>
      </c>
      <c r="P37" s="54"/>
      <c r="Q37" s="41">
        <v>2142781</v>
      </c>
      <c r="R37" s="54"/>
      <c r="S37" s="53">
        <f t="shared" si="2"/>
        <v>2142781</v>
      </c>
      <c r="U37" s="57">
        <f t="shared" si="3"/>
        <v>1.4140526259170147E-4</v>
      </c>
    </row>
    <row r="38" spans="1:21" ht="24.75" customHeight="1">
      <c r="A38" s="58" t="s">
        <v>209</v>
      </c>
      <c r="B38" s="59"/>
      <c r="C38" s="41">
        <v>0</v>
      </c>
      <c r="D38" s="41"/>
      <c r="E38" s="41">
        <v>0</v>
      </c>
      <c r="F38" s="54"/>
      <c r="G38" s="41">
        <v>0</v>
      </c>
      <c r="H38" s="54"/>
      <c r="I38" s="53">
        <f t="shared" si="0"/>
        <v>0</v>
      </c>
      <c r="J38" s="54"/>
      <c r="K38" s="57">
        <f t="shared" si="1"/>
        <v>0</v>
      </c>
      <c r="L38" s="55"/>
      <c r="M38" s="53">
        <v>0</v>
      </c>
      <c r="N38" s="53"/>
      <c r="O38" s="53">
        <v>0</v>
      </c>
      <c r="P38" s="54"/>
      <c r="Q38" s="41">
        <v>7209557414</v>
      </c>
      <c r="R38" s="54"/>
      <c r="S38" s="53">
        <f t="shared" si="2"/>
        <v>7209557414</v>
      </c>
      <c r="U38" s="57">
        <f t="shared" si="3"/>
        <v>0.47576927333993457</v>
      </c>
    </row>
    <row r="39" spans="1:21" ht="24.75" customHeight="1">
      <c r="A39" s="58" t="s">
        <v>210</v>
      </c>
      <c r="B39" s="59"/>
      <c r="C39" s="41">
        <v>0</v>
      </c>
      <c r="D39" s="41"/>
      <c r="E39" s="41">
        <v>0</v>
      </c>
      <c r="F39" s="54"/>
      <c r="G39" s="41">
        <v>0</v>
      </c>
      <c r="H39" s="54"/>
      <c r="I39" s="53">
        <f t="shared" si="0"/>
        <v>0</v>
      </c>
      <c r="J39" s="54"/>
      <c r="K39" s="57">
        <f t="shared" si="1"/>
        <v>0</v>
      </c>
      <c r="L39" s="55"/>
      <c r="M39" s="53">
        <v>0</v>
      </c>
      <c r="N39" s="53"/>
      <c r="O39" s="53">
        <v>0</v>
      </c>
      <c r="P39" s="54"/>
      <c r="Q39" s="41">
        <v>41233074818</v>
      </c>
      <c r="R39" s="54"/>
      <c r="S39" s="53">
        <f t="shared" si="2"/>
        <v>41233074818</v>
      </c>
      <c r="U39" s="57">
        <f t="shared" si="3"/>
        <v>2.7210311142867907</v>
      </c>
    </row>
    <row r="40" spans="1:21" ht="24.75" customHeight="1">
      <c r="A40" s="58" t="s">
        <v>211</v>
      </c>
      <c r="B40" s="59"/>
      <c r="C40" s="41">
        <v>0</v>
      </c>
      <c r="D40" s="41"/>
      <c r="E40" s="41">
        <v>0</v>
      </c>
      <c r="F40" s="54"/>
      <c r="G40" s="41">
        <v>0</v>
      </c>
      <c r="H40" s="54"/>
      <c r="I40" s="53">
        <f t="shared" si="0"/>
        <v>0</v>
      </c>
      <c r="J40" s="54"/>
      <c r="K40" s="57">
        <f t="shared" si="1"/>
        <v>0</v>
      </c>
      <c r="L40" s="55"/>
      <c r="M40" s="53">
        <v>0</v>
      </c>
      <c r="N40" s="53"/>
      <c r="O40" s="53">
        <v>0</v>
      </c>
      <c r="P40" s="54"/>
      <c r="Q40" s="41">
        <v>31247649648</v>
      </c>
      <c r="R40" s="54"/>
      <c r="S40" s="53">
        <f t="shared" si="2"/>
        <v>31247649648</v>
      </c>
      <c r="U40" s="57">
        <f t="shared" si="3"/>
        <v>2.0620782543101361</v>
      </c>
    </row>
    <row r="41" spans="1:21" ht="24.75" customHeight="1">
      <c r="A41" s="58" t="s">
        <v>207</v>
      </c>
      <c r="B41" s="59"/>
      <c r="C41" s="41">
        <v>0</v>
      </c>
      <c r="D41" s="41"/>
      <c r="E41" s="41">
        <v>0</v>
      </c>
      <c r="F41" s="54"/>
      <c r="G41" s="41">
        <v>0</v>
      </c>
      <c r="H41" s="54"/>
      <c r="I41" s="53">
        <f t="shared" si="0"/>
        <v>0</v>
      </c>
      <c r="J41" s="54"/>
      <c r="K41" s="57">
        <f t="shared" si="1"/>
        <v>0</v>
      </c>
      <c r="L41" s="55"/>
      <c r="M41" s="53">
        <v>0</v>
      </c>
      <c r="N41" s="53"/>
      <c r="O41" s="53">
        <v>0</v>
      </c>
      <c r="P41" s="54"/>
      <c r="Q41" s="41">
        <v>7009053619</v>
      </c>
      <c r="R41" s="54"/>
      <c r="S41" s="53">
        <f t="shared" si="2"/>
        <v>7009053619</v>
      </c>
      <c r="U41" s="57">
        <f t="shared" si="3"/>
        <v>0.46253773368067508</v>
      </c>
    </row>
    <row r="42" spans="1:21" ht="24.75" customHeight="1">
      <c r="A42" s="58" t="s">
        <v>214</v>
      </c>
      <c r="B42" s="59"/>
      <c r="C42" s="41">
        <v>0</v>
      </c>
      <c r="D42" s="41"/>
      <c r="E42" s="41">
        <v>0</v>
      </c>
      <c r="F42" s="54"/>
      <c r="G42" s="41">
        <v>0</v>
      </c>
      <c r="H42" s="54"/>
      <c r="I42" s="53">
        <f t="shared" si="0"/>
        <v>0</v>
      </c>
      <c r="J42" s="54"/>
      <c r="K42" s="57">
        <f t="shared" si="1"/>
        <v>0</v>
      </c>
      <c r="L42" s="55"/>
      <c r="M42" s="53">
        <v>0</v>
      </c>
      <c r="N42" s="53"/>
      <c r="O42" s="53">
        <v>0</v>
      </c>
      <c r="P42" s="54"/>
      <c r="Q42" s="41">
        <v>31460322</v>
      </c>
      <c r="R42" s="54"/>
      <c r="S42" s="53">
        <f t="shared" si="2"/>
        <v>31460322</v>
      </c>
      <c r="U42" s="57">
        <f t="shared" si="3"/>
        <v>2.0761128149024482E-3</v>
      </c>
    </row>
    <row r="43" spans="1:21" ht="24.75" customHeight="1">
      <c r="A43" s="58" t="s">
        <v>215</v>
      </c>
      <c r="B43" s="59"/>
      <c r="C43" s="41">
        <v>0</v>
      </c>
      <c r="D43" s="41"/>
      <c r="E43" s="41">
        <v>0</v>
      </c>
      <c r="F43" s="54"/>
      <c r="G43" s="41">
        <v>0</v>
      </c>
      <c r="H43" s="54"/>
      <c r="I43" s="53">
        <f t="shared" si="0"/>
        <v>0</v>
      </c>
      <c r="J43" s="54"/>
      <c r="K43" s="57">
        <f t="shared" si="1"/>
        <v>0</v>
      </c>
      <c r="L43" s="55"/>
      <c r="M43" s="53">
        <v>0</v>
      </c>
      <c r="N43" s="53"/>
      <c r="O43" s="53">
        <v>0</v>
      </c>
      <c r="P43" s="54"/>
      <c r="Q43" s="41">
        <v>17758125</v>
      </c>
      <c r="R43" s="54"/>
      <c r="S43" s="53">
        <f t="shared" si="2"/>
        <v>17758125</v>
      </c>
      <c r="U43" s="57">
        <f t="shared" si="3"/>
        <v>1.1718847277259125E-3</v>
      </c>
    </row>
    <row r="44" spans="1:21" ht="24.75" customHeight="1">
      <c r="A44" s="58" t="s">
        <v>212</v>
      </c>
      <c r="B44" s="59"/>
      <c r="C44" s="41">
        <v>0</v>
      </c>
      <c r="D44" s="41"/>
      <c r="E44" s="41">
        <v>0</v>
      </c>
      <c r="F44" s="54"/>
      <c r="G44" s="41">
        <v>0</v>
      </c>
      <c r="H44" s="54"/>
      <c r="I44" s="53">
        <f t="shared" si="0"/>
        <v>0</v>
      </c>
      <c r="J44" s="54"/>
      <c r="K44" s="57">
        <f t="shared" si="1"/>
        <v>0</v>
      </c>
      <c r="L44" s="55"/>
      <c r="M44" s="53">
        <v>0</v>
      </c>
      <c r="N44" s="53"/>
      <c r="O44" s="53">
        <v>0</v>
      </c>
      <c r="P44" s="54"/>
      <c r="Q44" s="41">
        <v>3681322205</v>
      </c>
      <c r="R44" s="54"/>
      <c r="S44" s="53">
        <f t="shared" si="2"/>
        <v>3681322205</v>
      </c>
      <c r="U44" s="57">
        <f t="shared" si="3"/>
        <v>0.24293585442594764</v>
      </c>
    </row>
    <row r="45" spans="1:21" ht="24.75" customHeight="1">
      <c r="A45" s="58" t="s">
        <v>208</v>
      </c>
      <c r="B45" s="59"/>
      <c r="C45" s="41">
        <v>0</v>
      </c>
      <c r="D45" s="41"/>
      <c r="E45" s="41">
        <v>0</v>
      </c>
      <c r="F45" s="54"/>
      <c r="G45" s="41">
        <v>0</v>
      </c>
      <c r="H45" s="54"/>
      <c r="I45" s="53">
        <f t="shared" si="0"/>
        <v>0</v>
      </c>
      <c r="J45" s="54"/>
      <c r="K45" s="57">
        <f t="shared" si="1"/>
        <v>0</v>
      </c>
      <c r="L45" s="55"/>
      <c r="M45" s="53">
        <v>0</v>
      </c>
      <c r="N45" s="53"/>
      <c r="O45" s="53">
        <v>0</v>
      </c>
      <c r="P45" s="54"/>
      <c r="Q45" s="41">
        <v>13044528045</v>
      </c>
      <c r="R45" s="54"/>
      <c r="S45" s="53">
        <f t="shared" si="2"/>
        <v>13044528045</v>
      </c>
      <c r="U45" s="57">
        <f t="shared" si="3"/>
        <v>0.86082754774661507</v>
      </c>
    </row>
    <row r="46" spans="1:21" ht="24.75" customHeight="1">
      <c r="A46" s="58" t="s">
        <v>206</v>
      </c>
      <c r="B46" s="59"/>
      <c r="C46" s="41">
        <v>0</v>
      </c>
      <c r="D46" s="41"/>
      <c r="E46" s="41">
        <v>0</v>
      </c>
      <c r="F46" s="54"/>
      <c r="G46" s="41">
        <v>0</v>
      </c>
      <c r="H46" s="54"/>
      <c r="I46" s="53">
        <f t="shared" si="0"/>
        <v>0</v>
      </c>
      <c r="J46" s="54"/>
      <c r="K46" s="57">
        <f t="shared" si="1"/>
        <v>0</v>
      </c>
      <c r="L46" s="55"/>
      <c r="M46" s="53">
        <v>0</v>
      </c>
      <c r="N46" s="53"/>
      <c r="O46" s="53">
        <v>0</v>
      </c>
      <c r="P46" s="54"/>
      <c r="Q46" s="41">
        <v>5517242955</v>
      </c>
      <c r="R46" s="54"/>
      <c r="S46" s="53">
        <f t="shared" si="2"/>
        <v>5517242955</v>
      </c>
      <c r="U46" s="57">
        <f t="shared" si="3"/>
        <v>0.36409095882126546</v>
      </c>
    </row>
    <row r="47" spans="1:21" ht="24.75" customHeight="1">
      <c r="A47" s="58" t="s">
        <v>213</v>
      </c>
      <c r="B47" s="59"/>
      <c r="C47" s="41">
        <v>0</v>
      </c>
      <c r="D47" s="41"/>
      <c r="E47" s="41">
        <v>0</v>
      </c>
      <c r="F47" s="54"/>
      <c r="G47" s="41">
        <v>0</v>
      </c>
      <c r="H47" s="54"/>
      <c r="I47" s="53">
        <f t="shared" si="0"/>
        <v>0</v>
      </c>
      <c r="J47" s="54"/>
      <c r="K47" s="57">
        <f t="shared" si="1"/>
        <v>0</v>
      </c>
      <c r="L47" s="55"/>
      <c r="M47" s="53">
        <v>0</v>
      </c>
      <c r="N47" s="53"/>
      <c r="O47" s="53">
        <v>0</v>
      </c>
      <c r="P47" s="54"/>
      <c r="Q47" s="41">
        <v>11951040</v>
      </c>
      <c r="R47" s="54"/>
      <c r="S47" s="53">
        <f t="shared" si="2"/>
        <v>11951040</v>
      </c>
      <c r="U47" s="57">
        <f t="shared" si="3"/>
        <v>7.8866666702940159E-4</v>
      </c>
    </row>
    <row r="48" spans="1:21" ht="24.75" customHeight="1">
      <c r="A48" s="58" t="s">
        <v>232</v>
      </c>
      <c r="B48" s="59"/>
      <c r="C48" s="41">
        <v>0</v>
      </c>
      <c r="D48" s="41"/>
      <c r="E48" s="41">
        <v>0</v>
      </c>
      <c r="F48" s="54"/>
      <c r="G48" s="41">
        <v>0</v>
      </c>
      <c r="H48" s="54"/>
      <c r="I48" s="53">
        <f t="shared" si="0"/>
        <v>0</v>
      </c>
      <c r="J48" s="54"/>
      <c r="K48" s="57">
        <f t="shared" si="1"/>
        <v>0</v>
      </c>
      <c r="L48" s="55"/>
      <c r="M48" s="53">
        <v>0</v>
      </c>
      <c r="N48" s="53"/>
      <c r="O48" s="53">
        <v>0</v>
      </c>
      <c r="P48" s="54"/>
      <c r="Q48" s="41">
        <v>1838644996</v>
      </c>
      <c r="R48" s="54"/>
      <c r="S48" s="53">
        <f t="shared" si="2"/>
        <v>1838644996</v>
      </c>
      <c r="U48" s="57">
        <f t="shared" si="3"/>
        <v>0.12133488138652429</v>
      </c>
    </row>
    <row r="49" spans="1:21" ht="24.75" customHeight="1">
      <c r="A49" s="58" t="s">
        <v>227</v>
      </c>
      <c r="B49" s="59"/>
      <c r="C49" s="41">
        <v>0</v>
      </c>
      <c r="D49" s="41"/>
      <c r="E49" s="41">
        <v>0</v>
      </c>
      <c r="F49" s="54"/>
      <c r="G49" s="41">
        <v>0</v>
      </c>
      <c r="H49" s="54"/>
      <c r="I49" s="53">
        <f t="shared" si="0"/>
        <v>0</v>
      </c>
      <c r="J49" s="54"/>
      <c r="K49" s="57">
        <f t="shared" si="1"/>
        <v>0</v>
      </c>
      <c r="L49" s="55"/>
      <c r="M49" s="53">
        <v>0</v>
      </c>
      <c r="N49" s="53"/>
      <c r="O49" s="53">
        <v>0</v>
      </c>
      <c r="P49" s="54"/>
      <c r="Q49" s="41">
        <v>-723958305</v>
      </c>
      <c r="R49" s="54"/>
      <c r="S49" s="53">
        <f t="shared" si="2"/>
        <v>-723958305</v>
      </c>
      <c r="U49" s="57">
        <f t="shared" si="3"/>
        <v>-4.7775070912038191E-2</v>
      </c>
    </row>
    <row r="50" spans="1:21" ht="24.75" customHeight="1">
      <c r="A50" s="58" t="s">
        <v>228</v>
      </c>
      <c r="B50" s="59"/>
      <c r="C50" s="41">
        <v>0</v>
      </c>
      <c r="D50" s="41"/>
      <c r="E50" s="41">
        <v>0</v>
      </c>
      <c r="F50" s="54"/>
      <c r="G50" s="41">
        <v>0</v>
      </c>
      <c r="H50" s="54"/>
      <c r="I50" s="53">
        <f t="shared" si="0"/>
        <v>0</v>
      </c>
      <c r="J50" s="54"/>
      <c r="K50" s="57">
        <f t="shared" si="1"/>
        <v>0</v>
      </c>
      <c r="L50" s="55"/>
      <c r="M50" s="53">
        <v>0</v>
      </c>
      <c r="N50" s="53"/>
      <c r="O50" s="53">
        <v>0</v>
      </c>
      <c r="P50" s="54"/>
      <c r="Q50" s="41">
        <v>-909407</v>
      </c>
      <c r="R50" s="54"/>
      <c r="S50" s="53">
        <f t="shared" si="2"/>
        <v>-909407</v>
      </c>
      <c r="U50" s="57">
        <f t="shared" si="3"/>
        <v>-6.0013102429847694E-5</v>
      </c>
    </row>
    <row r="51" spans="1:21" ht="24.75" customHeight="1">
      <c r="A51" s="58" t="s">
        <v>229</v>
      </c>
      <c r="B51" s="59"/>
      <c r="C51" s="41">
        <v>0</v>
      </c>
      <c r="D51" s="41"/>
      <c r="E51" s="41">
        <v>0</v>
      </c>
      <c r="F51" s="54"/>
      <c r="G51" s="41">
        <v>0</v>
      </c>
      <c r="H51" s="54"/>
      <c r="I51" s="53">
        <f t="shared" si="0"/>
        <v>0</v>
      </c>
      <c r="J51" s="54"/>
      <c r="K51" s="57">
        <f t="shared" si="1"/>
        <v>0</v>
      </c>
      <c r="L51" s="55"/>
      <c r="M51" s="53">
        <v>0</v>
      </c>
      <c r="N51" s="53"/>
      <c r="O51" s="53">
        <v>0</v>
      </c>
      <c r="P51" s="54"/>
      <c r="Q51" s="41">
        <v>226960027</v>
      </c>
      <c r="R51" s="54"/>
      <c r="S51" s="53">
        <f t="shared" si="2"/>
        <v>226960027</v>
      </c>
      <c r="U51" s="57">
        <f t="shared" si="3"/>
        <v>1.4977425231862079E-2</v>
      </c>
    </row>
    <row r="52" spans="1:21" ht="24.75" customHeight="1">
      <c r="A52" s="58" t="s">
        <v>230</v>
      </c>
      <c r="B52" s="59"/>
      <c r="C52" s="41">
        <v>0</v>
      </c>
      <c r="D52" s="41"/>
      <c r="E52" s="41">
        <v>0</v>
      </c>
      <c r="F52" s="54"/>
      <c r="G52" s="41">
        <v>0</v>
      </c>
      <c r="H52" s="54"/>
      <c r="I52" s="53">
        <f t="shared" si="0"/>
        <v>0</v>
      </c>
      <c r="J52" s="54"/>
      <c r="K52" s="57">
        <f t="shared" si="1"/>
        <v>0</v>
      </c>
      <c r="L52" s="55"/>
      <c r="M52" s="53">
        <v>0</v>
      </c>
      <c r="N52" s="53"/>
      <c r="O52" s="53">
        <v>0</v>
      </c>
      <c r="P52" s="54"/>
      <c r="Q52" s="41">
        <v>596034593</v>
      </c>
      <c r="R52" s="54"/>
      <c r="S52" s="53">
        <f t="shared" si="2"/>
        <v>596034593</v>
      </c>
      <c r="U52" s="57">
        <f t="shared" si="3"/>
        <v>3.9333197436836949E-2</v>
      </c>
    </row>
    <row r="53" spans="1:21" ht="24.75" customHeight="1">
      <c r="A53" s="58" t="s">
        <v>231</v>
      </c>
      <c r="B53" s="59"/>
      <c r="C53" s="41">
        <v>0</v>
      </c>
      <c r="D53" s="41"/>
      <c r="E53" s="41">
        <v>0</v>
      </c>
      <c r="F53" s="54"/>
      <c r="G53" s="41">
        <v>0</v>
      </c>
      <c r="H53" s="54"/>
      <c r="I53" s="53">
        <f t="shared" si="0"/>
        <v>0</v>
      </c>
      <c r="J53" s="54"/>
      <c r="K53" s="57">
        <f t="shared" si="1"/>
        <v>0</v>
      </c>
      <c r="L53" s="55"/>
      <c r="M53" s="53">
        <v>0</v>
      </c>
      <c r="N53" s="53"/>
      <c r="O53" s="53">
        <v>0</v>
      </c>
      <c r="P53" s="54"/>
      <c r="Q53" s="41">
        <v>330381471</v>
      </c>
      <c r="R53" s="54"/>
      <c r="S53" s="53">
        <f t="shared" si="2"/>
        <v>330381471</v>
      </c>
      <c r="U53" s="57">
        <f t="shared" si="3"/>
        <v>2.1802358086144877E-2</v>
      </c>
    </row>
    <row r="54" spans="1:21" ht="24.75" customHeight="1">
      <c r="A54" s="58" t="s">
        <v>233</v>
      </c>
      <c r="B54" s="59"/>
      <c r="C54" s="41">
        <v>0</v>
      </c>
      <c r="D54" s="41"/>
      <c r="E54" s="41">
        <v>0</v>
      </c>
      <c r="F54" s="54"/>
      <c r="G54" s="41">
        <v>0</v>
      </c>
      <c r="H54" s="54"/>
      <c r="I54" s="53">
        <f t="shared" si="0"/>
        <v>0</v>
      </c>
      <c r="J54" s="54"/>
      <c r="K54" s="57">
        <f t="shared" si="1"/>
        <v>0</v>
      </c>
      <c r="L54" s="55"/>
      <c r="M54" s="53">
        <v>0</v>
      </c>
      <c r="N54" s="53"/>
      <c r="O54" s="53">
        <v>0</v>
      </c>
      <c r="P54" s="54"/>
      <c r="Q54" s="41">
        <v>2123340933</v>
      </c>
      <c r="R54" s="54"/>
      <c r="S54" s="53">
        <f t="shared" si="2"/>
        <v>2123340933</v>
      </c>
      <c r="U54" s="57">
        <f t="shared" si="3"/>
        <v>0.14012238404324726</v>
      </c>
    </row>
    <row r="55" spans="1:21" ht="24.75" customHeight="1">
      <c r="A55" s="58" t="s">
        <v>234</v>
      </c>
      <c r="B55" s="59"/>
      <c r="C55" s="41">
        <v>0</v>
      </c>
      <c r="D55" s="41"/>
      <c r="E55" s="41">
        <v>0</v>
      </c>
      <c r="F55" s="54"/>
      <c r="G55" s="41">
        <v>0</v>
      </c>
      <c r="H55" s="54"/>
      <c r="I55" s="53">
        <f t="shared" si="0"/>
        <v>0</v>
      </c>
      <c r="J55" s="54"/>
      <c r="K55" s="57">
        <f t="shared" si="1"/>
        <v>0</v>
      </c>
      <c r="L55" s="55"/>
      <c r="M55" s="53">
        <v>0</v>
      </c>
      <c r="N55" s="53"/>
      <c r="O55" s="53">
        <v>0</v>
      </c>
      <c r="P55" s="54"/>
      <c r="Q55" s="41">
        <v>-211383210</v>
      </c>
      <c r="R55" s="54"/>
      <c r="S55" s="53">
        <f t="shared" si="2"/>
        <v>-211383210</v>
      </c>
      <c r="U55" s="57">
        <f t="shared" si="3"/>
        <v>-1.3949488219993911E-2</v>
      </c>
    </row>
    <row r="56" spans="1:21" ht="24.75" customHeight="1">
      <c r="A56" s="58" t="s">
        <v>235</v>
      </c>
      <c r="B56" s="59"/>
      <c r="C56" s="41">
        <v>0</v>
      </c>
      <c r="D56" s="41"/>
      <c r="E56" s="41">
        <v>0</v>
      </c>
      <c r="F56" s="54"/>
      <c r="G56" s="41">
        <v>0</v>
      </c>
      <c r="H56" s="54"/>
      <c r="I56" s="53">
        <f t="shared" si="0"/>
        <v>0</v>
      </c>
      <c r="J56" s="54"/>
      <c r="K56" s="57">
        <f t="shared" si="1"/>
        <v>0</v>
      </c>
      <c r="L56" s="55"/>
      <c r="M56" s="53">
        <v>0</v>
      </c>
      <c r="N56" s="53"/>
      <c r="O56" s="53">
        <v>0</v>
      </c>
      <c r="P56" s="54"/>
      <c r="Q56" s="41">
        <v>5778366824</v>
      </c>
      <c r="R56" s="54"/>
      <c r="S56" s="53">
        <f t="shared" si="2"/>
        <v>5778366824</v>
      </c>
      <c r="U56" s="57">
        <f t="shared" si="3"/>
        <v>0.38132290612008229</v>
      </c>
    </row>
    <row r="57" spans="1:21" ht="24.75" customHeight="1">
      <c r="A57" s="58" t="s">
        <v>236</v>
      </c>
      <c r="B57" s="59"/>
      <c r="C57" s="41">
        <v>0</v>
      </c>
      <c r="D57" s="41"/>
      <c r="E57" s="41">
        <v>0</v>
      </c>
      <c r="F57" s="54"/>
      <c r="G57" s="41">
        <v>0</v>
      </c>
      <c r="H57" s="54"/>
      <c r="I57" s="53">
        <f t="shared" si="0"/>
        <v>0</v>
      </c>
      <c r="J57" s="54"/>
      <c r="K57" s="57">
        <f t="shared" si="1"/>
        <v>0</v>
      </c>
      <c r="L57" s="55"/>
      <c r="M57" s="53">
        <v>0</v>
      </c>
      <c r="N57" s="53"/>
      <c r="O57" s="53">
        <v>0</v>
      </c>
      <c r="P57" s="54"/>
      <c r="Q57" s="41">
        <v>886150000</v>
      </c>
      <c r="R57" s="54"/>
      <c r="S57" s="53">
        <f t="shared" si="2"/>
        <v>886150000</v>
      </c>
      <c r="U57" s="57">
        <f t="shared" si="3"/>
        <v>5.8478338871604821E-2</v>
      </c>
    </row>
    <row r="58" spans="1:21" ht="24.75" customHeight="1">
      <c r="A58" s="58" t="s">
        <v>237</v>
      </c>
      <c r="B58" s="59"/>
      <c r="C58" s="41">
        <v>0</v>
      </c>
      <c r="D58" s="41"/>
      <c r="E58" s="41">
        <v>0</v>
      </c>
      <c r="F58" s="54"/>
      <c r="G58" s="41">
        <v>0</v>
      </c>
      <c r="H58" s="54"/>
      <c r="I58" s="53">
        <f t="shared" si="0"/>
        <v>0</v>
      </c>
      <c r="J58" s="54"/>
      <c r="K58" s="57">
        <f t="shared" si="1"/>
        <v>0</v>
      </c>
      <c r="L58" s="55"/>
      <c r="M58" s="53">
        <v>0</v>
      </c>
      <c r="N58" s="53"/>
      <c r="O58" s="53">
        <v>0</v>
      </c>
      <c r="P58" s="54"/>
      <c r="Q58" s="41">
        <v>1179500000</v>
      </c>
      <c r="R58" s="54"/>
      <c r="S58" s="53">
        <f t="shared" si="2"/>
        <v>1179500000</v>
      </c>
      <c r="U58" s="57">
        <f t="shared" si="3"/>
        <v>7.7836935845012584E-2</v>
      </c>
    </row>
    <row r="59" spans="1:21" ht="24.75" customHeight="1">
      <c r="A59" s="58" t="s">
        <v>238</v>
      </c>
      <c r="B59" s="59"/>
      <c r="C59" s="41">
        <v>0</v>
      </c>
      <c r="D59" s="41"/>
      <c r="E59" s="41">
        <v>0</v>
      </c>
      <c r="F59" s="54"/>
      <c r="G59" s="41">
        <v>0</v>
      </c>
      <c r="H59" s="54"/>
      <c r="I59" s="53">
        <f t="shared" si="0"/>
        <v>0</v>
      </c>
      <c r="J59" s="54"/>
      <c r="K59" s="57">
        <f t="shared" si="1"/>
        <v>0</v>
      </c>
      <c r="L59" s="55"/>
      <c r="M59" s="53">
        <v>0</v>
      </c>
      <c r="N59" s="53"/>
      <c r="O59" s="53">
        <v>0</v>
      </c>
      <c r="P59" s="54"/>
      <c r="Q59" s="41">
        <v>10000000</v>
      </c>
      <c r="R59" s="54"/>
      <c r="S59" s="53">
        <f t="shared" si="2"/>
        <v>10000000</v>
      </c>
      <c r="U59" s="57">
        <f t="shared" si="3"/>
        <v>6.5991467439603711E-4</v>
      </c>
    </row>
    <row r="60" spans="1:21" ht="24.75" customHeight="1">
      <c r="A60" s="58" t="s">
        <v>239</v>
      </c>
      <c r="B60" s="59"/>
      <c r="C60" s="41">
        <v>0</v>
      </c>
      <c r="D60" s="41"/>
      <c r="E60" s="41">
        <v>0</v>
      </c>
      <c r="F60" s="54"/>
      <c r="G60" s="41">
        <v>0</v>
      </c>
      <c r="H60" s="54"/>
      <c r="I60" s="53">
        <f t="shared" si="0"/>
        <v>0</v>
      </c>
      <c r="J60" s="54"/>
      <c r="K60" s="57">
        <f t="shared" si="1"/>
        <v>0</v>
      </c>
      <c r="L60" s="55"/>
      <c r="M60" s="53">
        <v>0</v>
      </c>
      <c r="N60" s="53"/>
      <c r="O60" s="53">
        <v>0</v>
      </c>
      <c r="P60" s="54"/>
      <c r="Q60" s="41">
        <v>195000000</v>
      </c>
      <c r="R60" s="54"/>
      <c r="S60" s="53">
        <f t="shared" si="2"/>
        <v>195000000</v>
      </c>
      <c r="U60" s="57">
        <f t="shared" si="3"/>
        <v>1.2868336150722724E-2</v>
      </c>
    </row>
    <row r="61" spans="1:21" ht="24.75" customHeight="1">
      <c r="A61" s="58" t="s">
        <v>240</v>
      </c>
      <c r="B61" s="59"/>
      <c r="C61" s="41">
        <v>0</v>
      </c>
      <c r="D61" s="41"/>
      <c r="E61" s="41">
        <v>0</v>
      </c>
      <c r="F61" s="54"/>
      <c r="G61" s="41">
        <v>0</v>
      </c>
      <c r="H61" s="54"/>
      <c r="I61" s="53">
        <f t="shared" si="0"/>
        <v>0</v>
      </c>
      <c r="J61" s="54"/>
      <c r="K61" s="57">
        <f t="shared" si="1"/>
        <v>0</v>
      </c>
      <c r="L61" s="55"/>
      <c r="M61" s="53">
        <v>0</v>
      </c>
      <c r="N61" s="53"/>
      <c r="O61" s="53">
        <v>0</v>
      </c>
      <c r="P61" s="54"/>
      <c r="Q61" s="41">
        <v>630240000</v>
      </c>
      <c r="R61" s="54"/>
      <c r="S61" s="53">
        <f t="shared" si="2"/>
        <v>630240000</v>
      </c>
      <c r="U61" s="57">
        <f t="shared" si="3"/>
        <v>4.159046243913584E-2</v>
      </c>
    </row>
    <row r="62" spans="1:21" ht="24.75" customHeight="1">
      <c r="A62" s="58" t="s">
        <v>241</v>
      </c>
      <c r="B62" s="59"/>
      <c r="C62" s="53">
        <v>0</v>
      </c>
      <c r="D62" s="53"/>
      <c r="E62" s="53">
        <v>0</v>
      </c>
      <c r="F62" s="55"/>
      <c r="G62" s="53">
        <v>0</v>
      </c>
      <c r="H62" s="55"/>
      <c r="I62" s="53">
        <f t="shared" si="0"/>
        <v>0</v>
      </c>
      <c r="J62" s="55"/>
      <c r="K62" s="57">
        <f t="shared" si="1"/>
        <v>0</v>
      </c>
      <c r="L62" s="55"/>
      <c r="M62" s="53">
        <v>0</v>
      </c>
      <c r="N62" s="53"/>
      <c r="O62" s="53">
        <v>0</v>
      </c>
      <c r="P62" s="55"/>
      <c r="Q62" s="53">
        <v>72500000</v>
      </c>
      <c r="R62" s="55"/>
      <c r="S62" s="53">
        <f t="shared" si="2"/>
        <v>72500000</v>
      </c>
      <c r="U62" s="57">
        <f t="shared" si="3"/>
        <v>4.7843813893712686E-3</v>
      </c>
    </row>
    <row r="63" spans="1:21" ht="24.75" customHeight="1">
      <c r="A63" s="58" t="s">
        <v>53</v>
      </c>
      <c r="B63" s="59"/>
      <c r="C63" s="41">
        <v>0</v>
      </c>
      <c r="D63" s="41"/>
      <c r="E63" s="41">
        <v>0</v>
      </c>
      <c r="F63" s="54"/>
      <c r="G63" s="41">
        <v>0</v>
      </c>
      <c r="H63" s="54"/>
      <c r="I63" s="53">
        <f t="shared" si="0"/>
        <v>0</v>
      </c>
      <c r="J63" s="54"/>
      <c r="K63" s="57">
        <f t="shared" si="1"/>
        <v>0</v>
      </c>
      <c r="L63" s="55"/>
      <c r="M63" s="53">
        <v>0</v>
      </c>
      <c r="N63" s="53"/>
      <c r="O63" s="53">
        <v>0</v>
      </c>
      <c r="P63" s="54"/>
      <c r="Q63" s="41">
        <v>-290073319</v>
      </c>
      <c r="R63" s="54"/>
      <c r="S63" s="53">
        <f t="shared" si="2"/>
        <v>-290073319</v>
      </c>
      <c r="U63" s="57">
        <f t="shared" si="3"/>
        <v>-1.9142363985886281E-2</v>
      </c>
    </row>
    <row r="64" spans="1:21" ht="24.75" customHeight="1">
      <c r="A64" s="58" t="s">
        <v>60</v>
      </c>
      <c r="B64" s="59"/>
      <c r="C64" s="41">
        <v>0</v>
      </c>
      <c r="D64" s="41"/>
      <c r="E64" s="41">
        <v>0</v>
      </c>
      <c r="F64" s="54"/>
      <c r="G64" s="41">
        <v>-377518300</v>
      </c>
      <c r="H64" s="54"/>
      <c r="I64" s="53">
        <f t="shared" si="0"/>
        <v>-377518300</v>
      </c>
      <c r="J64" s="54"/>
      <c r="K64" s="57">
        <f t="shared" si="1"/>
        <v>-2.4912986602304545E-2</v>
      </c>
      <c r="L64" s="55"/>
      <c r="M64" s="53">
        <v>0</v>
      </c>
      <c r="N64" s="53"/>
      <c r="O64" s="53">
        <v>0</v>
      </c>
      <c r="P64" s="54"/>
      <c r="Q64" s="41">
        <v>-252328432</v>
      </c>
      <c r="R64" s="54"/>
      <c r="S64" s="53">
        <f t="shared" si="2"/>
        <v>-252328432</v>
      </c>
      <c r="U64" s="57">
        <f t="shared" si="3"/>
        <v>-1.6651523504414258E-2</v>
      </c>
    </row>
    <row r="65" spans="1:21" ht="24.75" customHeight="1">
      <c r="A65" s="6" t="s">
        <v>242</v>
      </c>
      <c r="C65" s="41">
        <v>0</v>
      </c>
      <c r="D65" s="54"/>
      <c r="E65" s="41">
        <v>0</v>
      </c>
      <c r="F65" s="54"/>
      <c r="G65" s="41">
        <v>0</v>
      </c>
      <c r="H65" s="54"/>
      <c r="I65" s="53">
        <f t="shared" si="0"/>
        <v>0</v>
      </c>
      <c r="J65" s="54"/>
      <c r="K65" s="57">
        <f t="shared" si="1"/>
        <v>0</v>
      </c>
      <c r="L65" s="55"/>
      <c r="M65" s="41">
        <f t="shared" ref="M65:M84" si="4">I65+G65</f>
        <v>0</v>
      </c>
      <c r="N65" s="53"/>
      <c r="O65" s="41">
        <v>208585624</v>
      </c>
      <c r="P65" s="54"/>
      <c r="Q65" s="41">
        <f t="shared" ref="Q65:Q84" si="5">M65+K65</f>
        <v>0</v>
      </c>
      <c r="R65" s="54"/>
      <c r="S65" s="53">
        <f t="shared" si="2"/>
        <v>208585624</v>
      </c>
      <c r="U65" s="57">
        <f t="shared" si="3"/>
        <v>1.3764871414565422E-2</v>
      </c>
    </row>
    <row r="66" spans="1:21" ht="24.75" customHeight="1">
      <c r="A66" s="6" t="s">
        <v>243</v>
      </c>
      <c r="C66" s="41">
        <v>0</v>
      </c>
      <c r="D66" s="54"/>
      <c r="E66" s="41">
        <v>0</v>
      </c>
      <c r="F66" s="54"/>
      <c r="G66" s="41">
        <v>0</v>
      </c>
      <c r="H66" s="54"/>
      <c r="I66" s="53">
        <f t="shared" si="0"/>
        <v>0</v>
      </c>
      <c r="J66" s="54"/>
      <c r="K66" s="57">
        <f t="shared" si="1"/>
        <v>0</v>
      </c>
      <c r="L66" s="55"/>
      <c r="M66" s="41">
        <f t="shared" si="4"/>
        <v>0</v>
      </c>
      <c r="N66" s="53"/>
      <c r="O66" s="41">
        <v>-1417168265</v>
      </c>
      <c r="P66" s="54"/>
      <c r="Q66" s="41">
        <f t="shared" si="5"/>
        <v>0</v>
      </c>
      <c r="R66" s="54"/>
      <c r="S66" s="53">
        <f t="shared" si="2"/>
        <v>-1417168265</v>
      </c>
      <c r="U66" s="57">
        <f t="shared" si="3"/>
        <v>-9.3521013416187182E-2</v>
      </c>
    </row>
    <row r="67" spans="1:21" ht="24.75" customHeight="1">
      <c r="A67" s="6" t="s">
        <v>244</v>
      </c>
      <c r="C67" s="41">
        <v>0</v>
      </c>
      <c r="D67" s="54"/>
      <c r="E67" s="41">
        <v>0</v>
      </c>
      <c r="F67" s="54"/>
      <c r="G67" s="41">
        <v>0</v>
      </c>
      <c r="H67" s="54"/>
      <c r="I67" s="53">
        <f t="shared" si="0"/>
        <v>0</v>
      </c>
      <c r="J67" s="54"/>
      <c r="K67" s="57">
        <f t="shared" si="1"/>
        <v>0</v>
      </c>
      <c r="L67" s="55"/>
      <c r="M67" s="41">
        <f t="shared" si="4"/>
        <v>0</v>
      </c>
      <c r="N67" s="53"/>
      <c r="O67" s="41">
        <v>-1379619402</v>
      </c>
      <c r="P67" s="54"/>
      <c r="Q67" s="41">
        <f t="shared" si="5"/>
        <v>0</v>
      </c>
      <c r="R67" s="54"/>
      <c r="S67" s="53">
        <f t="shared" si="2"/>
        <v>-1379619402</v>
      </c>
      <c r="U67" s="57">
        <f t="shared" si="3"/>
        <v>-9.104310884612854E-2</v>
      </c>
    </row>
    <row r="68" spans="1:21" ht="24.75" customHeight="1">
      <c r="A68" s="6" t="s">
        <v>245</v>
      </c>
      <c r="C68" s="41">
        <v>0</v>
      </c>
      <c r="D68" s="54"/>
      <c r="E68" s="41">
        <v>0</v>
      </c>
      <c r="F68" s="54"/>
      <c r="G68" s="41">
        <v>0</v>
      </c>
      <c r="H68" s="54"/>
      <c r="I68" s="53">
        <f t="shared" si="0"/>
        <v>0</v>
      </c>
      <c r="J68" s="54"/>
      <c r="K68" s="57">
        <f t="shared" si="1"/>
        <v>0</v>
      </c>
      <c r="L68" s="55"/>
      <c r="M68" s="41">
        <f t="shared" si="4"/>
        <v>0</v>
      </c>
      <c r="N68" s="53"/>
      <c r="O68" s="41">
        <v>-2495429713</v>
      </c>
      <c r="P68" s="54"/>
      <c r="Q68" s="41">
        <f t="shared" si="5"/>
        <v>0</v>
      </c>
      <c r="R68" s="54"/>
      <c r="S68" s="53">
        <f t="shared" si="2"/>
        <v>-2495429713</v>
      </c>
      <c r="U68" s="57">
        <f t="shared" si="3"/>
        <v>-0.16467706865325912</v>
      </c>
    </row>
    <row r="69" spans="1:21" ht="24.75" customHeight="1">
      <c r="A69" s="6" t="s">
        <v>246</v>
      </c>
      <c r="C69" s="41">
        <v>0</v>
      </c>
      <c r="D69" s="54"/>
      <c r="E69" s="41">
        <v>0</v>
      </c>
      <c r="F69" s="54"/>
      <c r="G69" s="41">
        <v>0</v>
      </c>
      <c r="H69" s="54"/>
      <c r="I69" s="53">
        <f t="shared" si="0"/>
        <v>0</v>
      </c>
      <c r="J69" s="54"/>
      <c r="K69" s="57">
        <f t="shared" si="1"/>
        <v>0</v>
      </c>
      <c r="L69" s="55"/>
      <c r="M69" s="41">
        <f t="shared" si="4"/>
        <v>0</v>
      </c>
      <c r="N69" s="53"/>
      <c r="O69" s="41">
        <v>51959919</v>
      </c>
      <c r="P69" s="54"/>
      <c r="Q69" s="41">
        <f t="shared" si="5"/>
        <v>0</v>
      </c>
      <c r="R69" s="54"/>
      <c r="S69" s="53">
        <f t="shared" si="2"/>
        <v>51959919</v>
      </c>
      <c r="U69" s="57">
        <f t="shared" si="3"/>
        <v>3.4289113028529465E-3</v>
      </c>
    </row>
    <row r="70" spans="1:21" ht="24.75" customHeight="1">
      <c r="A70" s="6" t="s">
        <v>247</v>
      </c>
      <c r="C70" s="41">
        <v>0</v>
      </c>
      <c r="D70" s="54"/>
      <c r="E70" s="41">
        <v>0</v>
      </c>
      <c r="F70" s="54"/>
      <c r="G70" s="41">
        <v>0</v>
      </c>
      <c r="H70" s="54"/>
      <c r="I70" s="53">
        <f t="shared" si="0"/>
        <v>0</v>
      </c>
      <c r="J70" s="54"/>
      <c r="K70" s="57">
        <f t="shared" si="1"/>
        <v>0</v>
      </c>
      <c r="L70" s="55"/>
      <c r="M70" s="41">
        <f t="shared" si="4"/>
        <v>0</v>
      </c>
      <c r="N70" s="53"/>
      <c r="O70" s="41">
        <v>797468</v>
      </c>
      <c r="P70" s="54"/>
      <c r="Q70" s="41">
        <f t="shared" si="5"/>
        <v>0</v>
      </c>
      <c r="R70" s="54"/>
      <c r="S70" s="53">
        <f t="shared" si="2"/>
        <v>797468</v>
      </c>
      <c r="U70" s="57">
        <f t="shared" si="3"/>
        <v>5.2626083556125893E-5</v>
      </c>
    </row>
    <row r="71" spans="1:21" ht="24.75" customHeight="1">
      <c r="A71" s="6" t="s">
        <v>248</v>
      </c>
      <c r="C71" s="41">
        <v>0</v>
      </c>
      <c r="D71" s="54"/>
      <c r="E71" s="41">
        <v>0</v>
      </c>
      <c r="F71" s="54"/>
      <c r="G71" s="41">
        <v>0</v>
      </c>
      <c r="H71" s="54"/>
      <c r="I71" s="53">
        <f t="shared" si="0"/>
        <v>0</v>
      </c>
      <c r="J71" s="54"/>
      <c r="K71" s="57">
        <f t="shared" si="1"/>
        <v>0</v>
      </c>
      <c r="L71" s="55"/>
      <c r="M71" s="41">
        <f t="shared" si="4"/>
        <v>0</v>
      </c>
      <c r="N71" s="53"/>
      <c r="O71" s="41">
        <v>33998030</v>
      </c>
      <c r="P71" s="54"/>
      <c r="Q71" s="41">
        <f t="shared" si="5"/>
        <v>0</v>
      </c>
      <c r="R71" s="54"/>
      <c r="S71" s="53">
        <f t="shared" si="2"/>
        <v>33998030</v>
      </c>
      <c r="U71" s="57">
        <f t="shared" si="3"/>
        <v>2.2435798897556701E-3</v>
      </c>
    </row>
    <row r="72" spans="1:21" ht="24.75" customHeight="1">
      <c r="A72" s="6" t="s">
        <v>249</v>
      </c>
      <c r="C72" s="41">
        <v>0</v>
      </c>
      <c r="D72" s="54"/>
      <c r="E72" s="41">
        <v>0</v>
      </c>
      <c r="F72" s="54"/>
      <c r="G72" s="41">
        <v>0</v>
      </c>
      <c r="H72" s="54"/>
      <c r="I72" s="53">
        <f t="shared" si="0"/>
        <v>0</v>
      </c>
      <c r="J72" s="54"/>
      <c r="K72" s="57">
        <f t="shared" si="1"/>
        <v>0</v>
      </c>
      <c r="L72" s="55"/>
      <c r="M72" s="41">
        <f t="shared" si="4"/>
        <v>0</v>
      </c>
      <c r="N72" s="53"/>
      <c r="O72" s="41">
        <v>16986231</v>
      </c>
      <c r="P72" s="54"/>
      <c r="Q72" s="41">
        <f t="shared" si="5"/>
        <v>0</v>
      </c>
      <c r="R72" s="54"/>
      <c r="S72" s="53">
        <f t="shared" si="2"/>
        <v>16986231</v>
      </c>
      <c r="U72" s="57">
        <f t="shared" si="3"/>
        <v>1.1209463099580872E-3</v>
      </c>
    </row>
    <row r="73" spans="1:21" ht="24.75" customHeight="1">
      <c r="A73" s="6" t="s">
        <v>250</v>
      </c>
      <c r="C73" s="41">
        <v>0</v>
      </c>
      <c r="D73" s="54"/>
      <c r="E73" s="41">
        <v>0</v>
      </c>
      <c r="F73" s="54"/>
      <c r="G73" s="41">
        <v>0</v>
      </c>
      <c r="H73" s="54"/>
      <c r="I73" s="53">
        <f t="shared" ref="I73:I84" si="6">G73+E73+C73</f>
        <v>0</v>
      </c>
      <c r="J73" s="54"/>
      <c r="K73" s="57">
        <f t="shared" ref="K73:K84" si="7">I73/1515347421112*100</f>
        <v>0</v>
      </c>
      <c r="L73" s="55"/>
      <c r="M73" s="41">
        <f t="shared" si="4"/>
        <v>0</v>
      </c>
      <c r="N73" s="53"/>
      <c r="O73" s="41">
        <v>271648413</v>
      </c>
      <c r="P73" s="54"/>
      <c r="Q73" s="41">
        <f t="shared" si="5"/>
        <v>0</v>
      </c>
      <c r="R73" s="54"/>
      <c r="S73" s="53">
        <f t="shared" ref="S73:S83" si="8">Q73+O73+M73</f>
        <v>271648413</v>
      </c>
      <c r="U73" s="57">
        <f t="shared" ref="U73:U84" si="9">S73/1515347421112*100</f>
        <v>1.792647740150952E-2</v>
      </c>
    </row>
    <row r="74" spans="1:21" ht="24.75" customHeight="1">
      <c r="A74" s="6" t="s">
        <v>251</v>
      </c>
      <c r="C74" s="41">
        <v>0</v>
      </c>
      <c r="D74" s="54"/>
      <c r="E74" s="41">
        <v>0</v>
      </c>
      <c r="F74" s="54"/>
      <c r="G74" s="41">
        <v>0</v>
      </c>
      <c r="H74" s="54"/>
      <c r="I74" s="53">
        <f t="shared" si="6"/>
        <v>0</v>
      </c>
      <c r="J74" s="54"/>
      <c r="K74" s="57">
        <f t="shared" si="7"/>
        <v>0</v>
      </c>
      <c r="L74" s="55"/>
      <c r="M74" s="41">
        <f t="shared" si="4"/>
        <v>0</v>
      </c>
      <c r="N74" s="53"/>
      <c r="O74" s="41">
        <v>1812</v>
      </c>
      <c r="P74" s="54"/>
      <c r="Q74" s="41">
        <f t="shared" si="5"/>
        <v>0</v>
      </c>
      <c r="R74" s="54"/>
      <c r="S74" s="53">
        <f t="shared" si="8"/>
        <v>1812</v>
      </c>
      <c r="U74" s="57">
        <f t="shared" si="9"/>
        <v>1.1957653900056193E-7</v>
      </c>
    </row>
    <row r="75" spans="1:21" ht="24.75" customHeight="1">
      <c r="A75" s="6" t="s">
        <v>252</v>
      </c>
      <c r="C75" s="41">
        <v>0</v>
      </c>
      <c r="D75" s="54"/>
      <c r="E75" s="41">
        <v>0</v>
      </c>
      <c r="F75" s="54"/>
      <c r="G75" s="41">
        <v>0</v>
      </c>
      <c r="H75" s="54"/>
      <c r="I75" s="53">
        <f t="shared" si="6"/>
        <v>0</v>
      </c>
      <c r="J75" s="54"/>
      <c r="K75" s="57">
        <f t="shared" si="7"/>
        <v>0</v>
      </c>
      <c r="L75" s="55"/>
      <c r="M75" s="41">
        <f t="shared" si="4"/>
        <v>0</v>
      </c>
      <c r="N75" s="53"/>
      <c r="O75" s="41">
        <v>-2178104</v>
      </c>
      <c r="P75" s="54"/>
      <c r="Q75" s="41">
        <f t="shared" si="5"/>
        <v>0</v>
      </c>
      <c r="R75" s="54"/>
      <c r="S75" s="53">
        <f t="shared" si="8"/>
        <v>-2178104</v>
      </c>
      <c r="U75" s="57">
        <f t="shared" si="9"/>
        <v>-1.4373627919607061E-4</v>
      </c>
    </row>
    <row r="76" spans="1:21" ht="24.75" customHeight="1">
      <c r="A76" s="6" t="s">
        <v>253</v>
      </c>
      <c r="C76" s="41">
        <v>0</v>
      </c>
      <c r="D76" s="54"/>
      <c r="E76" s="41">
        <v>0</v>
      </c>
      <c r="F76" s="54"/>
      <c r="G76" s="41">
        <v>0</v>
      </c>
      <c r="H76" s="54"/>
      <c r="I76" s="53">
        <f t="shared" si="6"/>
        <v>0</v>
      </c>
      <c r="J76" s="54"/>
      <c r="K76" s="57">
        <f t="shared" si="7"/>
        <v>0</v>
      </c>
      <c r="L76" s="55"/>
      <c r="M76" s="41">
        <f t="shared" si="4"/>
        <v>0</v>
      </c>
      <c r="N76" s="53"/>
      <c r="O76" s="41">
        <v>-1993382183</v>
      </c>
      <c r="P76" s="54"/>
      <c r="Q76" s="41">
        <f t="shared" si="5"/>
        <v>0</v>
      </c>
      <c r="R76" s="54"/>
      <c r="S76" s="53">
        <f t="shared" si="8"/>
        <v>-1993382183</v>
      </c>
      <c r="U76" s="57">
        <f t="shared" si="9"/>
        <v>-0.13154621542413067</v>
      </c>
    </row>
    <row r="77" spans="1:21" ht="24.75" customHeight="1">
      <c r="A77" s="6" t="s">
        <v>254</v>
      </c>
      <c r="C77" s="41">
        <v>0</v>
      </c>
      <c r="D77" s="54"/>
      <c r="E77" s="41">
        <v>0</v>
      </c>
      <c r="F77" s="54"/>
      <c r="G77" s="41">
        <v>0</v>
      </c>
      <c r="H77" s="54"/>
      <c r="I77" s="53">
        <f t="shared" si="6"/>
        <v>0</v>
      </c>
      <c r="J77" s="54"/>
      <c r="K77" s="57">
        <f t="shared" si="7"/>
        <v>0</v>
      </c>
      <c r="L77" s="55"/>
      <c r="M77" s="41">
        <f t="shared" si="4"/>
        <v>0</v>
      </c>
      <c r="N77" s="53"/>
      <c r="O77" s="41">
        <v>-3081460251</v>
      </c>
      <c r="P77" s="54"/>
      <c r="Q77" s="41">
        <f t="shared" si="5"/>
        <v>0</v>
      </c>
      <c r="R77" s="54"/>
      <c r="S77" s="53">
        <f t="shared" si="8"/>
        <v>-3081460251</v>
      </c>
      <c r="U77" s="57">
        <f t="shared" si="9"/>
        <v>-0.20335008382029959</v>
      </c>
    </row>
    <row r="78" spans="1:21" ht="24.75" customHeight="1">
      <c r="A78" s="6" t="s">
        <v>255</v>
      </c>
      <c r="C78" s="41">
        <v>0</v>
      </c>
      <c r="D78" s="54"/>
      <c r="E78" s="41">
        <v>0</v>
      </c>
      <c r="F78" s="54"/>
      <c r="G78" s="41">
        <v>0</v>
      </c>
      <c r="H78" s="54"/>
      <c r="I78" s="53">
        <f t="shared" si="6"/>
        <v>0</v>
      </c>
      <c r="J78" s="54"/>
      <c r="K78" s="57">
        <f t="shared" si="7"/>
        <v>0</v>
      </c>
      <c r="L78" s="55"/>
      <c r="M78" s="41">
        <f t="shared" si="4"/>
        <v>0</v>
      </c>
      <c r="N78" s="53"/>
      <c r="O78" s="41">
        <v>-98178789</v>
      </c>
      <c r="P78" s="54"/>
      <c r="Q78" s="41">
        <f t="shared" si="5"/>
        <v>0</v>
      </c>
      <c r="R78" s="54"/>
      <c r="S78" s="53">
        <f t="shared" si="8"/>
        <v>-98178789</v>
      </c>
      <c r="U78" s="57">
        <f t="shared" si="9"/>
        <v>-6.4789623575532227E-3</v>
      </c>
    </row>
    <row r="79" spans="1:21" ht="24.75" customHeight="1">
      <c r="A79" s="6" t="s">
        <v>256</v>
      </c>
      <c r="C79" s="41">
        <v>0</v>
      </c>
      <c r="D79" s="54"/>
      <c r="E79" s="41">
        <v>0</v>
      </c>
      <c r="F79" s="54"/>
      <c r="G79" s="41">
        <v>0</v>
      </c>
      <c r="H79" s="54"/>
      <c r="I79" s="53">
        <f t="shared" si="6"/>
        <v>0</v>
      </c>
      <c r="J79" s="54"/>
      <c r="K79" s="57">
        <f t="shared" si="7"/>
        <v>0</v>
      </c>
      <c r="L79" s="55"/>
      <c r="M79" s="41">
        <f t="shared" si="4"/>
        <v>0</v>
      </c>
      <c r="N79" s="53"/>
      <c r="O79" s="41">
        <v>-169848049</v>
      </c>
      <c r="P79" s="54"/>
      <c r="Q79" s="41">
        <f t="shared" si="5"/>
        <v>0</v>
      </c>
      <c r="R79" s="54"/>
      <c r="S79" s="53">
        <f t="shared" si="8"/>
        <v>-169848049</v>
      </c>
      <c r="U79" s="57">
        <f t="shared" si="9"/>
        <v>-1.1208521995263716E-2</v>
      </c>
    </row>
    <row r="80" spans="1:21" ht="24.75" customHeight="1">
      <c r="A80" s="6" t="s">
        <v>257</v>
      </c>
      <c r="C80" s="41">
        <v>0</v>
      </c>
      <c r="D80" s="54"/>
      <c r="E80" s="41">
        <v>0</v>
      </c>
      <c r="F80" s="54"/>
      <c r="G80" s="41">
        <v>0</v>
      </c>
      <c r="H80" s="54"/>
      <c r="I80" s="53">
        <f t="shared" si="6"/>
        <v>0</v>
      </c>
      <c r="J80" s="54"/>
      <c r="K80" s="57">
        <f t="shared" si="7"/>
        <v>0</v>
      </c>
      <c r="L80" s="55"/>
      <c r="M80" s="41">
        <f t="shared" si="4"/>
        <v>0</v>
      </c>
      <c r="N80" s="53"/>
      <c r="O80" s="41">
        <v>218214050</v>
      </c>
      <c r="P80" s="54"/>
      <c r="Q80" s="41">
        <f t="shared" si="5"/>
        <v>0</v>
      </c>
      <c r="R80" s="54"/>
      <c r="S80" s="53">
        <f t="shared" si="8"/>
        <v>218214050</v>
      </c>
      <c r="U80" s="57">
        <f t="shared" si="9"/>
        <v>1.4400265375439055E-2</v>
      </c>
    </row>
    <row r="81" spans="1:21" ht="24.75" customHeight="1">
      <c r="A81" s="6" t="s">
        <v>258</v>
      </c>
      <c r="C81" s="41">
        <v>0</v>
      </c>
      <c r="D81" s="54"/>
      <c r="E81" s="41">
        <v>0</v>
      </c>
      <c r="F81" s="54"/>
      <c r="G81" s="41">
        <v>0</v>
      </c>
      <c r="H81" s="54"/>
      <c r="I81" s="53">
        <f t="shared" si="6"/>
        <v>0</v>
      </c>
      <c r="J81" s="54"/>
      <c r="K81" s="57">
        <f t="shared" si="7"/>
        <v>0</v>
      </c>
      <c r="L81" s="55"/>
      <c r="M81" s="41">
        <f t="shared" si="4"/>
        <v>0</v>
      </c>
      <c r="N81" s="53"/>
      <c r="O81" s="41">
        <v>104688376</v>
      </c>
      <c r="P81" s="54"/>
      <c r="Q81" s="41">
        <f t="shared" si="5"/>
        <v>0</v>
      </c>
      <c r="R81" s="54"/>
      <c r="S81" s="53">
        <f t="shared" si="8"/>
        <v>104688376</v>
      </c>
      <c r="U81" s="57">
        <f t="shared" si="9"/>
        <v>6.9085395561089896E-3</v>
      </c>
    </row>
    <row r="82" spans="1:21" ht="24.75" customHeight="1">
      <c r="A82" s="6" t="s">
        <v>259</v>
      </c>
      <c r="C82" s="41">
        <v>0</v>
      </c>
      <c r="D82" s="54"/>
      <c r="E82" s="41">
        <v>0</v>
      </c>
      <c r="F82" s="54"/>
      <c r="G82" s="41">
        <v>0</v>
      </c>
      <c r="H82" s="54"/>
      <c r="I82" s="53">
        <f t="shared" si="6"/>
        <v>0</v>
      </c>
      <c r="J82" s="54"/>
      <c r="K82" s="57">
        <f t="shared" si="7"/>
        <v>0</v>
      </c>
      <c r="L82" s="55"/>
      <c r="M82" s="41">
        <f t="shared" si="4"/>
        <v>0</v>
      </c>
      <c r="N82" s="53"/>
      <c r="O82" s="41">
        <v>-5303968728</v>
      </c>
      <c r="P82" s="54"/>
      <c r="Q82" s="41">
        <f t="shared" si="5"/>
        <v>0</v>
      </c>
      <c r="R82" s="54"/>
      <c r="S82" s="53">
        <f t="shared" si="8"/>
        <v>-5303968728</v>
      </c>
      <c r="U82" s="57">
        <f t="shared" si="9"/>
        <v>-0.35001667961448829</v>
      </c>
    </row>
    <row r="83" spans="1:21" ht="24.75" customHeight="1">
      <c r="A83" s="6" t="s">
        <v>260</v>
      </c>
      <c r="C83" s="41">
        <v>0</v>
      </c>
      <c r="D83" s="54"/>
      <c r="E83" s="41">
        <v>0</v>
      </c>
      <c r="F83" s="54"/>
      <c r="G83" s="41">
        <v>0</v>
      </c>
      <c r="H83" s="54"/>
      <c r="I83" s="53">
        <f t="shared" si="6"/>
        <v>0</v>
      </c>
      <c r="J83" s="54"/>
      <c r="K83" s="57">
        <f t="shared" si="7"/>
        <v>0</v>
      </c>
      <c r="L83" s="55"/>
      <c r="M83" s="41">
        <f t="shared" si="4"/>
        <v>0</v>
      </c>
      <c r="N83" s="53"/>
      <c r="O83" s="41">
        <v>-860371695</v>
      </c>
      <c r="P83" s="54"/>
      <c r="Q83" s="41">
        <f t="shared" si="5"/>
        <v>0</v>
      </c>
      <c r="R83" s="54"/>
      <c r="S83" s="53">
        <f t="shared" si="8"/>
        <v>-860371695</v>
      </c>
      <c r="U83" s="57">
        <f t="shared" si="9"/>
        <v>-5.6777190696549157E-2</v>
      </c>
    </row>
    <row r="84" spans="1:21" ht="24.75" customHeight="1">
      <c r="A84" s="6" t="s">
        <v>261</v>
      </c>
      <c r="C84" s="41">
        <v>0</v>
      </c>
      <c r="D84" s="54"/>
      <c r="E84" s="41">
        <v>0</v>
      </c>
      <c r="F84" s="54"/>
      <c r="G84" s="41">
        <v>0</v>
      </c>
      <c r="H84" s="54"/>
      <c r="I84" s="53">
        <f t="shared" si="6"/>
        <v>0</v>
      </c>
      <c r="J84" s="54"/>
      <c r="K84" s="57">
        <f t="shared" si="7"/>
        <v>0</v>
      </c>
      <c r="L84" s="55"/>
      <c r="M84" s="41">
        <f t="shared" si="4"/>
        <v>0</v>
      </c>
      <c r="N84" s="53"/>
      <c r="O84" s="41">
        <v>76401948</v>
      </c>
      <c r="P84" s="54"/>
      <c r="Q84" s="41">
        <f t="shared" si="5"/>
        <v>0</v>
      </c>
      <c r="R84" s="54"/>
      <c r="S84" s="53">
        <f>Q84+O84+M84</f>
        <v>76401948</v>
      </c>
      <c r="U84" s="57">
        <f t="shared" si="9"/>
        <v>5.041876663764296E-3</v>
      </c>
    </row>
    <row r="85" spans="1:21" ht="24" customHeight="1" thickBot="1">
      <c r="A85" s="60" t="s">
        <v>35</v>
      </c>
      <c r="C85" s="31">
        <f>SUM(C8:C84)</f>
        <v>0</v>
      </c>
      <c r="D85" s="29"/>
      <c r="E85" s="27">
        <f>SUM(E8:E84)</f>
        <v>-1418757230451</v>
      </c>
      <c r="F85" s="22"/>
      <c r="G85" s="27">
        <f>SUM(G8:G84)</f>
        <v>14179043463</v>
      </c>
      <c r="H85" s="22"/>
      <c r="I85" s="27">
        <f>SUM(I8:I84)</f>
        <v>-1404578186988</v>
      </c>
      <c r="J85" s="22"/>
      <c r="K85" s="38">
        <f>SUM(K8:K84)</f>
        <v>-92.69017569299622</v>
      </c>
      <c r="L85" s="22"/>
      <c r="M85" s="27">
        <f>SUM(M8:M84)</f>
        <v>5291841159247</v>
      </c>
      <c r="N85" s="22"/>
      <c r="O85" s="27">
        <f>SUM(O8:O84)</f>
        <v>-7957143109673</v>
      </c>
      <c r="P85" s="22"/>
      <c r="Q85" s="27">
        <f>SUM(Q8:Q84)</f>
        <v>262465121314</v>
      </c>
      <c r="R85" s="22"/>
      <c r="S85" s="27">
        <f>SUM(S8:S84)</f>
        <v>-2402836829112</v>
      </c>
      <c r="T85" s="22"/>
      <c r="U85" s="38">
        <f>SUM(U8:U84)</f>
        <v>-158.56672837102519</v>
      </c>
    </row>
    <row r="86" spans="1:21" ht="13.5" thickTop="1">
      <c r="M86" s="37"/>
      <c r="O86" s="32"/>
      <c r="Q86" s="32"/>
    </row>
    <row r="87" spans="1:21">
      <c r="M87" s="37"/>
      <c r="O87" s="32"/>
      <c r="Q87" s="32"/>
    </row>
    <row r="88" spans="1:21">
      <c r="M88" s="37"/>
      <c r="Q88" s="32"/>
    </row>
    <row r="89" spans="1:21">
      <c r="Q89" s="32"/>
    </row>
    <row r="90" spans="1:21">
      <c r="Q90" s="46"/>
    </row>
    <row r="91" spans="1:21">
      <c r="Q91" s="46"/>
    </row>
    <row r="92" spans="1:21">
      <c r="Q92" s="46"/>
    </row>
    <row r="93" spans="1:21">
      <c r="Q93" s="46"/>
    </row>
    <row r="94" spans="1:21">
      <c r="Q94" s="46"/>
    </row>
  </sheetData>
  <mergeCells count="6">
    <mergeCell ref="A1:U1"/>
    <mergeCell ref="A2:U2"/>
    <mergeCell ref="A3:U3"/>
    <mergeCell ref="M6:U6"/>
    <mergeCell ref="A5:K5"/>
    <mergeCell ref="C6:K6"/>
  </mergeCells>
  <phoneticPr fontId="11" type="noConversion"/>
  <conditionalFormatting sqref="A1:A4 A6:A1048576">
    <cfRule type="duplicateValues" dxfId="0" priority="1"/>
  </conditionalFormatting>
  <pageMargins left="0.39" right="0.39" top="0.39" bottom="0.39" header="0" footer="0"/>
  <pageSetup paperSize="9" scale="6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33"/>
  <sheetViews>
    <sheetView rightToLeft="1" view="pageBreakPreview" zoomScaleNormal="100" zoomScaleSheetLayoutView="100" workbookViewId="0">
      <selection activeCell="V23" sqref="V23"/>
    </sheetView>
  </sheetViews>
  <sheetFormatPr defaultRowHeight="12.75"/>
  <cols>
    <col min="1" max="1" width="5.140625" customWidth="1"/>
    <col min="2" max="2" width="26.28515625" customWidth="1"/>
    <col min="3" max="3" width="1.28515625" customWidth="1"/>
    <col min="4" max="4" width="16.28515625" customWidth="1"/>
    <col min="5" max="5" width="0.85546875" customWidth="1"/>
    <col min="6" max="6" width="19.28515625" bestFit="1" customWidth="1"/>
    <col min="7" max="7" width="0.5703125" customWidth="1"/>
    <col min="8" max="8" width="15.7109375" bestFit="1" customWidth="1"/>
    <col min="9" max="9" width="0.7109375" customWidth="1"/>
    <col min="10" max="10" width="19.28515625" bestFit="1" customWidth="1"/>
    <col min="11" max="11" width="0.7109375" customWidth="1"/>
    <col min="12" max="12" width="10.7109375" bestFit="1" customWidth="1"/>
    <col min="13" max="13" width="1.42578125" customWidth="1"/>
    <col min="14" max="14" width="16.28515625" bestFit="1" customWidth="1"/>
    <col min="15" max="15" width="0.85546875" customWidth="1"/>
    <col min="16" max="16" width="19.28515625" bestFit="1" customWidth="1"/>
    <col min="17" max="17" width="0.7109375" customWidth="1"/>
    <col min="18" max="18" width="16.85546875" bestFit="1" customWidth="1"/>
    <col min="19" max="19" width="0.5703125" customWidth="1"/>
    <col min="20" max="20" width="16.85546875" bestFit="1" customWidth="1"/>
    <col min="21" max="21" width="0.5703125" customWidth="1"/>
    <col min="22" max="22" width="10.7109375" bestFit="1" customWidth="1"/>
    <col min="23" max="23" width="0.28515625" customWidth="1"/>
  </cols>
  <sheetData>
    <row r="1" spans="1:22" s="78" customFormat="1" ht="25.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</row>
    <row r="2" spans="1:22" s="78" customFormat="1" ht="25.5">
      <c r="A2" s="92" t="s">
        <v>114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</row>
    <row r="3" spans="1:22" s="78" customFormat="1" ht="25.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</row>
    <row r="4" spans="1:22" ht="14.45" customHeight="1"/>
    <row r="5" spans="1:22" ht="24">
      <c r="A5" s="1" t="s">
        <v>137</v>
      </c>
      <c r="B5" s="61" t="s">
        <v>138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14.45" customHeight="1">
      <c r="D6" s="97" t="s">
        <v>129</v>
      </c>
      <c r="E6" s="97"/>
      <c r="F6" s="97"/>
      <c r="G6" s="97"/>
      <c r="H6" s="97"/>
      <c r="I6" s="97"/>
      <c r="J6" s="97"/>
      <c r="K6" s="97"/>
      <c r="L6" s="97"/>
      <c r="N6" s="97" t="s">
        <v>130</v>
      </c>
      <c r="O6" s="97"/>
      <c r="P6" s="97"/>
      <c r="Q6" s="97"/>
      <c r="R6" s="97"/>
      <c r="S6" s="97"/>
      <c r="T6" s="97"/>
      <c r="U6" s="97"/>
      <c r="V6" s="97"/>
    </row>
    <row r="7" spans="1:22" s="85" customFormat="1" ht="42">
      <c r="A7" s="2" t="s">
        <v>74</v>
      </c>
      <c r="B7" s="2"/>
      <c r="D7" s="2" t="s">
        <v>139</v>
      </c>
      <c r="F7" s="2" t="s">
        <v>133</v>
      </c>
      <c r="H7" s="2" t="s">
        <v>134</v>
      </c>
      <c r="J7" s="4" t="s">
        <v>89</v>
      </c>
      <c r="K7" s="79"/>
      <c r="L7" s="10" t="s">
        <v>119</v>
      </c>
      <c r="N7" s="2" t="s">
        <v>139</v>
      </c>
      <c r="P7" s="2" t="str">
        <f>F7</f>
        <v>درآمد تغییر ارزش</v>
      </c>
      <c r="R7" s="2" t="s">
        <v>134</v>
      </c>
      <c r="T7" s="4" t="s">
        <v>89</v>
      </c>
      <c r="U7" s="79"/>
      <c r="V7" s="10" t="s">
        <v>119</v>
      </c>
    </row>
    <row r="8" spans="1:22" ht="21.75" customHeight="1">
      <c r="A8" s="63" t="s">
        <v>77</v>
      </c>
      <c r="B8" s="63"/>
      <c r="D8" s="50">
        <v>0</v>
      </c>
      <c r="E8" s="51"/>
      <c r="F8" s="50">
        <v>31263992385</v>
      </c>
      <c r="G8" s="51"/>
      <c r="H8" s="50">
        <v>22866965174</v>
      </c>
      <c r="I8" s="51"/>
      <c r="J8" s="50">
        <f>H8+F8+D8</f>
        <v>54130957559</v>
      </c>
      <c r="K8" s="51"/>
      <c r="L8" s="56">
        <f>J8/1515347421112*100</f>
        <v>3.5721813232293189</v>
      </c>
      <c r="M8" s="51"/>
      <c r="N8" s="50">
        <v>0</v>
      </c>
      <c r="O8" s="51"/>
      <c r="P8" s="64">
        <v>422314823913</v>
      </c>
      <c r="Q8" s="51"/>
      <c r="R8" s="50">
        <v>103425081072</v>
      </c>
      <c r="S8" s="51"/>
      <c r="T8" s="50">
        <f t="shared" ref="T8:T21" si="0">N8+P8+R8</f>
        <v>525739904985</v>
      </c>
      <c r="U8" s="51"/>
      <c r="V8" s="56">
        <f>T8/1515347421112*100</f>
        <v>34.694347821517972</v>
      </c>
    </row>
    <row r="9" spans="1:22" ht="21.75" customHeight="1">
      <c r="A9" s="58" t="s">
        <v>83</v>
      </c>
      <c r="B9" s="58"/>
      <c r="D9" s="52">
        <v>0</v>
      </c>
      <c r="E9" s="51"/>
      <c r="F9" s="52">
        <v>514818401</v>
      </c>
      <c r="G9" s="51"/>
      <c r="H9" s="52">
        <v>306899753</v>
      </c>
      <c r="I9" s="51"/>
      <c r="J9" s="53">
        <f t="shared" ref="J9:J21" si="1">H9+F9+D9</f>
        <v>821718154</v>
      </c>
      <c r="K9" s="51"/>
      <c r="L9" s="73">
        <f>J9/1515347421112*100</f>
        <v>5.4226386804222274E-2</v>
      </c>
      <c r="M9" s="51"/>
      <c r="N9" s="52">
        <v>5322479793</v>
      </c>
      <c r="O9" s="51"/>
      <c r="P9" s="65">
        <v>2564793806</v>
      </c>
      <c r="Q9" s="51"/>
      <c r="R9" s="52">
        <v>10443731338</v>
      </c>
      <c r="S9" s="51"/>
      <c r="T9" s="53">
        <f t="shared" si="0"/>
        <v>18331004937</v>
      </c>
      <c r="U9" s="51"/>
      <c r="V9" s="57">
        <f t="shared" ref="V9:V21" si="2">T9/1515347421112*100</f>
        <v>1.2096899154352505</v>
      </c>
    </row>
    <row r="10" spans="1:22" ht="21.75" customHeight="1">
      <c r="A10" s="58" t="s">
        <v>82</v>
      </c>
      <c r="B10" s="58"/>
      <c r="D10" s="52">
        <v>0</v>
      </c>
      <c r="E10" s="51"/>
      <c r="F10" s="52">
        <v>-293229717</v>
      </c>
      <c r="G10" s="51"/>
      <c r="H10" s="52">
        <v>3834146279</v>
      </c>
      <c r="I10" s="51"/>
      <c r="J10" s="53">
        <f t="shared" si="1"/>
        <v>3540916562</v>
      </c>
      <c r="K10" s="51"/>
      <c r="L10" s="73">
        <f t="shared" ref="L10:L21" si="3">J10/1515347421112*100</f>
        <v>0.2336702800075765</v>
      </c>
      <c r="M10" s="51"/>
      <c r="N10" s="52">
        <v>0</v>
      </c>
      <c r="O10" s="51"/>
      <c r="P10" s="65">
        <v>5142320342</v>
      </c>
      <c r="Q10" s="51"/>
      <c r="R10" s="52">
        <v>9140811692</v>
      </c>
      <c r="S10" s="51"/>
      <c r="T10" s="53">
        <f t="shared" si="0"/>
        <v>14283132034</v>
      </c>
      <c r="U10" s="51"/>
      <c r="V10" s="57">
        <f t="shared" si="2"/>
        <v>0.9425648425572718</v>
      </c>
    </row>
    <row r="11" spans="1:22" ht="21.75" customHeight="1">
      <c r="A11" s="58" t="s">
        <v>79</v>
      </c>
      <c r="B11" s="58"/>
      <c r="D11" s="52">
        <v>0</v>
      </c>
      <c r="E11" s="51"/>
      <c r="F11" s="52">
        <v>1333013808</v>
      </c>
      <c r="G11" s="51"/>
      <c r="H11" s="52">
        <v>1070002228</v>
      </c>
      <c r="I11" s="51"/>
      <c r="J11" s="53">
        <f>H11+F11+D11</f>
        <v>2403016036</v>
      </c>
      <c r="K11" s="51"/>
      <c r="L11" s="73">
        <f>J11/1515347421112*100</f>
        <v>0.1585785544965396</v>
      </c>
      <c r="M11" s="51"/>
      <c r="N11" s="52">
        <v>91257320992</v>
      </c>
      <c r="O11" s="51"/>
      <c r="P11" s="65">
        <v>530900516</v>
      </c>
      <c r="Q11" s="51"/>
      <c r="R11" s="52">
        <v>2954263816</v>
      </c>
      <c r="S11" s="51"/>
      <c r="T11" s="53">
        <f t="shared" si="0"/>
        <v>94742485324</v>
      </c>
      <c r="U11" s="51"/>
      <c r="V11" s="57">
        <f t="shared" si="2"/>
        <v>6.2521956354058785</v>
      </c>
    </row>
    <row r="12" spans="1:22" ht="21.75" customHeight="1">
      <c r="A12" s="58" t="s">
        <v>78</v>
      </c>
      <c r="B12" s="58"/>
      <c r="D12" s="52">
        <v>0</v>
      </c>
      <c r="E12" s="51"/>
      <c r="F12" s="52">
        <v>-686358448</v>
      </c>
      <c r="G12" s="51"/>
      <c r="H12" s="52">
        <v>4237341859</v>
      </c>
      <c r="I12" s="51"/>
      <c r="J12" s="53">
        <f t="shared" si="1"/>
        <v>3550983411</v>
      </c>
      <c r="K12" s="51"/>
      <c r="L12" s="73">
        <f t="shared" si="3"/>
        <v>0.23433460614557941</v>
      </c>
      <c r="M12" s="51"/>
      <c r="N12" s="52">
        <v>0</v>
      </c>
      <c r="O12" s="51"/>
      <c r="P12" s="65">
        <v>16365417390</v>
      </c>
      <c r="Q12" s="51"/>
      <c r="R12" s="52">
        <v>16722431141</v>
      </c>
      <c r="S12" s="51"/>
      <c r="T12" s="53">
        <f t="shared" si="0"/>
        <v>33087848531</v>
      </c>
      <c r="U12" s="51"/>
      <c r="V12" s="57">
        <f t="shared" si="2"/>
        <v>2.1835156789800259</v>
      </c>
    </row>
    <row r="13" spans="1:22" ht="21.75" customHeight="1">
      <c r="A13" s="58" t="s">
        <v>84</v>
      </c>
      <c r="B13" s="58"/>
      <c r="D13" s="52">
        <v>0</v>
      </c>
      <c r="E13" s="51"/>
      <c r="F13" s="52">
        <v>-528742301</v>
      </c>
      <c r="G13" s="51"/>
      <c r="H13" s="52">
        <v>726450000</v>
      </c>
      <c r="I13" s="51"/>
      <c r="J13" s="53">
        <f t="shared" si="1"/>
        <v>197707699</v>
      </c>
      <c r="K13" s="51"/>
      <c r="L13" s="73">
        <f t="shared" si="3"/>
        <v>1.3047021181117471E-2</v>
      </c>
      <c r="M13" s="51"/>
      <c r="N13" s="52">
        <v>0</v>
      </c>
      <c r="O13" s="51"/>
      <c r="P13" s="65">
        <v>1270496244</v>
      </c>
      <c r="Q13" s="51"/>
      <c r="R13" s="52">
        <v>12745317581</v>
      </c>
      <c r="S13" s="51"/>
      <c r="T13" s="53">
        <f t="shared" si="0"/>
        <v>14015813825</v>
      </c>
      <c r="U13" s="51"/>
      <c r="V13" s="57">
        <f t="shared" si="2"/>
        <v>0.92492412167203497</v>
      </c>
    </row>
    <row r="14" spans="1:22" ht="21.75" customHeight="1">
      <c r="A14" s="58" t="s">
        <v>140</v>
      </c>
      <c r="B14" s="58"/>
      <c r="D14" s="52">
        <v>0</v>
      </c>
      <c r="E14" s="51"/>
      <c r="F14" s="52">
        <v>0</v>
      </c>
      <c r="G14" s="51"/>
      <c r="H14" s="52">
        <v>0</v>
      </c>
      <c r="I14" s="51"/>
      <c r="J14" s="53">
        <f t="shared" si="1"/>
        <v>0</v>
      </c>
      <c r="K14" s="51"/>
      <c r="L14" s="73">
        <f t="shared" si="3"/>
        <v>0</v>
      </c>
      <c r="M14" s="51"/>
      <c r="N14" s="52">
        <v>0</v>
      </c>
      <c r="O14" s="51"/>
      <c r="P14" s="65">
        <v>0</v>
      </c>
      <c r="Q14" s="51"/>
      <c r="R14" s="52">
        <v>45822173322</v>
      </c>
      <c r="S14" s="51"/>
      <c r="T14" s="53">
        <f t="shared" si="0"/>
        <v>45822173322</v>
      </c>
      <c r="U14" s="51"/>
      <c r="V14" s="57">
        <f t="shared" si="2"/>
        <v>3.0238724587906409</v>
      </c>
    </row>
    <row r="15" spans="1:22" ht="21.75" customHeight="1">
      <c r="A15" s="58" t="s">
        <v>141</v>
      </c>
      <c r="B15" s="58"/>
      <c r="D15" s="52">
        <v>0</v>
      </c>
      <c r="E15" s="51"/>
      <c r="F15" s="52">
        <v>0</v>
      </c>
      <c r="G15" s="51"/>
      <c r="H15" s="52">
        <v>0</v>
      </c>
      <c r="I15" s="51"/>
      <c r="J15" s="53">
        <f t="shared" si="1"/>
        <v>0</v>
      </c>
      <c r="K15" s="51"/>
      <c r="L15" s="73">
        <f t="shared" si="3"/>
        <v>0</v>
      </c>
      <c r="M15" s="51"/>
      <c r="N15" s="52">
        <v>0</v>
      </c>
      <c r="O15" s="51"/>
      <c r="P15" s="65">
        <v>0</v>
      </c>
      <c r="Q15" s="51"/>
      <c r="R15" s="52">
        <v>304229604</v>
      </c>
      <c r="S15" s="51"/>
      <c r="T15" s="53">
        <f t="shared" si="0"/>
        <v>304229604</v>
      </c>
      <c r="U15" s="51"/>
      <c r="V15" s="57">
        <f t="shared" si="2"/>
        <v>2.0076558006529528E-2</v>
      </c>
    </row>
    <row r="16" spans="1:22" ht="21.75" customHeight="1">
      <c r="A16" s="58" t="s">
        <v>81</v>
      </c>
      <c r="B16" s="58"/>
      <c r="D16" s="52">
        <v>0</v>
      </c>
      <c r="E16" s="51"/>
      <c r="F16" s="52">
        <v>402536708</v>
      </c>
      <c r="G16" s="51"/>
      <c r="H16" s="52">
        <v>0</v>
      </c>
      <c r="I16" s="51"/>
      <c r="J16" s="53">
        <f t="shared" si="1"/>
        <v>402536708</v>
      </c>
      <c r="K16" s="51"/>
      <c r="L16" s="73">
        <f t="shared" si="3"/>
        <v>2.6563988059227269E-2</v>
      </c>
      <c r="M16" s="51"/>
      <c r="N16" s="52">
        <v>0</v>
      </c>
      <c r="O16" s="51"/>
      <c r="P16" s="65">
        <v>1184895855</v>
      </c>
      <c r="Q16" s="51"/>
      <c r="R16" s="52">
        <v>2266051408</v>
      </c>
      <c r="S16" s="51"/>
      <c r="T16" s="53">
        <f t="shared" si="0"/>
        <v>3450947263</v>
      </c>
      <c r="U16" s="51"/>
      <c r="V16" s="57">
        <f t="shared" si="2"/>
        <v>0.22773307394205405</v>
      </c>
    </row>
    <row r="17" spans="1:22" ht="21.75" customHeight="1">
      <c r="A17" s="58" t="s">
        <v>142</v>
      </c>
      <c r="B17" s="58"/>
      <c r="D17" s="52">
        <v>0</v>
      </c>
      <c r="E17" s="51"/>
      <c r="F17" s="52">
        <v>0</v>
      </c>
      <c r="G17" s="51"/>
      <c r="H17" s="52">
        <v>0</v>
      </c>
      <c r="I17" s="51"/>
      <c r="J17" s="53">
        <f t="shared" si="1"/>
        <v>0</v>
      </c>
      <c r="K17" s="51"/>
      <c r="L17" s="73">
        <f t="shared" si="3"/>
        <v>0</v>
      </c>
      <c r="M17" s="51"/>
      <c r="N17" s="52">
        <v>0</v>
      </c>
      <c r="O17" s="51"/>
      <c r="P17" s="65">
        <v>0</v>
      </c>
      <c r="Q17" s="51"/>
      <c r="R17" s="52">
        <v>657960534</v>
      </c>
      <c r="S17" s="51"/>
      <c r="T17" s="53">
        <f t="shared" si="0"/>
        <v>657960534</v>
      </c>
      <c r="U17" s="51"/>
      <c r="V17" s="57">
        <f t="shared" si="2"/>
        <v>4.3419781156005269E-2</v>
      </c>
    </row>
    <row r="18" spans="1:22" ht="21.75" customHeight="1">
      <c r="A18" s="58" t="s">
        <v>143</v>
      </c>
      <c r="B18" s="58"/>
      <c r="D18" s="52">
        <v>0</v>
      </c>
      <c r="E18" s="51"/>
      <c r="F18" s="52">
        <v>0</v>
      </c>
      <c r="G18" s="51"/>
      <c r="H18" s="52">
        <v>0</v>
      </c>
      <c r="I18" s="51"/>
      <c r="J18" s="53">
        <f t="shared" si="1"/>
        <v>0</v>
      </c>
      <c r="K18" s="51"/>
      <c r="L18" s="73">
        <f t="shared" si="3"/>
        <v>0</v>
      </c>
      <c r="M18" s="51"/>
      <c r="N18" s="52">
        <v>830520000</v>
      </c>
      <c r="O18" s="51"/>
      <c r="P18" s="65">
        <v>0</v>
      </c>
      <c r="Q18" s="51"/>
      <c r="R18" s="52">
        <v>-204189926</v>
      </c>
      <c r="S18" s="51"/>
      <c r="T18" s="53">
        <f t="shared" si="0"/>
        <v>626330074</v>
      </c>
      <c r="U18" s="51"/>
      <c r="V18" s="57">
        <f t="shared" si="2"/>
        <v>4.1332440684815584E-2</v>
      </c>
    </row>
    <row r="19" spans="1:22" ht="21.75" customHeight="1">
      <c r="A19" s="58" t="s">
        <v>144</v>
      </c>
      <c r="B19" s="58"/>
      <c r="D19" s="52">
        <v>0</v>
      </c>
      <c r="E19" s="51"/>
      <c r="F19" s="52">
        <v>0</v>
      </c>
      <c r="G19" s="51"/>
      <c r="H19" s="52">
        <v>0</v>
      </c>
      <c r="I19" s="51"/>
      <c r="J19" s="53">
        <f t="shared" si="1"/>
        <v>0</v>
      </c>
      <c r="K19" s="51"/>
      <c r="L19" s="73">
        <f t="shared" si="3"/>
        <v>0</v>
      </c>
      <c r="M19" s="51"/>
      <c r="N19" s="52">
        <v>0</v>
      </c>
      <c r="O19" s="51"/>
      <c r="P19" s="65">
        <v>0</v>
      </c>
      <c r="Q19" s="51"/>
      <c r="R19" s="52">
        <v>21120781987</v>
      </c>
      <c r="S19" s="51"/>
      <c r="T19" s="53">
        <f t="shared" si="0"/>
        <v>21120781987</v>
      </c>
      <c r="U19" s="51"/>
      <c r="V19" s="57">
        <f t="shared" si="2"/>
        <v>1.3937913967940789</v>
      </c>
    </row>
    <row r="20" spans="1:22" ht="21.75" customHeight="1">
      <c r="A20" s="58" t="s">
        <v>80</v>
      </c>
      <c r="B20" s="58"/>
      <c r="D20" s="52">
        <v>0</v>
      </c>
      <c r="E20" s="51"/>
      <c r="F20" s="52">
        <v>5660834394</v>
      </c>
      <c r="G20" s="51"/>
      <c r="H20" s="52">
        <v>0</v>
      </c>
      <c r="I20" s="51"/>
      <c r="J20" s="53">
        <f t="shared" si="1"/>
        <v>5660834394</v>
      </c>
      <c r="K20" s="51"/>
      <c r="L20" s="73">
        <f t="shared" si="3"/>
        <v>0.37356676859263982</v>
      </c>
      <c r="M20" s="51"/>
      <c r="N20" s="52">
        <v>0</v>
      </c>
      <c r="O20" s="51"/>
      <c r="P20" s="65">
        <v>30577770434</v>
      </c>
      <c r="Q20" s="51"/>
      <c r="R20" s="52">
        <v>4788401839</v>
      </c>
      <c r="S20" s="51"/>
      <c r="T20" s="53">
        <f t="shared" si="0"/>
        <v>35366172273</v>
      </c>
      <c r="U20" s="51"/>
      <c r="V20" s="57">
        <f t="shared" si="2"/>
        <v>2.333865606017095</v>
      </c>
    </row>
    <row r="21" spans="1:22" ht="21.75" customHeight="1">
      <c r="A21" s="84" t="s">
        <v>85</v>
      </c>
      <c r="B21" s="84"/>
      <c r="D21" s="74">
        <v>0</v>
      </c>
      <c r="E21" s="51"/>
      <c r="F21" s="74">
        <v>137878635</v>
      </c>
      <c r="G21" s="51"/>
      <c r="H21" s="74">
        <v>0</v>
      </c>
      <c r="I21" s="51"/>
      <c r="J21" s="53">
        <f t="shared" si="1"/>
        <v>137878635</v>
      </c>
      <c r="K21" s="51"/>
      <c r="L21" s="73">
        <f t="shared" si="3"/>
        <v>9.0988134522195056E-3</v>
      </c>
      <c r="M21" s="51"/>
      <c r="N21" s="74">
        <v>0</v>
      </c>
      <c r="O21" s="51"/>
      <c r="P21" s="65">
        <v>137878635</v>
      </c>
      <c r="Q21" s="51"/>
      <c r="R21" s="74">
        <v>0</v>
      </c>
      <c r="S21" s="51"/>
      <c r="T21" s="53">
        <f t="shared" si="0"/>
        <v>137878635</v>
      </c>
      <c r="U21" s="51"/>
      <c r="V21" s="57">
        <f t="shared" si="2"/>
        <v>9.0988134522195056E-3</v>
      </c>
    </row>
    <row r="22" spans="1:22" ht="21.75" customHeight="1" thickBot="1">
      <c r="A22" s="60" t="s">
        <v>35</v>
      </c>
      <c r="B22" s="60"/>
      <c r="D22" s="75">
        <f>SUM(D8:D21)</f>
        <v>0</v>
      </c>
      <c r="E22" s="51"/>
      <c r="F22" s="75">
        <f>SUM(F8:F21)</f>
        <v>37804743865</v>
      </c>
      <c r="G22" s="51"/>
      <c r="H22" s="75">
        <f>SUM(H8:H21)</f>
        <v>33041805293</v>
      </c>
      <c r="I22" s="51"/>
      <c r="J22" s="75">
        <f>SUM(J8:J21)</f>
        <v>70846549158</v>
      </c>
      <c r="K22" s="51"/>
      <c r="L22" s="76">
        <f>SUM(L8:L21)</f>
        <v>4.6752677419684412</v>
      </c>
      <c r="M22" s="51"/>
      <c r="N22" s="75">
        <f>SUM(N8:N21)</f>
        <v>97410320785</v>
      </c>
      <c r="O22" s="51"/>
      <c r="P22" s="75">
        <f>SUM(P8:P21)</f>
        <v>480089297135</v>
      </c>
      <c r="Q22" s="51"/>
      <c r="R22" s="75">
        <f>SUM(R8:R21)</f>
        <v>230187045408</v>
      </c>
      <c r="S22" s="51"/>
      <c r="T22" s="75">
        <f>SUM(T8:T21)</f>
        <v>807686663328</v>
      </c>
      <c r="U22" s="51"/>
      <c r="V22" s="76">
        <f>SUM(V8:V21)</f>
        <v>53.300428144411875</v>
      </c>
    </row>
    <row r="23" spans="1:22" ht="14.25" customHeight="1" thickTop="1">
      <c r="A23" s="83"/>
      <c r="B23" s="83"/>
      <c r="D23" s="53"/>
      <c r="E23" s="51"/>
      <c r="F23" s="53"/>
      <c r="G23" s="51"/>
      <c r="H23" s="53"/>
      <c r="I23" s="51"/>
      <c r="J23" s="53"/>
      <c r="K23" s="51"/>
      <c r="L23" s="57"/>
      <c r="M23" s="51"/>
      <c r="N23" s="53"/>
      <c r="O23" s="51"/>
      <c r="P23" s="53"/>
      <c r="Q23" s="51"/>
      <c r="R23" s="53"/>
      <c r="S23" s="51"/>
      <c r="T23" s="53"/>
      <c r="U23" s="51"/>
      <c r="V23" s="57"/>
    </row>
    <row r="24" spans="1:22" ht="21.75" customHeight="1">
      <c r="A24" s="83"/>
      <c r="B24" s="83"/>
      <c r="D24" s="53"/>
      <c r="E24" s="51"/>
      <c r="F24" s="53"/>
      <c r="G24" s="51"/>
      <c r="H24" s="53"/>
      <c r="I24" s="51"/>
      <c r="J24" s="53"/>
      <c r="K24" s="51"/>
      <c r="L24" s="57"/>
      <c r="M24" s="51"/>
      <c r="N24" s="53"/>
      <c r="O24" s="51"/>
      <c r="P24" s="53"/>
      <c r="Q24" s="51"/>
      <c r="R24" s="53"/>
      <c r="S24" s="51"/>
      <c r="T24" s="53"/>
      <c r="U24" s="51"/>
      <c r="V24" s="57"/>
    </row>
    <row r="25" spans="1:22">
      <c r="P25" s="32"/>
      <c r="R25" s="32"/>
    </row>
    <row r="26" spans="1:22">
      <c r="P26" s="32"/>
      <c r="R26" s="32"/>
    </row>
    <row r="31" spans="1:22">
      <c r="R31" s="32"/>
    </row>
    <row r="32" spans="1:22">
      <c r="R32" s="32"/>
    </row>
    <row r="33" spans="18:18">
      <c r="R33" s="32"/>
    </row>
  </sheetData>
  <mergeCells count="5">
    <mergeCell ref="A3:V3"/>
    <mergeCell ref="A2:V2"/>
    <mergeCell ref="A1:V1"/>
    <mergeCell ref="D6:L6"/>
    <mergeCell ref="N6:V6"/>
  </mergeCells>
  <pageMargins left="0.39" right="0.39" top="0.39" bottom="0.39" header="0" footer="0"/>
  <pageSetup paperSize="9" scale="7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35"/>
  <sheetViews>
    <sheetView rightToLeft="1" view="pageBreakPreview" topLeftCell="A22" zoomScale="112" zoomScaleNormal="100" zoomScaleSheetLayoutView="112" workbookViewId="0">
      <selection activeCell="H35" sqref="H35"/>
    </sheetView>
  </sheetViews>
  <sheetFormatPr defaultRowHeight="12.75"/>
  <cols>
    <col min="1" max="1" width="5.140625" customWidth="1"/>
    <col min="2" max="2" width="53.85546875" customWidth="1"/>
    <col min="3" max="3" width="1.28515625" customWidth="1"/>
    <col min="4" max="4" width="20.140625" customWidth="1"/>
    <col min="5" max="5" width="1.28515625" customWidth="1"/>
    <col min="6" max="6" width="15.85546875" customWidth="1"/>
    <col min="7" max="7" width="1.28515625" customWidth="1"/>
    <col min="8" max="8" width="18.5703125" customWidth="1"/>
    <col min="9" max="9" width="1.28515625" customWidth="1"/>
    <col min="10" max="10" width="15.85546875" customWidth="1"/>
    <col min="11" max="11" width="0.28515625" hidden="1" customWidth="1"/>
  </cols>
  <sheetData>
    <row r="1" spans="1:10" s="78" customFormat="1" ht="25.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s="78" customFormat="1" ht="25.5">
      <c r="A2" s="92" t="s">
        <v>114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s="78" customFormat="1" ht="25.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ht="14.45" customHeight="1"/>
    <row r="5" spans="1:10" ht="24">
      <c r="A5" s="1">
        <f>-3-2</f>
        <v>-5</v>
      </c>
      <c r="B5" s="93" t="s">
        <v>145</v>
      </c>
      <c r="C5" s="93"/>
      <c r="D5" s="93"/>
      <c r="E5" s="93"/>
      <c r="F5" s="93"/>
      <c r="G5" s="93"/>
      <c r="H5" s="93"/>
      <c r="I5" s="93"/>
      <c r="J5" s="93"/>
    </row>
    <row r="6" spans="1:10" ht="21">
      <c r="D6" s="94" t="s">
        <v>129</v>
      </c>
      <c r="E6" s="94"/>
      <c r="F6" s="94"/>
      <c r="H6" s="94" t="s">
        <v>130</v>
      </c>
      <c r="I6" s="94"/>
      <c r="J6" s="94"/>
    </row>
    <row r="7" spans="1:10" ht="42">
      <c r="A7" s="94" t="s">
        <v>146</v>
      </c>
      <c r="B7" s="94"/>
      <c r="D7" s="10" t="s">
        <v>147</v>
      </c>
      <c r="E7" s="3"/>
      <c r="F7" s="10" t="s">
        <v>148</v>
      </c>
      <c r="H7" s="10" t="s">
        <v>147</v>
      </c>
      <c r="I7" s="3"/>
      <c r="J7" s="10" t="s">
        <v>148</v>
      </c>
    </row>
    <row r="8" spans="1:10" ht="21.75" customHeight="1">
      <c r="A8" s="101" t="s">
        <v>92</v>
      </c>
      <c r="B8" s="101"/>
      <c r="D8" s="11">
        <v>71272</v>
      </c>
      <c r="E8" s="12"/>
      <c r="F8" s="13">
        <f>D8/$D$31*100</f>
        <v>8.9055745820566939E-2</v>
      </c>
      <c r="G8" s="12"/>
      <c r="H8" s="11">
        <v>140801988</v>
      </c>
      <c r="I8" s="12"/>
      <c r="J8" s="13">
        <f>H8/$H$31*100</f>
        <v>10.640166493039938</v>
      </c>
    </row>
    <row r="9" spans="1:10" ht="21.75" customHeight="1">
      <c r="A9" s="100" t="s">
        <v>93</v>
      </c>
      <c r="B9" s="100"/>
      <c r="D9" s="14">
        <v>0</v>
      </c>
      <c r="E9" s="12"/>
      <c r="F9" s="15">
        <f t="shared" ref="F9:F30" si="0">D9/$D$31*100</f>
        <v>0</v>
      </c>
      <c r="G9" s="12"/>
      <c r="H9" s="14">
        <v>82763282</v>
      </c>
      <c r="I9" s="12"/>
      <c r="J9" s="15">
        <f t="shared" ref="J9:J30" si="1">H9/$H$31*100</f>
        <v>6.2542803017128961</v>
      </c>
    </row>
    <row r="10" spans="1:10" ht="21.75" customHeight="1">
      <c r="A10" s="100" t="s">
        <v>96</v>
      </c>
      <c r="B10" s="100"/>
      <c r="D10" s="14">
        <v>534019</v>
      </c>
      <c r="E10" s="12"/>
      <c r="F10" s="15">
        <f t="shared" si="0"/>
        <v>0.66726709405311113</v>
      </c>
      <c r="G10" s="12"/>
      <c r="H10" s="14">
        <v>28243301</v>
      </c>
      <c r="I10" s="12"/>
      <c r="J10" s="15">
        <f t="shared" si="1"/>
        <v>2.1342981673883852</v>
      </c>
    </row>
    <row r="11" spans="1:10" ht="21.75" customHeight="1">
      <c r="A11" s="100" t="s">
        <v>97</v>
      </c>
      <c r="B11" s="100"/>
      <c r="D11" s="14">
        <v>820091</v>
      </c>
      <c r="E11" s="12"/>
      <c r="F11" s="15">
        <f t="shared" si="0"/>
        <v>1.0247196044131575</v>
      </c>
      <c r="G11" s="12"/>
      <c r="H11" s="14">
        <v>64327574</v>
      </c>
      <c r="I11" s="12"/>
      <c r="J11" s="15">
        <f t="shared" si="1"/>
        <v>4.8611252381844725</v>
      </c>
    </row>
    <row r="12" spans="1:10" ht="21.75" customHeight="1">
      <c r="A12" s="100" t="s">
        <v>149</v>
      </c>
      <c r="B12" s="100"/>
      <c r="D12" s="14">
        <v>0</v>
      </c>
      <c r="E12" s="12"/>
      <c r="F12" s="15">
        <f t="shared" si="0"/>
        <v>0</v>
      </c>
      <c r="G12" s="12"/>
      <c r="H12" s="14">
        <v>5439497</v>
      </c>
      <c r="I12" s="12"/>
      <c r="J12" s="15">
        <f t="shared" si="1"/>
        <v>0.41105352659076999</v>
      </c>
    </row>
    <row r="13" spans="1:10" ht="21.75" customHeight="1">
      <c r="A13" s="100" t="s">
        <v>150</v>
      </c>
      <c r="B13" s="100"/>
      <c r="D13" s="14">
        <v>0</v>
      </c>
      <c r="E13" s="12"/>
      <c r="F13" s="15">
        <f t="shared" si="0"/>
        <v>0</v>
      </c>
      <c r="G13" s="12"/>
      <c r="H13" s="14">
        <v>102717759</v>
      </c>
      <c r="I13" s="12"/>
      <c r="J13" s="15">
        <f t="shared" si="1"/>
        <v>7.7622061526002861</v>
      </c>
    </row>
    <row r="14" spans="1:10" ht="21.75" customHeight="1">
      <c r="A14" s="100" t="s">
        <v>151</v>
      </c>
      <c r="B14" s="100"/>
      <c r="D14" s="14">
        <v>0</v>
      </c>
      <c r="E14" s="12"/>
      <c r="F14" s="15">
        <f t="shared" si="0"/>
        <v>0</v>
      </c>
      <c r="G14" s="12"/>
      <c r="H14" s="14">
        <v>4382442</v>
      </c>
      <c r="I14" s="12"/>
      <c r="J14" s="15">
        <f t="shared" si="1"/>
        <v>0.33117368006260633</v>
      </c>
    </row>
    <row r="15" spans="1:10" ht="21.75" customHeight="1">
      <c r="A15" s="100" t="s">
        <v>152</v>
      </c>
      <c r="B15" s="100"/>
      <c r="D15" s="14">
        <v>0</v>
      </c>
      <c r="E15" s="12"/>
      <c r="F15" s="15">
        <f t="shared" si="0"/>
        <v>0</v>
      </c>
      <c r="G15" s="12"/>
      <c r="H15" s="14">
        <v>23357327</v>
      </c>
      <c r="I15" s="12"/>
      <c r="J15" s="15">
        <f t="shared" si="1"/>
        <v>1.7650734314374674</v>
      </c>
    </row>
    <row r="16" spans="1:10" ht="21.75" customHeight="1">
      <c r="A16" s="100" t="s">
        <v>99</v>
      </c>
      <c r="B16" s="100"/>
      <c r="D16" s="14">
        <v>297797</v>
      </c>
      <c r="E16" s="12"/>
      <c r="F16" s="15">
        <f t="shared" si="0"/>
        <v>0.37210312518418692</v>
      </c>
      <c r="G16" s="12"/>
      <c r="H16" s="14">
        <v>811133</v>
      </c>
      <c r="I16" s="12"/>
      <c r="J16" s="15">
        <f t="shared" si="1"/>
        <v>6.129593971357112E-2</v>
      </c>
    </row>
    <row r="17" spans="1:10" ht="21.75" customHeight="1">
      <c r="A17" s="100" t="s">
        <v>100</v>
      </c>
      <c r="B17" s="100"/>
      <c r="D17" s="14">
        <v>282833</v>
      </c>
      <c r="E17" s="12"/>
      <c r="F17" s="15">
        <f t="shared" si="0"/>
        <v>0.35340531706235845</v>
      </c>
      <c r="G17" s="12"/>
      <c r="H17" s="14">
        <v>334556160</v>
      </c>
      <c r="I17" s="12"/>
      <c r="J17" s="15">
        <f t="shared" si="1"/>
        <v>25.281839370564207</v>
      </c>
    </row>
    <row r="18" spans="1:10" ht="21.75" customHeight="1">
      <c r="A18" s="100" t="s">
        <v>101</v>
      </c>
      <c r="B18" s="100"/>
      <c r="D18" s="14">
        <v>203875</v>
      </c>
      <c r="E18" s="12"/>
      <c r="F18" s="15">
        <f t="shared" si="0"/>
        <v>0.254745765225728</v>
      </c>
      <c r="G18" s="12"/>
      <c r="H18" s="14">
        <v>12902378</v>
      </c>
      <c r="I18" s="12"/>
      <c r="J18" s="15">
        <f t="shared" si="1"/>
        <v>0.97501073689482043</v>
      </c>
    </row>
    <row r="19" spans="1:10" ht="21.75" customHeight="1">
      <c r="A19" s="100" t="s">
        <v>102</v>
      </c>
      <c r="B19" s="100"/>
      <c r="D19" s="14">
        <v>138807</v>
      </c>
      <c r="E19" s="12"/>
      <c r="F19" s="15">
        <f t="shared" si="0"/>
        <v>0.17344203768822869</v>
      </c>
      <c r="G19" s="12"/>
      <c r="H19" s="14">
        <v>21120619</v>
      </c>
      <c r="I19" s="12"/>
      <c r="J19" s="15">
        <f t="shared" si="1"/>
        <v>1.5960492162657725</v>
      </c>
    </row>
    <row r="20" spans="1:10" ht="21.75" customHeight="1">
      <c r="A20" s="100" t="s">
        <v>103</v>
      </c>
      <c r="B20" s="100"/>
      <c r="D20" s="14">
        <v>67456</v>
      </c>
      <c r="E20" s="12"/>
      <c r="F20" s="15">
        <f t="shared" si="0"/>
        <v>8.4287579836010831E-2</v>
      </c>
      <c r="G20" s="12"/>
      <c r="H20" s="14">
        <v>169436442</v>
      </c>
      <c r="I20" s="12"/>
      <c r="J20" s="15">
        <f t="shared" si="1"/>
        <v>12.804023426631625</v>
      </c>
    </row>
    <row r="21" spans="1:10" ht="21.75" customHeight="1">
      <c r="A21" s="100" t="s">
        <v>104</v>
      </c>
      <c r="B21" s="100"/>
      <c r="D21" s="14">
        <v>18125605</v>
      </c>
      <c r="E21" s="12"/>
      <c r="F21" s="15">
        <f t="shared" si="0"/>
        <v>22.648294866483294</v>
      </c>
      <c r="G21" s="12"/>
      <c r="H21" s="14">
        <v>102627984</v>
      </c>
      <c r="I21" s="12"/>
      <c r="J21" s="15">
        <f t="shared" si="1"/>
        <v>7.7554220087079946</v>
      </c>
    </row>
    <row r="22" spans="1:10" ht="21.75" customHeight="1">
      <c r="A22" s="100" t="s">
        <v>105</v>
      </c>
      <c r="B22" s="100"/>
      <c r="D22" s="14">
        <v>4162</v>
      </c>
      <c r="E22" s="12"/>
      <c r="F22" s="15">
        <f t="shared" si="0"/>
        <v>5.2004996927994106E-3</v>
      </c>
      <c r="G22" s="12"/>
      <c r="H22" s="14">
        <v>21204</v>
      </c>
      <c r="I22" s="12"/>
      <c r="J22" s="15">
        <f t="shared" si="1"/>
        <v>1.602350176464972E-3</v>
      </c>
    </row>
    <row r="23" spans="1:10" ht="21.75" customHeight="1">
      <c r="A23" s="100" t="s">
        <v>106</v>
      </c>
      <c r="B23" s="100"/>
      <c r="D23" s="14">
        <v>401708</v>
      </c>
      <c r="E23" s="12"/>
      <c r="F23" s="15">
        <f t="shared" si="0"/>
        <v>0.50194193430924217</v>
      </c>
      <c r="G23" s="12"/>
      <c r="H23" s="14">
        <v>2941217</v>
      </c>
      <c r="I23" s="12"/>
      <c r="J23" s="15">
        <f t="shared" si="1"/>
        <v>0.22226276075135706</v>
      </c>
    </row>
    <row r="24" spans="1:10" ht="21.75" customHeight="1">
      <c r="A24" s="100" t="s">
        <v>107</v>
      </c>
      <c r="B24" s="100"/>
      <c r="D24" s="14">
        <v>4144</v>
      </c>
      <c r="E24" s="12"/>
      <c r="F24" s="15">
        <f t="shared" si="0"/>
        <v>5.1780083438156552E-3</v>
      </c>
      <c r="G24" s="12"/>
      <c r="H24" s="14">
        <v>16903</v>
      </c>
      <c r="I24" s="12"/>
      <c r="J24" s="15">
        <f t="shared" si="1"/>
        <v>1.2773309296730533E-3</v>
      </c>
    </row>
    <row r="25" spans="1:10" ht="21.75" customHeight="1">
      <c r="A25" s="100" t="s">
        <v>108</v>
      </c>
      <c r="B25" s="100"/>
      <c r="D25" s="14">
        <v>54361</v>
      </c>
      <c r="E25" s="12"/>
      <c r="F25" s="15">
        <f t="shared" si="0"/>
        <v>6.7925123450328875E-2</v>
      </c>
      <c r="G25" s="12"/>
      <c r="H25" s="14">
        <v>6317841</v>
      </c>
      <c r="I25" s="12"/>
      <c r="J25" s="15">
        <f t="shared" si="1"/>
        <v>0.47742848713580621</v>
      </c>
    </row>
    <row r="26" spans="1:10" ht="21.75" customHeight="1">
      <c r="A26" s="100" t="s">
        <v>109</v>
      </c>
      <c r="B26" s="100"/>
      <c r="D26" s="14">
        <v>51212</v>
      </c>
      <c r="E26" s="12"/>
      <c r="F26" s="15">
        <f t="shared" si="0"/>
        <v>6.399038689755969E-2</v>
      </c>
      <c r="G26" s="12"/>
      <c r="H26" s="14">
        <v>39154664</v>
      </c>
      <c r="I26" s="12"/>
      <c r="J26" s="15">
        <f t="shared" si="1"/>
        <v>2.9588512907860163</v>
      </c>
    </row>
    <row r="27" spans="1:10" ht="21.75" customHeight="1">
      <c r="A27" s="100" t="s">
        <v>110</v>
      </c>
      <c r="B27" s="100"/>
      <c r="D27" s="14">
        <v>58574011</v>
      </c>
      <c r="E27" s="12"/>
      <c r="F27" s="15">
        <f t="shared" si="0"/>
        <v>73.189362376628864</v>
      </c>
      <c r="G27" s="12"/>
      <c r="H27" s="14">
        <v>180129879</v>
      </c>
      <c r="I27" s="12"/>
      <c r="J27" s="15">
        <f t="shared" si="1"/>
        <v>13.612108253266555</v>
      </c>
    </row>
    <row r="28" spans="1:10" ht="21.75" customHeight="1">
      <c r="A28" s="100" t="s">
        <v>111</v>
      </c>
      <c r="B28" s="100"/>
      <c r="D28" s="14">
        <v>4127</v>
      </c>
      <c r="E28" s="12"/>
      <c r="F28" s="15">
        <f t="shared" si="0"/>
        <v>5.1567665142198873E-3</v>
      </c>
      <c r="G28" s="12"/>
      <c r="H28" s="14">
        <v>12621</v>
      </c>
      <c r="I28" s="12"/>
      <c r="J28" s="15">
        <f t="shared" si="1"/>
        <v>9.5374748053029667E-4</v>
      </c>
    </row>
    <row r="29" spans="1:10" ht="21.75" customHeight="1">
      <c r="A29" s="100" t="s">
        <v>112</v>
      </c>
      <c r="B29" s="100"/>
      <c r="D29" s="14">
        <v>255947</v>
      </c>
      <c r="E29" s="12"/>
      <c r="F29" s="15">
        <f t="shared" si="0"/>
        <v>0.31981073879695598</v>
      </c>
      <c r="G29" s="12"/>
      <c r="H29" s="14">
        <v>788606</v>
      </c>
      <c r="I29" s="12"/>
      <c r="J29" s="15">
        <f t="shared" si="1"/>
        <v>5.9593612679746069E-2</v>
      </c>
    </row>
    <row r="30" spans="1:10" ht="21.75" customHeight="1">
      <c r="A30" s="103" t="s">
        <v>113</v>
      </c>
      <c r="B30" s="103"/>
      <c r="D30" s="16">
        <v>139344</v>
      </c>
      <c r="E30" s="12"/>
      <c r="F30" s="15">
        <f t="shared" si="0"/>
        <v>0.17411302959957739</v>
      </c>
      <c r="G30" s="12"/>
      <c r="H30" s="16">
        <v>435427</v>
      </c>
      <c r="I30" s="12"/>
      <c r="J30" s="15">
        <f t="shared" si="1"/>
        <v>3.2904476999038548E-2</v>
      </c>
    </row>
    <row r="31" spans="1:10" ht="21">
      <c r="A31" s="102" t="s">
        <v>35</v>
      </c>
      <c r="B31" s="102"/>
      <c r="D31" s="17">
        <f>SUM(D8:D30)</f>
        <v>80030771</v>
      </c>
      <c r="E31" s="12"/>
      <c r="F31" s="17">
        <f>SUM(F8:F30)</f>
        <v>100.00000000000001</v>
      </c>
      <c r="G31" s="12"/>
      <c r="H31" s="17">
        <f>SUM(H8:H30)</f>
        <v>1323306248</v>
      </c>
      <c r="I31" s="12"/>
      <c r="J31" s="17">
        <f>SUM(J8:J30)</f>
        <v>100.00000000000001</v>
      </c>
    </row>
    <row r="35" spans="4:4" ht="18.75">
      <c r="D35" s="14"/>
    </row>
  </sheetData>
  <mergeCells count="31"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صورت وضعیت</vt:lpstr>
      <vt:lpstr>سهام</vt:lpstr>
      <vt:lpstr>اوراق مشتقه</vt:lpstr>
      <vt:lpstr>واحدهای صندوق</vt:lpstr>
      <vt:lpstr>سپرده</vt:lpstr>
      <vt:lpstr>درآمد</vt:lpstr>
      <vt:lpstr>1-2</vt:lpstr>
      <vt:lpstr>2-2</vt:lpstr>
      <vt:lpstr>3-2</vt:lpstr>
      <vt:lpstr>4-2</vt:lpstr>
      <vt:lpstr>درآمد سود سهام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'1-2'!Print_Area</vt:lpstr>
      <vt:lpstr>'2-2'!Print_Area</vt:lpstr>
      <vt:lpstr>'3-2'!Print_Area</vt:lpstr>
      <vt:lpstr>'4-2'!Print_Area</vt:lpstr>
      <vt:lpstr>'اوراق مشتقه'!Print_Area</vt:lpstr>
      <vt:lpstr>درآمد!Print_Area</vt:lpstr>
      <vt:lpstr>'درآمد اعمال اختیار'!Print_Area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سهام!Print_Area</vt:lpstr>
      <vt:lpstr>'سود سپرده بانکی'!Print_Area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moner tabrizi</cp:lastModifiedBy>
  <dcterms:created xsi:type="dcterms:W3CDTF">2024-11-23T14:35:43Z</dcterms:created>
  <dcterms:modified xsi:type="dcterms:W3CDTF">2024-11-30T10:33:59Z</dcterms:modified>
</cp:coreProperties>
</file>