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Y:\AF\حسابداری صندوق\6-لاجورد\عملیات حسابداری\گزارش پرتفوی\1403\14030631\"/>
    </mc:Choice>
  </mc:AlternateContent>
  <xr:revisionPtr revIDLastSave="0" documentId="13_ncr:1_{6D8BC512-C90D-4841-B1C4-283DC54F65F5}" xr6:coauthVersionLast="47" xr6:coauthVersionMax="47" xr10:uidLastSave="{00000000-0000-0000-0000-000000000000}"/>
  <bookViews>
    <workbookView xWindow="-120" yWindow="-120" windowWidth="29040" windowHeight="15840" firstSheet="1" activeTab="9" xr2:uid="{00000000-000D-0000-FFFF-FFFF00000000}"/>
  </bookViews>
  <sheets>
    <sheet name="صورت وضعیت" sheetId="1" r:id="rId1"/>
    <sheet name="سهام" sheetId="2" r:id="rId2"/>
    <sheet name="اوراق مشتقه" sheetId="3" r:id="rId3"/>
    <sheet name="واحدهای صندوق" sheetId="4" r:id="rId4"/>
    <sheet name="سپرده" sheetId="7" r:id="rId5"/>
    <sheet name="درآمد" sheetId="8" r:id="rId6"/>
    <sheet name="درآمد سرمایه گذاری در سهام" sheetId="9" r:id="rId7"/>
    <sheet name="درآمد سرمایه گذاری در صندوق" sheetId="10" r:id="rId8"/>
    <sheet name="درآمد سپرده بانکی" sheetId="13" r:id="rId9"/>
    <sheet name="سایر درآمدها" sheetId="14" r:id="rId10"/>
    <sheet name="درآمد سود سهام" sheetId="15" r:id="rId11"/>
    <sheet name="سود سپرده بانکی" sheetId="18" r:id="rId12"/>
    <sheet name="درآمد ناشی از فروش" sheetId="19" r:id="rId13"/>
    <sheet name="درآمد ناشی از تغییر قیمت اوراق" sheetId="21" r:id="rId14"/>
  </sheets>
  <definedNames>
    <definedName name="_xlnm.Print_Area" localSheetId="2">'اوراق مشتقه'!$A$1:$AX$35</definedName>
    <definedName name="_xlnm.Print_Area" localSheetId="5">درآمد!$A$1:$K$12</definedName>
    <definedName name="_xlnm.Print_Area" localSheetId="8">'درآمد سپرده بانکی'!$A$1:$K$30</definedName>
    <definedName name="_xlnm.Print_Area" localSheetId="6">'درآمد سرمایه گذاری در سهام'!$A$1:$X$79</definedName>
    <definedName name="_xlnm.Print_Area" localSheetId="7">'درآمد سرمایه گذاری در صندوق'!$A$1:$X$22</definedName>
    <definedName name="_xlnm.Print_Area" localSheetId="10">'درآمد سود سهام'!$A$1:$T$19</definedName>
    <definedName name="_xlnm.Print_Area" localSheetId="13">'درآمد ناشی از تغییر قیمت اوراق'!$A$1:$S$56</definedName>
    <definedName name="_xlnm.Print_Area" localSheetId="12">'درآمد ناشی از فروش'!$A$1:$S$60</definedName>
    <definedName name="_xlnm.Print_Area" localSheetId="9">'سایر درآمدها'!$A$1:$G$10</definedName>
    <definedName name="_xlnm.Print_Area" localSheetId="4">سپرده!$A$1:$M$35</definedName>
    <definedName name="_xlnm.Print_Area" localSheetId="1">سهام!$A$1:$AC$26</definedName>
    <definedName name="_xlnm.Print_Area" localSheetId="11">'سود سپرده بانکی'!$A$1:$N$30</definedName>
    <definedName name="_xlnm.Print_Area" localSheetId="0">'صورت وضعیت'!$A$1:$C$42</definedName>
    <definedName name="_xlnm.Print_Area" localSheetId="3">'واحدهای صندوق'!$A$1:$AB$17</definedName>
  </definedNames>
  <calcPr calcId="191029"/>
</workbook>
</file>

<file path=xl/calcChain.xml><?xml version="1.0" encoding="utf-8"?>
<calcChain xmlns="http://schemas.openxmlformats.org/spreadsheetml/2006/main">
  <c r="J12" i="8" l="1"/>
  <c r="J10" i="8"/>
  <c r="J11" i="8"/>
  <c r="J9" i="8"/>
  <c r="J8" i="8"/>
  <c r="H12" i="8"/>
  <c r="H10" i="8"/>
  <c r="H11" i="8"/>
  <c r="H9" i="8"/>
  <c r="H8" i="8"/>
  <c r="Q56" i="21"/>
  <c r="U10" i="10" l="1"/>
  <c r="U11" i="10"/>
  <c r="U12" i="10"/>
  <c r="U13" i="10"/>
  <c r="U14" i="10"/>
  <c r="U15" i="10"/>
  <c r="U16" i="10"/>
  <c r="U17" i="10"/>
  <c r="U18" i="10"/>
  <c r="U19" i="10"/>
  <c r="U20" i="10"/>
  <c r="U21" i="10"/>
  <c r="U9" i="10"/>
  <c r="O17" i="19"/>
  <c r="O21" i="19"/>
  <c r="M21" i="19"/>
  <c r="Q60" i="19" l="1"/>
  <c r="AB26" i="2"/>
  <c r="AB11" i="2"/>
  <c r="AB12" i="2"/>
  <c r="AB13" i="2"/>
  <c r="AB14" i="2"/>
  <c r="AB15" i="2"/>
  <c r="AB16" i="2"/>
  <c r="AB17" i="2"/>
  <c r="AB18" i="2"/>
  <c r="AB19" i="2"/>
  <c r="AB20" i="2"/>
  <c r="AB21" i="2"/>
  <c r="AB22" i="2"/>
  <c r="AB23" i="2"/>
  <c r="AB24" i="2"/>
  <c r="AB25" i="2"/>
  <c r="AB10" i="2"/>
  <c r="AB9" i="2"/>
  <c r="Y17" i="4"/>
  <c r="W17" i="4"/>
  <c r="K17" i="4"/>
  <c r="M17" i="4"/>
  <c r="O17" i="4"/>
  <c r="Q17" i="4"/>
  <c r="S17" i="4"/>
  <c r="AA11" i="4"/>
  <c r="AA12" i="4"/>
  <c r="AA13" i="4"/>
  <c r="AA14" i="4"/>
  <c r="AA15" i="4"/>
  <c r="AA16" i="4"/>
  <c r="AA17" i="4" s="1"/>
  <c r="AA10" i="4"/>
  <c r="AA9" i="4"/>
  <c r="L35" i="7"/>
  <c r="L11" i="7"/>
  <c r="L12" i="7"/>
  <c r="L13" i="7"/>
  <c r="L14" i="7"/>
  <c r="L15" i="7"/>
  <c r="L16" i="7"/>
  <c r="L17" i="7"/>
  <c r="L18" i="7"/>
  <c r="L19" i="7"/>
  <c r="L20" i="7"/>
  <c r="L21" i="7"/>
  <c r="L22" i="7"/>
  <c r="L23" i="7"/>
  <c r="L24" i="7"/>
  <c r="L25" i="7"/>
  <c r="L26" i="7"/>
  <c r="L27" i="7"/>
  <c r="L28" i="7"/>
  <c r="L29" i="7"/>
  <c r="L30" i="7"/>
  <c r="L31" i="7"/>
  <c r="L32" i="7"/>
  <c r="L33" i="7"/>
  <c r="L34" i="7"/>
  <c r="L10" i="7"/>
  <c r="L9" i="7"/>
  <c r="F11" i="8"/>
  <c r="F10" i="8"/>
  <c r="S79" i="9"/>
  <c r="D22" i="10"/>
  <c r="F22" i="10"/>
  <c r="H22" i="10"/>
  <c r="J22" i="10"/>
  <c r="L22" i="10"/>
  <c r="N22" i="10"/>
  <c r="P22" i="10"/>
  <c r="S22" i="10"/>
  <c r="U22" i="10"/>
  <c r="F9" i="8" s="1"/>
  <c r="H79" i="9"/>
  <c r="I60" i="19" l="1"/>
  <c r="L9" i="9"/>
  <c r="L31" i="9"/>
  <c r="L36" i="9"/>
  <c r="L40" i="9"/>
  <c r="L41" i="9"/>
  <c r="L42" i="9"/>
  <c r="L46" i="9"/>
  <c r="L47" i="9"/>
  <c r="L48" i="9"/>
  <c r="L52" i="9"/>
  <c r="L53" i="9"/>
  <c r="L54" i="9"/>
  <c r="L58" i="9"/>
  <c r="L59" i="9"/>
  <c r="L60" i="9"/>
  <c r="L64" i="9"/>
  <c r="L65" i="9"/>
  <c r="L66" i="9"/>
  <c r="L68" i="9"/>
  <c r="L69" i="9"/>
  <c r="L70" i="9"/>
  <c r="L71" i="9"/>
  <c r="L72" i="9"/>
  <c r="L73" i="9"/>
  <c r="L74" i="9"/>
  <c r="L75" i="9"/>
  <c r="L76" i="9"/>
  <c r="L77" i="9"/>
  <c r="L78" i="9"/>
  <c r="L11" i="9"/>
  <c r="L12" i="9"/>
  <c r="L13" i="9"/>
  <c r="L14" i="9"/>
  <c r="L15" i="9"/>
  <c r="L16" i="9"/>
  <c r="L17" i="9"/>
  <c r="L18" i="9"/>
  <c r="L19" i="9"/>
  <c r="L20" i="9"/>
  <c r="L21" i="9"/>
  <c r="L22" i="9"/>
  <c r="L23" i="9"/>
  <c r="L24" i="9"/>
  <c r="L25" i="9"/>
  <c r="L26" i="9"/>
  <c r="L10" i="9"/>
  <c r="J27" i="9"/>
  <c r="L27" i="9" s="1"/>
  <c r="J28" i="9"/>
  <c r="L28" i="9" s="1"/>
  <c r="J29" i="9"/>
  <c r="J30" i="9"/>
  <c r="L30" i="9" s="1"/>
  <c r="J31" i="9"/>
  <c r="J32" i="9"/>
  <c r="L32" i="9" s="1"/>
  <c r="J33" i="9"/>
  <c r="L33" i="9" s="1"/>
  <c r="J34" i="9"/>
  <c r="L34" i="9" s="1"/>
  <c r="J35" i="9"/>
  <c r="L35" i="9" s="1"/>
  <c r="J36" i="9"/>
  <c r="J37" i="9"/>
  <c r="L37" i="9" s="1"/>
  <c r="J38" i="9"/>
  <c r="L38" i="9" s="1"/>
  <c r="J39" i="9"/>
  <c r="L39" i="9" s="1"/>
  <c r="J40" i="9"/>
  <c r="J41" i="9"/>
  <c r="J42" i="9"/>
  <c r="J43" i="9"/>
  <c r="L43" i="9" s="1"/>
  <c r="J44" i="9"/>
  <c r="L44" i="9" s="1"/>
  <c r="J45" i="9"/>
  <c r="L45" i="9" s="1"/>
  <c r="J46" i="9"/>
  <c r="J47" i="9"/>
  <c r="J48" i="9"/>
  <c r="J49" i="9"/>
  <c r="L49" i="9" s="1"/>
  <c r="J50" i="9"/>
  <c r="L50" i="9" s="1"/>
  <c r="J51" i="9"/>
  <c r="L51" i="9" s="1"/>
  <c r="J52" i="9"/>
  <c r="J53" i="9"/>
  <c r="J54" i="9"/>
  <c r="J55" i="9"/>
  <c r="L55" i="9" s="1"/>
  <c r="J56" i="9"/>
  <c r="L56" i="9" s="1"/>
  <c r="J57" i="9"/>
  <c r="L57" i="9" s="1"/>
  <c r="J58" i="9"/>
  <c r="J59" i="9"/>
  <c r="J60" i="9"/>
  <c r="J61" i="9"/>
  <c r="L61" i="9" s="1"/>
  <c r="J62" i="9"/>
  <c r="L62" i="9" s="1"/>
  <c r="J63" i="9"/>
  <c r="L63" i="9" s="1"/>
  <c r="J64" i="9"/>
  <c r="J65" i="9"/>
  <c r="J66" i="9"/>
  <c r="J67" i="9"/>
  <c r="L67" i="9" s="1"/>
  <c r="J68" i="9"/>
  <c r="J69" i="9"/>
  <c r="J70" i="9"/>
  <c r="J71" i="9"/>
  <c r="J72" i="9"/>
  <c r="J73" i="9"/>
  <c r="J74" i="9"/>
  <c r="J75" i="9"/>
  <c r="J76" i="9"/>
  <c r="J77" i="9"/>
  <c r="J78" i="9"/>
  <c r="J11" i="9"/>
  <c r="J12" i="9"/>
  <c r="J13" i="9"/>
  <c r="J14" i="9"/>
  <c r="J15" i="9"/>
  <c r="J16" i="9"/>
  <c r="J17" i="9"/>
  <c r="J18" i="9"/>
  <c r="J19" i="9"/>
  <c r="J20" i="9"/>
  <c r="J21" i="9"/>
  <c r="J22" i="9"/>
  <c r="J23" i="9"/>
  <c r="J24" i="9"/>
  <c r="J25" i="9"/>
  <c r="J26" i="9"/>
  <c r="J10" i="9"/>
  <c r="J9" i="9"/>
  <c r="U79" i="9"/>
  <c r="F8" i="8" s="1"/>
  <c r="F12" i="8" s="1"/>
  <c r="U27" i="9"/>
  <c r="U28" i="9"/>
  <c r="U29" i="9"/>
  <c r="U30" i="9"/>
  <c r="U31" i="9"/>
  <c r="U32" i="9"/>
  <c r="U33" i="9"/>
  <c r="U34" i="9"/>
  <c r="U35" i="9"/>
  <c r="U36" i="9"/>
  <c r="U37" i="9"/>
  <c r="U38" i="9"/>
  <c r="U39" i="9"/>
  <c r="U40" i="9"/>
  <c r="U41" i="9"/>
  <c r="U42" i="9"/>
  <c r="U43" i="9"/>
  <c r="U44" i="9"/>
  <c r="U45" i="9"/>
  <c r="U46" i="9"/>
  <c r="U47" i="9"/>
  <c r="U48" i="9"/>
  <c r="U49" i="9"/>
  <c r="U50" i="9"/>
  <c r="U51" i="9"/>
  <c r="U52" i="9"/>
  <c r="U53" i="9"/>
  <c r="U54" i="9"/>
  <c r="U55" i="9"/>
  <c r="U56" i="9"/>
  <c r="U57" i="9"/>
  <c r="U58" i="9"/>
  <c r="U59" i="9"/>
  <c r="U60" i="9"/>
  <c r="U61" i="9"/>
  <c r="U62" i="9"/>
  <c r="U63" i="9"/>
  <c r="U64" i="9"/>
  <c r="U65" i="9"/>
  <c r="U66" i="9"/>
  <c r="U67" i="9"/>
  <c r="U68" i="9"/>
  <c r="U69" i="9"/>
  <c r="U70" i="9"/>
  <c r="U71" i="9"/>
  <c r="U72" i="9"/>
  <c r="U73" i="9"/>
  <c r="U74" i="9"/>
  <c r="U75" i="9"/>
  <c r="U76" i="9"/>
  <c r="U77" i="9"/>
  <c r="U78" i="9"/>
  <c r="U11" i="9"/>
  <c r="U12" i="9"/>
  <c r="U14" i="9"/>
  <c r="U15" i="9"/>
  <c r="U16" i="9"/>
  <c r="U17" i="9"/>
  <c r="U18" i="9"/>
  <c r="U19" i="9"/>
  <c r="U20" i="9"/>
  <c r="U21" i="9"/>
  <c r="U22" i="9"/>
  <c r="U23" i="9"/>
  <c r="U24" i="9"/>
  <c r="U25" i="9"/>
  <c r="U26" i="9"/>
  <c r="U10" i="9"/>
  <c r="U9" i="9"/>
  <c r="Q79" i="9"/>
  <c r="N79" i="9"/>
  <c r="F79" i="9"/>
  <c r="L9" i="10"/>
  <c r="L11" i="10"/>
  <c r="L12" i="10"/>
  <c r="L13" i="10"/>
  <c r="L14" i="10"/>
  <c r="L15" i="10"/>
  <c r="L16" i="10"/>
  <c r="L17" i="10"/>
  <c r="L18" i="10"/>
  <c r="L19" i="10"/>
  <c r="L20" i="10"/>
  <c r="L21" i="10"/>
  <c r="L10" i="10"/>
  <c r="F10" i="13"/>
  <c r="F11" i="13"/>
  <c r="F12" i="13"/>
  <c r="F13" i="13"/>
  <c r="F14" i="13"/>
  <c r="F15" i="13"/>
  <c r="F16" i="13"/>
  <c r="F17" i="13"/>
  <c r="F18" i="13"/>
  <c r="F19" i="13"/>
  <c r="F20" i="13"/>
  <c r="F21" i="13"/>
  <c r="F22" i="13"/>
  <c r="F23" i="13"/>
  <c r="F24" i="13"/>
  <c r="F25" i="13"/>
  <c r="F26" i="13"/>
  <c r="F27" i="13"/>
  <c r="F28" i="13"/>
  <c r="F29" i="13"/>
  <c r="F8" i="13"/>
  <c r="F9" i="13"/>
  <c r="J10" i="13"/>
  <c r="J11" i="13"/>
  <c r="J12" i="13"/>
  <c r="J13" i="13"/>
  <c r="J14" i="13"/>
  <c r="J15" i="13"/>
  <c r="J16" i="13"/>
  <c r="J17" i="13"/>
  <c r="J18" i="13"/>
  <c r="J19" i="13"/>
  <c r="J20" i="13"/>
  <c r="J21" i="13"/>
  <c r="J22" i="13"/>
  <c r="J23" i="13"/>
  <c r="J24" i="13"/>
  <c r="J25" i="13"/>
  <c r="J26" i="13"/>
  <c r="J27" i="13"/>
  <c r="J28" i="13"/>
  <c r="J29" i="13"/>
  <c r="J8" i="13"/>
  <c r="J9" i="13"/>
  <c r="H30" i="13"/>
  <c r="D30" i="13"/>
  <c r="W13" i="9" l="1"/>
  <c r="W20" i="10"/>
  <c r="W32" i="9"/>
  <c r="W19" i="10"/>
  <c r="W23" i="9"/>
  <c r="W11" i="9"/>
  <c r="W67" i="9"/>
  <c r="W55" i="9"/>
  <c r="W43" i="9"/>
  <c r="W31" i="9"/>
  <c r="W10" i="10"/>
  <c r="W26" i="9"/>
  <c r="W25" i="9"/>
  <c r="W44" i="9"/>
  <c r="W18" i="10"/>
  <c r="W22" i="9"/>
  <c r="W78" i="9"/>
  <c r="W66" i="9"/>
  <c r="W54" i="9"/>
  <c r="W42" i="9"/>
  <c r="W30" i="9"/>
  <c r="W56" i="9"/>
  <c r="W17" i="10"/>
  <c r="W21" i="9"/>
  <c r="W77" i="9"/>
  <c r="W65" i="9"/>
  <c r="W53" i="9"/>
  <c r="W41" i="9"/>
  <c r="W29" i="9"/>
  <c r="W14" i="9"/>
  <c r="W33" i="9"/>
  <c r="W16" i="10"/>
  <c r="W20" i="9"/>
  <c r="W76" i="9"/>
  <c r="W64" i="9"/>
  <c r="W52" i="9"/>
  <c r="W40" i="9"/>
  <c r="W28" i="9"/>
  <c r="W46" i="9"/>
  <c r="W12" i="9"/>
  <c r="W15" i="10"/>
  <c r="W19" i="9"/>
  <c r="W75" i="9"/>
  <c r="W63" i="9"/>
  <c r="W51" i="9"/>
  <c r="W39" i="9"/>
  <c r="W27" i="9"/>
  <c r="W21" i="10"/>
  <c r="W24" i="9"/>
  <c r="W14" i="10"/>
  <c r="W18" i="9"/>
  <c r="W74" i="9"/>
  <c r="W62" i="9"/>
  <c r="W50" i="9"/>
  <c r="W38" i="9"/>
  <c r="W70" i="9"/>
  <c r="W69" i="9"/>
  <c r="W68" i="9"/>
  <c r="W13" i="10"/>
  <c r="W17" i="9"/>
  <c r="W73" i="9"/>
  <c r="W61" i="9"/>
  <c r="W49" i="9"/>
  <c r="W37" i="9"/>
  <c r="W34" i="9"/>
  <c r="W57" i="9"/>
  <c r="W12" i="10"/>
  <c r="W10" i="9"/>
  <c r="W16" i="9"/>
  <c r="W72" i="9"/>
  <c r="W60" i="9"/>
  <c r="W48" i="9"/>
  <c r="W36" i="9"/>
  <c r="W58" i="9"/>
  <c r="W45" i="9"/>
  <c r="W9" i="10"/>
  <c r="W11" i="10"/>
  <c r="W9" i="9"/>
  <c r="W15" i="9"/>
  <c r="W71" i="9"/>
  <c r="W59" i="9"/>
  <c r="W47" i="9"/>
  <c r="W35" i="9"/>
  <c r="J79" i="9"/>
  <c r="L29" i="9"/>
  <c r="L79" i="9" s="1"/>
  <c r="F30" i="13"/>
  <c r="J30" i="13"/>
  <c r="F10" i="14"/>
  <c r="W79" i="9" l="1"/>
  <c r="W22" i="10"/>
  <c r="S19" i="15"/>
  <c r="I19" i="15"/>
  <c r="K19" i="15"/>
  <c r="M19" i="15"/>
  <c r="O19" i="15"/>
  <c r="Q19" i="15"/>
  <c r="S18" i="15"/>
  <c r="S17" i="15"/>
  <c r="M17" i="15"/>
  <c r="S16" i="15"/>
  <c r="M16" i="15"/>
  <c r="C30" i="18" l="1"/>
  <c r="G30" i="18"/>
  <c r="M30" i="18"/>
  <c r="C60" i="19"/>
  <c r="E60" i="19"/>
  <c r="G50" i="19"/>
  <c r="G51" i="19"/>
  <c r="G52" i="19"/>
  <c r="G60" i="19" s="1"/>
  <c r="G53" i="19"/>
  <c r="G54" i="19"/>
  <c r="G55" i="19"/>
  <c r="G57" i="19"/>
  <c r="G58" i="19"/>
  <c r="G59" i="19"/>
  <c r="G49" i="19"/>
  <c r="G32" i="19"/>
  <c r="O60" i="19" l="1"/>
  <c r="M60" i="19"/>
  <c r="K60" i="19"/>
  <c r="I56" i="21"/>
  <c r="C56" i="21"/>
  <c r="E56" i="21"/>
  <c r="G56" i="21"/>
  <c r="K56" i="21"/>
  <c r="M56" i="21"/>
  <c r="O56" i="21"/>
  <c r="G17" i="15"/>
</calcChain>
</file>

<file path=xl/sharedStrings.xml><?xml version="1.0" encoding="utf-8"?>
<sst xmlns="http://schemas.openxmlformats.org/spreadsheetml/2006/main" count="779" uniqueCount="223">
  <si>
    <t>صندوق سرمایه‌گذاری اختصاصی بازارگردانی لاجورد دماوند</t>
  </si>
  <si>
    <t>صورت وضعیت پرتفوی</t>
  </si>
  <si>
    <t>برای ماه منتهی به 1403/06/31</t>
  </si>
  <si>
    <t>-1</t>
  </si>
  <si>
    <t>سرمایه گذاری ها</t>
  </si>
  <si>
    <t>-1-1</t>
  </si>
  <si>
    <t>سرمایه گذاری در سهام و حق تقدم سهام</t>
  </si>
  <si>
    <t>1403/05/31</t>
  </si>
  <si>
    <t>تغییرات طی دوره</t>
  </si>
  <si>
    <t>1403/06/31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</si>
  <si>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</si>
  <si>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</si>
  <si>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</si>
  <si>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</si>
  <si>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</si>
  <si>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</si>
  <si>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</si>
  <si>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</si>
  <si>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</si>
  <si>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تامین سرمایه دماوند</t>
  </si>
  <si>
    <t>بین المللی ساروج بوشهر</t>
  </si>
  <si>
    <t>توسعه حمل و نقل ریلی پارسیان</t>
  </si>
  <si>
    <t>توسعه سرمایه و صنعت غدیر</t>
  </si>
  <si>
    <t>آ.س.پ</t>
  </si>
  <si>
    <t>آهن و فولاد غدیر ایرانیان</t>
  </si>
  <si>
    <t>ح.آهن و فولاد غدیر ایرانیان</t>
  </si>
  <si>
    <t>بین‌المللی‌توسعه‌ساختمان</t>
  </si>
  <si>
    <t>بیمه کوثر</t>
  </si>
  <si>
    <t>توسعه مسیر برق گیلان</t>
  </si>
  <si>
    <t>بین المللی توسعه ص. معادن غدیر</t>
  </si>
  <si>
    <t>حفاری شمال</t>
  </si>
  <si>
    <t>فولاد خراسان</t>
  </si>
  <si>
    <t>تامین سرمایه کاردان</t>
  </si>
  <si>
    <t>صبا فولاد خلیج فارس</t>
  </si>
  <si>
    <t>داروسازی‌ کوثر</t>
  </si>
  <si>
    <t>سرمایه‌گذاری‌غدیر(هلدینگ‌</t>
  </si>
  <si>
    <t>جمع</t>
  </si>
  <si>
    <t>اطلاعات آماری مرتبط با اوراق اختیار فروش تبعی خریداری شده توسط صندوق سرمایه گذاری:</t>
  </si>
  <si>
    <t>نام سهام</t>
  </si>
  <si>
    <t>تعداد اوراق تبعی</t>
  </si>
  <si>
    <t>قیمت اعمال</t>
  </si>
  <si>
    <t>تاریخ اعمال</t>
  </si>
  <si>
    <t>نرخ سود موثر</t>
  </si>
  <si>
    <t>اطلاعات آماری مرتبط با موقعیت های اخذ شده در اوراق اختیار معامله توسط صندوق سرمایه گذاری:</t>
  </si>
  <si>
    <t>نوع اختیار</t>
  </si>
  <si>
    <t>نوع موقعیت</t>
  </si>
  <si>
    <t>استراتژی ماخوذه</t>
  </si>
  <si>
    <t>تعداد اوراق</t>
  </si>
  <si>
    <t>اختیارخ فصبا-3200-14030715</t>
  </si>
  <si>
    <t>اختیار خرید</t>
  </si>
  <si>
    <t>موقعیت فروش</t>
  </si>
  <si>
    <t>-</t>
  </si>
  <si>
    <t>1403/07/15</t>
  </si>
  <si>
    <t>اختیارخ فصبا-3400-14030715</t>
  </si>
  <si>
    <t>اختیارخ فصبا-3600-14030715</t>
  </si>
  <si>
    <t>اختیارخ فصبا-3800-14030715</t>
  </si>
  <si>
    <t>اختیارخ فصبا-4000-14030715</t>
  </si>
  <si>
    <t>اختیارخ فصبا-4200-14030715</t>
  </si>
  <si>
    <t>اختیارخ فصبا-4400-14030715</t>
  </si>
  <si>
    <t>اختیارخ فصبا-4800-14030715</t>
  </si>
  <si>
    <t>اختیارخ فصبا-5000-14030715</t>
  </si>
  <si>
    <t>اختیارخ وکغدیر-6000-03/09/07</t>
  </si>
  <si>
    <t>1403/09/07</t>
  </si>
  <si>
    <t>اختیارخ فصبا-4000-14030918</t>
  </si>
  <si>
    <t>1403/09/18</t>
  </si>
  <si>
    <t>اختیارخ فصبا-4000-14031114</t>
  </si>
  <si>
    <t>1403/11/14</t>
  </si>
  <si>
    <t>اختیارخ فصبا-3200-14030918</t>
  </si>
  <si>
    <t>اختیارخ وکغدیر-3750-03/09/07</t>
  </si>
  <si>
    <t>اختیارخ فصبا-3600-14030918</t>
  </si>
  <si>
    <t>اختیارخ وکغدیر-4000-03/09/07</t>
  </si>
  <si>
    <t>اختیارخ وکغدیر-5000-03/09/07</t>
  </si>
  <si>
    <t>اختیارخ وکغدیر-5500-03/09/07</t>
  </si>
  <si>
    <t>اختیارخ وکغدیر-6500-03/09/07</t>
  </si>
  <si>
    <t>اختیارخ فصبا-3000-14030918</t>
  </si>
  <si>
    <t>اختیارخ فصبا-3400-14030918</t>
  </si>
  <si>
    <t>اختیارخ فصبا-3000-14031114</t>
  </si>
  <si>
    <t>اختیارخ فصبا-3800-14031114</t>
  </si>
  <si>
    <t>اطلاعات آماری مرتبط با قراردادهای آتی توسط صندوق سرمایه گذاری:</t>
  </si>
  <si>
    <t>-2-1</t>
  </si>
  <si>
    <t>سرمایه‌گذاری در واحدهای صندوق های سرمایه گذاری</t>
  </si>
  <si>
    <t>خرید/صدور طی دوره</t>
  </si>
  <si>
    <t>فروش/ابطال طی دوره</t>
  </si>
  <si>
    <t>صندوق</t>
  </si>
  <si>
    <t>تعداد واحد</t>
  </si>
  <si>
    <t>قیمت ابطال / بازار هر واحد</t>
  </si>
  <si>
    <t>صندوق اندیشه ورزان صباتامین -د</t>
  </si>
  <si>
    <t>صندوق س یاقوت آگاه-ثابت</t>
  </si>
  <si>
    <t>صندوق س. نوع دوم نیلی دماوند-د</t>
  </si>
  <si>
    <t>صندوق س.ثروت افزون فاخر-د</t>
  </si>
  <si>
    <t>صندوق س. آریا-د</t>
  </si>
  <si>
    <t>صندوق س نگین سامان-ثابت</t>
  </si>
  <si>
    <t>صندوق س.درآمد ثابت کیهان-د</t>
  </si>
  <si>
    <t>صندوق س.اعتماد داریک-د</t>
  </si>
  <si>
    <t>-4-1</t>
  </si>
  <si>
    <t>سرمایه‌گذاری در  سپرده‌ بانکی</t>
  </si>
  <si>
    <t>سپرده های بانکی</t>
  </si>
  <si>
    <t>مبلغ</t>
  </si>
  <si>
    <t>افزایش</t>
  </si>
  <si>
    <t>کاهش</t>
  </si>
  <si>
    <t>سپرده کوتاه مدت بانک سینا گیشا 399-816-10003992-1</t>
  </si>
  <si>
    <t>سپرده کوتاه مدت بانک سینا گیشا 399-816-10003992-2</t>
  </si>
  <si>
    <t>حساب جاری بانک قرض الحسنه رسالت بانکداری اجتماعی 10-8557562-1</t>
  </si>
  <si>
    <t>حساب جاری بانک قرض الحسنه رسالت بانکداری اجتماعی 10-8557562-2</t>
  </si>
  <si>
    <t>سپرده کوتاه مدت بانک سینا گیشا 399-816-10003992-3</t>
  </si>
  <si>
    <t>سپرده کوتاه مدت بانک سینا گیشا 399816100039924</t>
  </si>
  <si>
    <t>سپرده کوتاه مدت بانک سینا میدان مادر 422-816-10003992-1</t>
  </si>
  <si>
    <t>سپرده کوتاه مدت بانک سینا میدان مادر 422-816-10003992-2</t>
  </si>
  <si>
    <t>سپرده کوتاه مدت بانک سینا میدان مادر 422-816-10003992-3</t>
  </si>
  <si>
    <t>سپرده کوتاه مدت بانک سینا میدان مادر 422-816-10003992-5</t>
  </si>
  <si>
    <t>سپرده کوتاه مدت بانک سینا میدان مادر 422-816-10003992-6</t>
  </si>
  <si>
    <t>سپرده کوتاه مدت بانک سینا گیشا 399-816-10003992-7</t>
  </si>
  <si>
    <t>سپرده کوتاه مدت بانک سینا گیشا 399-816-10003992-8</t>
  </si>
  <si>
    <t>سپرده کوتاه مدت بانک سینا گیشا 399-816-10003992-9</t>
  </si>
  <si>
    <t>سپرده کوتاه مدت بانک سینا گیشا 399-816-10003992-10</t>
  </si>
  <si>
    <t>سپرده کوتاه مدت بانک سینا گیشا 399-816-10003992-12</t>
  </si>
  <si>
    <t>سپرده کوتاه مدت بانک سینا گیشا 399-816-10003992-13</t>
  </si>
  <si>
    <t>سپرده کوتاه مدت بانک سینا گیشا 399-816-10003992-14</t>
  </si>
  <si>
    <t>سپرده کوتاه مدت بانک سینا گیشا 399-816-10003992-15</t>
  </si>
  <si>
    <t>سپرده کوتاه مدت بانک سینا گیشا 399-816-10003992-16</t>
  </si>
  <si>
    <t>سپرده کوتاه مدت بانک سینا گیشا 399-816-10003992-17</t>
  </si>
  <si>
    <t>سپرده کوتاه مدت بانک سینا گیشا 399-816-10003992-18</t>
  </si>
  <si>
    <t>سپرده کوتاه مدت بانک سینا گیشا 399-816-10003992-19</t>
  </si>
  <si>
    <t>سپرده کوتاه مدت بانک سینا گیشا 399-816-10003992-20</t>
  </si>
  <si>
    <t>سپرده کوتاه مدت بانک سینا گیشا 399-816-10003992-21</t>
  </si>
  <si>
    <t>سپرده کوتاه مدت بانک سینا گیشا 399-816-10003992-22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</si>
  <si>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</si>
  <si>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</si>
  <si>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</si>
  <si>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</si>
  <si>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</si>
  <si>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</si>
  <si>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</si>
  <si>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</si>
  <si>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</si>
  <si>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درآمد حاصل از سرمایه گذاری در واحدهای صندوق های سرمایه گذاری</t>
  </si>
  <si>
    <t>2-2</t>
  </si>
  <si>
    <t>درآمد حاصل از سرمایه گذاری در سپرده بانکی و گواهی سپرده</t>
  </si>
  <si>
    <t>4-2</t>
  </si>
  <si>
    <t>سایر درآمدها</t>
  </si>
  <si>
    <t>5-2</t>
  </si>
  <si>
    <t>-1-2</t>
  </si>
  <si>
    <t>درآمد حاصل از سرمایه­گذاری در سهام و حق تقدم سهام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</si>
  <si>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</si>
  <si>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</si>
  <si>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</si>
  <si>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</si>
  <si>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</si>
  <si>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</si>
  <si>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سپید ماکیان</t>
  </si>
  <si>
    <t>-2-2</t>
  </si>
  <si>
    <t>درآمد حاصل از سرمایه­گذاری در واحدهای صندوق</t>
  </si>
  <si>
    <t>درآمد سود صندوق</t>
  </si>
  <si>
    <t>صندوق س. سپید دماوند-د</t>
  </si>
  <si>
    <t>صندوق س سپر سرمایه بیدار- ثابت</t>
  </si>
  <si>
    <t>صندوق س. توسعه افق رابین-د</t>
  </si>
  <si>
    <t>صندوق س اعتماد هامرز-ثابت</t>
  </si>
  <si>
    <t>صندوق س. آرمان آتی کوثر-د</t>
  </si>
  <si>
    <t>-4-2</t>
  </si>
  <si>
    <t>درآمد حاصل از سرمایه­گذاری در سپرده بانکی و گواهی سپرده</t>
  </si>
  <si>
    <t>نام سپرده بانکی</t>
  </si>
  <si>
    <t>سود سپرده بانکی و گواهی سپرده</t>
  </si>
  <si>
    <t>درصد سود به میانگین سپرده</t>
  </si>
  <si>
    <t>-5-2</t>
  </si>
  <si>
    <t>تعدیل کارمزد کارگزار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</si>
  <si>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</si>
  <si>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</si>
  <si>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</si>
  <si>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</si>
  <si>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</si>
  <si>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</si>
  <si>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</si>
  <si>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1403/04/17</t>
  </si>
  <si>
    <t>1403/04/14</t>
  </si>
  <si>
    <t>1403/04/18</t>
  </si>
  <si>
    <t>1403/04/31</t>
  </si>
  <si>
    <t>1403/03/23</t>
  </si>
  <si>
    <t>1403/01/25</t>
  </si>
  <si>
    <t>1403/01/29</t>
  </si>
  <si>
    <t>1403/04/24</t>
  </si>
  <si>
    <t>درآمد سود</t>
  </si>
  <si>
    <t>خالص درآمد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</si>
  <si>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</si>
  <si>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</si>
  <si>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</si>
  <si>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</si>
  <si>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</si>
  <si>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درآمد ناشی از تغییر قیمت اوراق بهادار</t>
  </si>
  <si>
    <t>سود و زیان ناشی از تغییر قیمت</t>
  </si>
  <si>
    <t>کارمزد</t>
  </si>
  <si>
    <t>اختیارخ فصبا-3000-14030521</t>
  </si>
  <si>
    <t>اختیارخ فصبا-3200-14030521</t>
  </si>
  <si>
    <t>اختیارخ فصبا-3400-14030521</t>
  </si>
  <si>
    <t>اختیارخ فصبا-3600-14030521</t>
  </si>
  <si>
    <t>اختیارخ فصبا-3700-14030320</t>
  </si>
  <si>
    <t>اختیارخ فصبا-3800-14030521</t>
  </si>
  <si>
    <t>اختیارخ فصبا-3900-14030320</t>
  </si>
  <si>
    <t>اختیارخ فصبا-4000-14030521</t>
  </si>
  <si>
    <t>اختیارخ فصبا-4400-14030115</t>
  </si>
  <si>
    <t>اختیارخ فصبا-4600-14030115</t>
  </si>
  <si>
    <t>اختیارخ فصبا-4600-14030320</t>
  </si>
  <si>
    <t>اختیارخ فصبا-4800-14030115</t>
  </si>
  <si>
    <t>اختیارخ فصبا-4800-14030320</t>
  </si>
  <si>
    <t>اختیارخ فصبا-5100-14030320</t>
  </si>
  <si>
    <t>اختیارخ فصبا-5300-14030115</t>
  </si>
  <si>
    <t>اختیارخ فصبا-5600-14030320</t>
  </si>
  <si>
    <t>اختیارخ فصبا-5800-14030115</t>
  </si>
  <si>
    <t>اختیارخ وکغدیر-10000-03/05/10</t>
  </si>
  <si>
    <t>اختیارخ وکغدیر-11000-03/05/10</t>
  </si>
  <si>
    <t>اختیارخ وکغدیر-12000-03/05/10</t>
  </si>
  <si>
    <t>اختیارخ وکغدیر-13000-03/05/10</t>
  </si>
  <si>
    <t>اختیارخ وکغدیر-14000-03/05/10</t>
  </si>
  <si>
    <t>اختیارخ وکغدیر-15000-03/05/10</t>
  </si>
  <si>
    <t>اختیارخ وکغدیر-16000-03/05/10</t>
  </si>
  <si>
    <t>اختیارخ وکغدیر-18000-03/05/10</t>
  </si>
  <si>
    <t>اختیارخ وکغدیر-20000-03/05/10</t>
  </si>
  <si>
    <t>اختیارخ وکغدیر-22000-03/05/10</t>
  </si>
  <si>
    <t>اختیارخ وکغدیر-9000-03/05/10</t>
  </si>
  <si>
    <t xml:space="preserve">صندوق س نگین سامان-ثابت	</t>
  </si>
  <si>
    <t>صندوق س نوع دوم نیلی دماوند</t>
  </si>
  <si>
    <t>صندوق س  هامرز</t>
  </si>
  <si>
    <t xml:space="preserve">25,825,385	</t>
  </si>
  <si>
    <t>بابت هزینه تنزیل سود سهام در سال مالی قبل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</si>
</sst>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.00_-_ر_ي_ا_ل_ ;_ * #,##0.00\-_ر_ي_ا_ل_ ;_ * &quot;-&quot;??_-_ر_ي_ا_ل_ ;_ @_ "/>
    <numFmt numFmtId="165" formatCode="_ * #,##0_-_ر_ي_ا_ل_ ;_ * #,##0\-_ر_ي_ا_ل_ ;_ * &quot;-&quot;??_-_ر_ي_ا_ل_ ;_ @_ "/>
    <numFmt numFmtId="166" formatCode="[$-3000401]#,##0"/>
  </numFmts>
  <fonts count="9" x14ac:knownFonts="1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sz val="8"/>
      <color rgb="FF000000"/>
      <name val="Arial"/>
      <family val="2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</borders>
  <cellStyleXfs count="3">
    <xf numFmtId="0" fontId="0" fillId="0" borderId="0"/>
    <xf numFmtId="164" fontId="6" fillId="0" borderId="0" applyFont="0" applyFill="0" applyBorder="0" applyAlignment="0" applyProtection="0"/>
    <xf numFmtId="0" fontId="8" fillId="0" borderId="0"/>
  </cellStyleXfs>
  <cellXfs count="56">
    <xf numFmtId="0" fontId="0" fillId="0" borderId="0" xfId="0" applyAlignment="1">
      <alignment horizontal="left"/>
    </xf>
    <xf numFmtId="0" fontId="3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4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right" vertical="top"/>
    </xf>
    <xf numFmtId="3" fontId="5" fillId="0" borderId="2" xfId="0" applyNumberFormat="1" applyFont="1" applyBorder="1" applyAlignment="1">
      <alignment horizontal="right" vertical="top"/>
    </xf>
    <xf numFmtId="0" fontId="5" fillId="0" borderId="0" xfId="0" applyFont="1" applyAlignment="1">
      <alignment horizontal="right" vertical="top"/>
    </xf>
    <xf numFmtId="3" fontId="5" fillId="0" borderId="0" xfId="0" applyNumberFormat="1" applyFont="1" applyAlignment="1">
      <alignment horizontal="right" vertical="top"/>
    </xf>
    <xf numFmtId="4" fontId="5" fillId="0" borderId="0" xfId="0" applyNumberFormat="1" applyFont="1" applyAlignment="1">
      <alignment horizontal="right" vertical="top"/>
    </xf>
    <xf numFmtId="0" fontId="5" fillId="0" borderId="4" xfId="0" applyFont="1" applyBorder="1" applyAlignment="1">
      <alignment horizontal="right" vertical="top"/>
    </xf>
    <xf numFmtId="0" fontId="0" fillId="0" borderId="4" xfId="0" applyBorder="1" applyAlignment="1">
      <alignment horizontal="left"/>
    </xf>
    <xf numFmtId="3" fontId="5" fillId="0" borderId="4" xfId="0" applyNumberFormat="1" applyFont="1" applyBorder="1" applyAlignment="1">
      <alignment horizontal="right" vertical="top"/>
    </xf>
    <xf numFmtId="0" fontId="4" fillId="0" borderId="5" xfId="0" applyFont="1" applyBorder="1" applyAlignment="1">
      <alignment horizontal="center" vertical="center"/>
    </xf>
    <xf numFmtId="3" fontId="5" fillId="0" borderId="5" xfId="0" applyNumberFormat="1" applyFont="1" applyBorder="1" applyAlignment="1">
      <alignment horizontal="right" vertical="top"/>
    </xf>
    <xf numFmtId="4" fontId="5" fillId="0" borderId="5" xfId="0" applyNumberFormat="1" applyFont="1" applyBorder="1" applyAlignment="1">
      <alignment horizontal="right" vertical="top"/>
    </xf>
    <xf numFmtId="0" fontId="4" fillId="0" borderId="3" xfId="0" applyFont="1" applyBorder="1" applyAlignment="1">
      <alignment horizontal="center" vertical="center" wrapText="1"/>
    </xf>
    <xf numFmtId="165" fontId="0" fillId="0" borderId="0" xfId="1" applyNumberFormat="1" applyFont="1" applyAlignment="1">
      <alignment horizontal="left"/>
    </xf>
    <xf numFmtId="165" fontId="0" fillId="0" borderId="0" xfId="0" applyNumberFormat="1" applyAlignment="1">
      <alignment horizontal="left"/>
    </xf>
    <xf numFmtId="3" fontId="5" fillId="0" borderId="2" xfId="0" applyNumberFormat="1" applyFont="1" applyBorder="1" applyAlignment="1">
      <alignment horizontal="center" vertical="top"/>
    </xf>
    <xf numFmtId="0" fontId="0" fillId="0" borderId="0" xfId="0" applyAlignment="1">
      <alignment horizontal="center"/>
    </xf>
    <xf numFmtId="3" fontId="5" fillId="0" borderId="0" xfId="0" applyNumberFormat="1" applyFont="1" applyAlignment="1">
      <alignment horizontal="center" vertical="top"/>
    </xf>
    <xf numFmtId="3" fontId="5" fillId="0" borderId="4" xfId="0" applyNumberFormat="1" applyFont="1" applyBorder="1" applyAlignment="1">
      <alignment horizontal="center" vertical="top"/>
    </xf>
    <xf numFmtId="3" fontId="5" fillId="0" borderId="5" xfId="0" applyNumberFormat="1" applyFont="1" applyBorder="1" applyAlignment="1">
      <alignment horizontal="center" vertical="top"/>
    </xf>
    <xf numFmtId="166" fontId="0" fillId="0" borderId="0" xfId="0" applyNumberFormat="1" applyAlignment="1">
      <alignment horizontal="left"/>
    </xf>
    <xf numFmtId="3" fontId="0" fillId="0" borderId="0" xfId="0" applyNumberFormat="1" applyAlignment="1">
      <alignment horizontal="left"/>
    </xf>
    <xf numFmtId="0" fontId="7" fillId="0" borderId="0" xfId="0" applyFont="1" applyAlignment="1">
      <alignment horizontal="left"/>
    </xf>
    <xf numFmtId="4" fontId="5" fillId="0" borderId="2" xfId="0" applyNumberFormat="1" applyFont="1" applyBorder="1" applyAlignment="1">
      <alignment horizontal="center" vertical="top"/>
    </xf>
    <xf numFmtId="4" fontId="5" fillId="0" borderId="0" xfId="0" applyNumberFormat="1" applyFont="1" applyAlignment="1">
      <alignment horizontal="center" vertical="top"/>
    </xf>
    <xf numFmtId="165" fontId="5" fillId="0" borderId="5" xfId="1" applyNumberFormat="1" applyFont="1" applyFill="1" applyBorder="1" applyAlignment="1">
      <alignment horizontal="center" vertical="top"/>
    </xf>
    <xf numFmtId="4" fontId="5" fillId="0" borderId="5" xfId="0" applyNumberFormat="1" applyFont="1" applyBorder="1" applyAlignment="1">
      <alignment horizontal="center" vertical="top"/>
    </xf>
    <xf numFmtId="3" fontId="5" fillId="0" borderId="0" xfId="0" applyNumberFormat="1" applyFont="1" applyAlignment="1">
      <alignment vertical="top"/>
    </xf>
    <xf numFmtId="4" fontId="5" fillId="0" borderId="6" xfId="0" applyNumberFormat="1" applyFont="1" applyBorder="1" applyAlignment="1">
      <alignment horizontal="center" vertical="top"/>
    </xf>
    <xf numFmtId="0" fontId="0" fillId="0" borderId="7" xfId="0" applyBorder="1" applyAlignment="1">
      <alignment horizontal="left"/>
    </xf>
    <xf numFmtId="3" fontId="5" fillId="0" borderId="6" xfId="0" applyNumberFormat="1" applyFont="1" applyBorder="1" applyAlignment="1">
      <alignment horizontal="center" vertical="top"/>
    </xf>
    <xf numFmtId="0" fontId="4" fillId="0" borderId="8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top"/>
    </xf>
    <xf numFmtId="0" fontId="4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right" vertical="top"/>
    </xf>
    <xf numFmtId="3" fontId="5" fillId="0" borderId="0" xfId="0" applyNumberFormat="1" applyFont="1" applyAlignment="1">
      <alignment horizontal="center" vertical="top"/>
    </xf>
    <xf numFmtId="0" fontId="5" fillId="0" borderId="4" xfId="0" applyFont="1" applyBorder="1" applyAlignment="1">
      <alignment horizontal="right" vertical="top"/>
    </xf>
    <xf numFmtId="3" fontId="5" fillId="0" borderId="4" xfId="0" applyNumberFormat="1" applyFont="1" applyBorder="1" applyAlignment="1">
      <alignment horizontal="center" vertical="top"/>
    </xf>
    <xf numFmtId="0" fontId="4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right" vertical="top"/>
    </xf>
    <xf numFmtId="3" fontId="5" fillId="0" borderId="2" xfId="0" applyNumberFormat="1" applyFont="1" applyBorder="1" applyAlignment="1">
      <alignment horizontal="center" vertical="top"/>
    </xf>
    <xf numFmtId="0" fontId="4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3" fontId="5" fillId="0" borderId="0" xfId="0" applyNumberFormat="1" applyFont="1" applyAlignment="1">
      <alignment horizontal="right" vertical="top"/>
    </xf>
    <xf numFmtId="3" fontId="5" fillId="0" borderId="2" xfId="0" applyNumberFormat="1" applyFont="1" applyBorder="1" applyAlignment="1">
      <alignment horizontal="right" vertical="top"/>
    </xf>
    <xf numFmtId="0" fontId="3" fillId="0" borderId="2" xfId="0" applyFont="1" applyBorder="1" applyAlignment="1">
      <alignment horizontal="right" vertical="center"/>
    </xf>
    <xf numFmtId="0" fontId="4" fillId="0" borderId="7" xfId="0" applyFont="1" applyBorder="1" applyAlignment="1">
      <alignment horizontal="center" vertical="center"/>
    </xf>
    <xf numFmtId="3" fontId="5" fillId="0" borderId="5" xfId="0" applyNumberFormat="1" applyFont="1" applyBorder="1" applyAlignment="1">
      <alignment horizontal="center" vertical="top"/>
    </xf>
    <xf numFmtId="0" fontId="5" fillId="0" borderId="0" xfId="0" applyFont="1" applyAlignment="1">
      <alignment horizontal="center" vertical="top"/>
    </xf>
    <xf numFmtId="3" fontId="5" fillId="0" borderId="5" xfId="0" applyNumberFormat="1" applyFont="1" applyBorder="1" applyAlignment="1">
      <alignment horizontal="right" vertical="top"/>
    </xf>
    <xf numFmtId="0" fontId="4" fillId="0" borderId="3" xfId="0" applyFont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Normal 4 2" xfId="2" xr:uid="{22DC48B7-6671-40F2-BD36-4DEB1DF2E7AC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63501</xdr:rowOff>
    </xdr:from>
    <xdr:to>
      <xdr:col>2</xdr:col>
      <xdr:colOff>1378512</xdr:colOff>
      <xdr:row>41</xdr:row>
      <xdr:rowOff>127001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B2A677F-7C0B-E9BB-50DF-3BF71A0083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81904363" y="63501"/>
          <a:ext cx="7109387" cy="9715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"/>
  <sheetViews>
    <sheetView rightToLeft="1" view="pageBreakPreview" zoomScale="80" zoomScaleNormal="100" zoomScaleSheetLayoutView="80" workbookViewId="0">
      <selection activeCell="G18" sqref="G18"/>
    </sheetView>
  </sheetViews>
  <sheetFormatPr defaultRowHeight="12.75" x14ac:dyDescent="0.2"/>
  <cols>
    <col min="1" max="1" width="44.85546875" customWidth="1"/>
    <col min="2" max="2" width="41.140625" customWidth="1"/>
    <col min="3" max="3" width="21.5703125" customWidth="1"/>
  </cols>
  <sheetData>
    <row r="1" spans="1:3" ht="29.1" customHeight="1" x14ac:dyDescent="0.2">
      <c r="A1" s="36" t="s">
        <v>0</v>
      </c>
      <c r="B1" s="36"/>
      <c r="C1" s="36"/>
    </row>
    <row r="2" spans="1:3" ht="21.75" customHeight="1" x14ac:dyDescent="0.2">
      <c r="A2" s="36" t="s">
        <v>1</v>
      </c>
      <c r="B2" s="36"/>
      <c r="C2" s="36"/>
    </row>
    <row r="3" spans="1:3" ht="21.75" customHeight="1" x14ac:dyDescent="0.2">
      <c r="A3" s="36" t="s">
        <v>2</v>
      </c>
      <c r="B3" s="36"/>
      <c r="C3" s="36"/>
    </row>
    <row r="4" spans="1:3" ht="7.35" customHeight="1" x14ac:dyDescent="0.2"/>
    <row r="5" spans="1:3" ht="123.6" customHeight="1" x14ac:dyDescent="0.2">
      <c r="B5" s="37"/>
    </row>
    <row r="6" spans="1:3" ht="123.6" customHeight="1" x14ac:dyDescent="0.2">
      <c r="B6" s="37"/>
    </row>
  </sheetData>
  <mergeCells count="4">
    <mergeCell ref="A1:C1"/>
    <mergeCell ref="A2:C2"/>
    <mergeCell ref="A3:C3"/>
    <mergeCell ref="B5:B6"/>
  </mergeCells>
  <pageMargins left="0.39" right="0.39" top="0.39" bottom="0.39" header="0" footer="0"/>
  <pageSetup paperSize="9" fitToHeight="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F10"/>
  <sheetViews>
    <sheetView rightToLeft="1" tabSelected="1" view="pageBreakPreview" zoomScaleNormal="100" zoomScaleSheetLayoutView="100" workbookViewId="0">
      <selection activeCell="B25" sqref="B25"/>
    </sheetView>
  </sheetViews>
  <sheetFormatPr defaultRowHeight="12.75" x14ac:dyDescent="0.2"/>
  <cols>
    <col min="1" max="1" width="5.140625" customWidth="1"/>
    <col min="2" max="2" width="41.5703125" customWidth="1"/>
    <col min="3" max="3" width="1.28515625" customWidth="1"/>
    <col min="4" max="4" width="19.42578125" customWidth="1"/>
    <col min="5" max="5" width="1.28515625" customWidth="1"/>
    <col min="6" max="6" width="19.42578125" customWidth="1"/>
    <col min="7" max="7" width="0.28515625" customWidth="1"/>
  </cols>
  <sheetData>
    <row r="1" spans="1:6" ht="29.1" customHeight="1" x14ac:dyDescent="0.2">
      <c r="A1" s="36" t="s">
        <v>0</v>
      </c>
      <c r="B1" s="36"/>
      <c r="C1" s="36"/>
      <c r="D1" s="36"/>
      <c r="E1" s="36"/>
      <c r="F1" s="36"/>
    </row>
    <row r="2" spans="1:6" ht="21.75" customHeight="1" x14ac:dyDescent="0.2">
      <c r="A2" s="36" t="s">
        <v>126</v>
      </c>
      <c r="B2" s="36"/>
      <c r="C2" s="36"/>
      <c r="D2" s="36"/>
      <c r="E2" s="36"/>
      <c r="F2" s="36"/>
    </row>
    <row r="3" spans="1:6" ht="21.75" customHeight="1" x14ac:dyDescent="0.2">
      <c r="A3" s="36" t="s">
        <v>2</v>
      </c>
      <c r="B3" s="36"/>
      <c r="C3" s="36"/>
      <c r="D3" s="36"/>
      <c r="E3" s="36"/>
      <c r="F3" s="36"/>
    </row>
    <row r="4" spans="1:6" ht="14.45" customHeight="1" x14ac:dyDescent="0.2"/>
    <row r="5" spans="1:6" ht="29.1" customHeight="1" x14ac:dyDescent="0.2">
      <c r="A5" s="1" t="s">
        <v>163</v>
      </c>
      <c r="B5" s="47" t="s">
        <v>139</v>
      </c>
      <c r="C5" s="47"/>
      <c r="D5" s="47"/>
      <c r="E5" s="47"/>
      <c r="F5" s="47"/>
    </row>
    <row r="6" spans="1:6" ht="26.25" customHeight="1" x14ac:dyDescent="0.2">
      <c r="D6" s="2" t="s">
        <v>143</v>
      </c>
      <c r="F6" s="2" t="s">
        <v>9</v>
      </c>
    </row>
    <row r="7" spans="1:6" ht="30" customHeight="1" x14ac:dyDescent="0.2">
      <c r="A7" s="43" t="s">
        <v>139</v>
      </c>
      <c r="B7" s="43"/>
      <c r="D7" s="4" t="s">
        <v>97</v>
      </c>
      <c r="F7" s="4" t="s">
        <v>97</v>
      </c>
    </row>
    <row r="8" spans="1:6" ht="21.75" customHeight="1" x14ac:dyDescent="0.2">
      <c r="A8" s="44" t="s">
        <v>222</v>
      </c>
      <c r="B8" s="44"/>
      <c r="D8" s="19">
        <v>0</v>
      </c>
      <c r="E8" s="20"/>
      <c r="F8" s="19">
        <v>78479394808</v>
      </c>
    </row>
    <row r="9" spans="1:6" ht="21.75" customHeight="1" x14ac:dyDescent="0.2">
      <c r="A9" s="41" t="s">
        <v>164</v>
      </c>
      <c r="B9" s="41"/>
      <c r="D9" s="22">
        <v>0</v>
      </c>
      <c r="E9" s="20"/>
      <c r="F9" s="22">
        <v>43619</v>
      </c>
    </row>
    <row r="10" spans="1:6" ht="21.75" customHeight="1" x14ac:dyDescent="0.2">
      <c r="A10" s="38" t="s">
        <v>36</v>
      </c>
      <c r="B10" s="38"/>
      <c r="D10" s="23">
        <v>0</v>
      </c>
      <c r="E10" s="20"/>
      <c r="F10" s="23">
        <f>SUM(F8:F9)</f>
        <v>78479438427</v>
      </c>
    </row>
  </sheetData>
  <mergeCells count="8">
    <mergeCell ref="A8:B8"/>
    <mergeCell ref="A9:B9"/>
    <mergeCell ref="A10:B10"/>
    <mergeCell ref="A1:F1"/>
    <mergeCell ref="A2:F2"/>
    <mergeCell ref="A3:F3"/>
    <mergeCell ref="B5:F5"/>
    <mergeCell ref="A7:B7"/>
  </mergeCells>
  <pageMargins left="0.39" right="0.39" top="0.39" bottom="0.39" header="0" footer="0"/>
  <pageSetup paperSize="9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S19"/>
  <sheetViews>
    <sheetView rightToLeft="1" view="pageBreakPreview" zoomScaleNormal="100" zoomScaleSheetLayoutView="100" workbookViewId="0">
      <selection activeCell="O18" sqref="O18"/>
    </sheetView>
  </sheetViews>
  <sheetFormatPr defaultRowHeight="12.75" x14ac:dyDescent="0.2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20.7109375" customWidth="1"/>
    <col min="6" max="6" width="1.28515625" customWidth="1"/>
    <col min="7" max="7" width="15.5703125" customWidth="1"/>
    <col min="8" max="8" width="1.28515625" customWidth="1"/>
    <col min="9" max="9" width="17.425781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1.28515625" customWidth="1"/>
    <col min="15" max="15" width="22.42578125" customWidth="1"/>
    <col min="16" max="16" width="1.28515625" customWidth="1"/>
    <col min="17" max="17" width="10.42578125" customWidth="1"/>
    <col min="18" max="18" width="1.28515625" customWidth="1"/>
    <col min="19" max="19" width="22.42578125" customWidth="1"/>
    <col min="20" max="20" width="0.28515625" customWidth="1"/>
  </cols>
  <sheetData>
    <row r="1" spans="1:19" ht="29.1" customHeight="1" x14ac:dyDescent="0.2">
      <c r="A1" s="36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</row>
    <row r="2" spans="1:19" ht="21.75" customHeight="1" x14ac:dyDescent="0.2">
      <c r="A2" s="36" t="s">
        <v>126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</row>
    <row r="3" spans="1:19" ht="21.75" customHeight="1" x14ac:dyDescent="0.2">
      <c r="A3" s="36" t="s">
        <v>2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</row>
    <row r="4" spans="1:19" ht="14.45" customHeight="1" x14ac:dyDescent="0.2"/>
    <row r="5" spans="1:19" ht="14.45" customHeight="1" x14ac:dyDescent="0.2">
      <c r="A5" s="47" t="s">
        <v>146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</row>
    <row r="6" spans="1:19" ht="14.45" customHeight="1" x14ac:dyDescent="0.2">
      <c r="A6" s="43" t="s">
        <v>38</v>
      </c>
      <c r="C6" s="43" t="s">
        <v>165</v>
      </c>
      <c r="D6" s="43"/>
      <c r="E6" s="43"/>
      <c r="F6" s="43"/>
      <c r="G6" s="43"/>
      <c r="I6" s="43" t="s">
        <v>143</v>
      </c>
      <c r="J6" s="43"/>
      <c r="K6" s="43"/>
      <c r="L6" s="43"/>
      <c r="M6" s="43"/>
      <c r="O6" s="43" t="s">
        <v>144</v>
      </c>
      <c r="P6" s="43"/>
      <c r="Q6" s="43"/>
      <c r="R6" s="43"/>
      <c r="S6" s="43"/>
    </row>
    <row r="7" spans="1:19" ht="54.75" customHeight="1" x14ac:dyDescent="0.2">
      <c r="A7" s="43"/>
      <c r="C7" s="16" t="s">
        <v>166</v>
      </c>
      <c r="D7" s="3"/>
      <c r="E7" s="16" t="s">
        <v>167</v>
      </c>
      <c r="F7" s="3"/>
      <c r="G7" s="16" t="s">
        <v>168</v>
      </c>
      <c r="I7" s="16" t="s">
        <v>169</v>
      </c>
      <c r="J7" s="3"/>
      <c r="K7" s="16" t="s">
        <v>170</v>
      </c>
      <c r="L7" s="3"/>
      <c r="M7" s="16" t="s">
        <v>171</v>
      </c>
      <c r="O7" s="16" t="s">
        <v>169</v>
      </c>
      <c r="P7" s="3"/>
      <c r="Q7" s="16" t="s">
        <v>170</v>
      </c>
      <c r="R7" s="3"/>
      <c r="S7" s="16" t="s">
        <v>171</v>
      </c>
    </row>
    <row r="8" spans="1:19" ht="21.75" customHeight="1" x14ac:dyDescent="0.2">
      <c r="A8" s="5" t="s">
        <v>34</v>
      </c>
      <c r="C8" s="5" t="s">
        <v>172</v>
      </c>
      <c r="E8" s="6">
        <v>1092556</v>
      </c>
      <c r="G8" s="6">
        <v>114</v>
      </c>
      <c r="I8" s="6">
        <v>0</v>
      </c>
      <c r="K8" s="6">
        <v>0</v>
      </c>
      <c r="M8" s="6">
        <v>0</v>
      </c>
      <c r="O8" s="6">
        <v>124551384</v>
      </c>
      <c r="Q8" s="6">
        <v>4916502</v>
      </c>
      <c r="S8" s="6">
        <v>119634882</v>
      </c>
    </row>
    <row r="9" spans="1:19" ht="21.75" customHeight="1" x14ac:dyDescent="0.2">
      <c r="A9" s="7" t="s">
        <v>31</v>
      </c>
      <c r="C9" s="7" t="s">
        <v>173</v>
      </c>
      <c r="E9" s="8">
        <v>90384512</v>
      </c>
      <c r="G9" s="8">
        <v>270</v>
      </c>
      <c r="I9" s="8">
        <v>0</v>
      </c>
      <c r="K9" s="8">
        <v>0</v>
      </c>
      <c r="M9" s="8">
        <v>0</v>
      </c>
      <c r="O9" s="8">
        <v>24403818240</v>
      </c>
      <c r="Q9" s="8">
        <v>0</v>
      </c>
      <c r="S9" s="8">
        <v>24403818240</v>
      </c>
    </row>
    <row r="10" spans="1:19" ht="21.75" customHeight="1" x14ac:dyDescent="0.2">
      <c r="A10" s="7" t="s">
        <v>30</v>
      </c>
      <c r="C10" s="7" t="s">
        <v>174</v>
      </c>
      <c r="E10" s="8">
        <v>23622431</v>
      </c>
      <c r="G10" s="8">
        <v>450</v>
      </c>
      <c r="I10" s="8">
        <v>0</v>
      </c>
      <c r="K10" s="8">
        <v>0</v>
      </c>
      <c r="M10" s="8">
        <v>0</v>
      </c>
      <c r="O10" s="8">
        <v>10630093950</v>
      </c>
      <c r="Q10" s="8">
        <v>0</v>
      </c>
      <c r="S10" s="8">
        <v>10630093950</v>
      </c>
    </row>
    <row r="11" spans="1:19" ht="21.75" customHeight="1" x14ac:dyDescent="0.2">
      <c r="A11" s="7" t="s">
        <v>27</v>
      </c>
      <c r="C11" s="7" t="s">
        <v>175</v>
      </c>
      <c r="E11" s="8">
        <v>25726590</v>
      </c>
      <c r="G11" s="8">
        <v>388</v>
      </c>
      <c r="I11" s="8">
        <v>0</v>
      </c>
      <c r="K11" s="8">
        <v>0</v>
      </c>
      <c r="M11" s="8">
        <v>0</v>
      </c>
      <c r="O11" s="8">
        <v>9981916920</v>
      </c>
      <c r="Q11" s="8">
        <v>0</v>
      </c>
      <c r="S11" s="8">
        <v>9981916920</v>
      </c>
    </row>
    <row r="12" spans="1:19" ht="21.75" customHeight="1" x14ac:dyDescent="0.2">
      <c r="A12" s="7" t="s">
        <v>24</v>
      </c>
      <c r="C12" s="7" t="s">
        <v>176</v>
      </c>
      <c r="E12" s="8">
        <v>3776384605</v>
      </c>
      <c r="G12" s="8">
        <v>1060</v>
      </c>
      <c r="I12" s="8">
        <v>0</v>
      </c>
      <c r="K12" s="8">
        <v>0</v>
      </c>
      <c r="M12" s="8">
        <v>0</v>
      </c>
      <c r="O12" s="8">
        <v>4002967681300</v>
      </c>
      <c r="Q12" s="8">
        <v>0</v>
      </c>
      <c r="S12" s="8">
        <v>4002967681300</v>
      </c>
    </row>
    <row r="13" spans="1:19" ht="21.75" customHeight="1" x14ac:dyDescent="0.2">
      <c r="A13" s="7" t="s">
        <v>20</v>
      </c>
      <c r="C13" s="7" t="s">
        <v>177</v>
      </c>
      <c r="E13" s="8">
        <v>16104317</v>
      </c>
      <c r="G13" s="8">
        <v>3359</v>
      </c>
      <c r="I13" s="8">
        <v>0</v>
      </c>
      <c r="K13" s="8">
        <v>0</v>
      </c>
      <c r="M13" s="8">
        <v>0</v>
      </c>
      <c r="O13" s="8">
        <v>54094400803</v>
      </c>
      <c r="Q13" s="8">
        <v>0</v>
      </c>
      <c r="S13" s="8">
        <v>54094400803</v>
      </c>
    </row>
    <row r="14" spans="1:19" ht="21.75" customHeight="1" x14ac:dyDescent="0.2">
      <c r="A14" s="7" t="s">
        <v>33</v>
      </c>
      <c r="C14" s="7" t="s">
        <v>178</v>
      </c>
      <c r="E14" s="8">
        <v>1230762920</v>
      </c>
      <c r="G14" s="8">
        <v>700</v>
      </c>
      <c r="I14" s="8">
        <v>0</v>
      </c>
      <c r="K14" s="8">
        <v>0</v>
      </c>
      <c r="M14" s="8">
        <v>0</v>
      </c>
      <c r="O14" s="8">
        <v>861534044000</v>
      </c>
      <c r="Q14" s="8">
        <v>0</v>
      </c>
      <c r="S14" s="8">
        <v>861534044000</v>
      </c>
    </row>
    <row r="15" spans="1:19" ht="21.75" customHeight="1" x14ac:dyDescent="0.2">
      <c r="A15" s="7" t="s">
        <v>32</v>
      </c>
      <c r="C15" s="7" t="s">
        <v>179</v>
      </c>
      <c r="E15" s="8">
        <v>2187364351</v>
      </c>
      <c r="G15" s="8">
        <v>150</v>
      </c>
      <c r="I15" s="8">
        <v>0</v>
      </c>
      <c r="K15" s="8">
        <v>0</v>
      </c>
      <c r="M15" s="8">
        <v>0</v>
      </c>
      <c r="O15" s="8">
        <v>328104652650</v>
      </c>
      <c r="Q15" s="8">
        <v>0</v>
      </c>
      <c r="S15" s="8">
        <v>328104652650</v>
      </c>
    </row>
    <row r="16" spans="1:19" ht="21.75" customHeight="1" x14ac:dyDescent="0.2">
      <c r="A16" s="7" t="s">
        <v>218</v>
      </c>
      <c r="C16" s="7"/>
      <c r="E16" s="8" t="s">
        <v>221</v>
      </c>
      <c r="G16" s="8">
        <v>0</v>
      </c>
      <c r="I16" s="8"/>
      <c r="K16" s="8">
        <v>0</v>
      </c>
      <c r="M16" s="8">
        <f>I16</f>
        <v>0</v>
      </c>
      <c r="O16" s="8">
        <v>5322479793</v>
      </c>
      <c r="Q16" s="8">
        <v>0</v>
      </c>
      <c r="S16" s="8">
        <f>O16</f>
        <v>5322479793</v>
      </c>
    </row>
    <row r="17" spans="1:19" ht="21.75" customHeight="1" x14ac:dyDescent="0.2">
      <c r="A17" s="7" t="s">
        <v>219</v>
      </c>
      <c r="C17" s="7"/>
      <c r="E17" s="8">
        <v>125363159</v>
      </c>
      <c r="G17" s="8">
        <f>I17/E17</f>
        <v>219</v>
      </c>
      <c r="I17" s="8">
        <v>27454531821</v>
      </c>
      <c r="K17" s="8">
        <v>0</v>
      </c>
      <c r="M17" s="8">
        <f>I17</f>
        <v>27454531821</v>
      </c>
      <c r="O17" s="8">
        <v>65679909463</v>
      </c>
      <c r="Q17" s="8">
        <v>0</v>
      </c>
      <c r="S17" s="8">
        <f t="shared" ref="S17:S18" si="0">O17</f>
        <v>65679909463</v>
      </c>
    </row>
    <row r="18" spans="1:19" ht="21.75" customHeight="1" x14ac:dyDescent="0.2">
      <c r="A18" s="7" t="s">
        <v>220</v>
      </c>
      <c r="C18" s="7"/>
      <c r="E18" s="8">
        <v>0</v>
      </c>
      <c r="G18" s="8"/>
      <c r="I18" s="8"/>
      <c r="K18" s="8">
        <v>0</v>
      </c>
      <c r="M18" s="8">
        <v>0</v>
      </c>
      <c r="O18" s="8">
        <v>830520000</v>
      </c>
      <c r="Q18" s="8">
        <v>0</v>
      </c>
      <c r="S18" s="8">
        <f t="shared" si="0"/>
        <v>830520000</v>
      </c>
    </row>
    <row r="19" spans="1:19" ht="21.75" customHeight="1" x14ac:dyDescent="0.2">
      <c r="A19" s="13" t="s">
        <v>36</v>
      </c>
      <c r="C19" s="8"/>
      <c r="E19" s="8"/>
      <c r="G19" s="8"/>
      <c r="I19" s="14">
        <f>SUM(I8:I18)</f>
        <v>27454531821</v>
      </c>
      <c r="K19" s="14">
        <f>SUM(K8:K18)</f>
        <v>0</v>
      </c>
      <c r="M19" s="14">
        <f>SUM(M8:M18)</f>
        <v>27454531821</v>
      </c>
      <c r="O19" s="14">
        <f>SUM(O8:O18)</f>
        <v>5363674068503</v>
      </c>
      <c r="Q19" s="14">
        <f>SUM(Q8:Q18)</f>
        <v>4916502</v>
      </c>
      <c r="S19" s="14">
        <f>SUM(S8:S18)</f>
        <v>5363669152001</v>
      </c>
    </row>
  </sheetData>
  <mergeCells count="8">
    <mergeCell ref="A1:S1"/>
    <mergeCell ref="A2:S2"/>
    <mergeCell ref="A3:S3"/>
    <mergeCell ref="A5:S5"/>
    <mergeCell ref="A6:A7"/>
    <mergeCell ref="C6:G6"/>
    <mergeCell ref="I6:M6"/>
    <mergeCell ref="O6:S6"/>
  </mergeCells>
  <pageMargins left="0.39" right="0.39" top="0.39" bottom="0.39" header="0" footer="0"/>
  <pageSetup paperSize="9" scale="70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M30"/>
  <sheetViews>
    <sheetView rightToLeft="1" view="pageBreakPreview" zoomScale="60" zoomScaleNormal="100" workbookViewId="0">
      <selection activeCell="H37" sqref="H37"/>
    </sheetView>
  </sheetViews>
  <sheetFormatPr defaultRowHeight="12.75" x14ac:dyDescent="0.2"/>
  <cols>
    <col min="1" max="1" width="54.42578125" customWidth="1"/>
    <col min="2" max="2" width="1.28515625" customWidth="1"/>
    <col min="3" max="3" width="14.28515625" customWidth="1"/>
    <col min="4" max="4" width="1.28515625" customWidth="1"/>
    <col min="5" max="5" width="10.42578125" customWidth="1"/>
    <col min="6" max="6" width="1.28515625" customWidth="1"/>
    <col min="7" max="7" width="15.5703125" customWidth="1"/>
    <col min="8" max="8" width="1.28515625" customWidth="1"/>
    <col min="9" max="9" width="14.285156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0.28515625" customWidth="1"/>
  </cols>
  <sheetData>
    <row r="1" spans="1:13" ht="29.1" customHeight="1" x14ac:dyDescent="0.2">
      <c r="A1" s="36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</row>
    <row r="2" spans="1:13" ht="21.75" customHeight="1" x14ac:dyDescent="0.2">
      <c r="A2" s="36" t="s">
        <v>126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</row>
    <row r="3" spans="1:13" ht="21.75" customHeight="1" x14ac:dyDescent="0.2">
      <c r="A3" s="36" t="s">
        <v>2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</row>
    <row r="4" spans="1:13" ht="14.45" customHeight="1" x14ac:dyDescent="0.2"/>
    <row r="5" spans="1:13" ht="14.45" customHeight="1" x14ac:dyDescent="0.2">
      <c r="A5" s="47" t="s">
        <v>182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</row>
    <row r="6" spans="1:13" ht="14.45" customHeight="1" x14ac:dyDescent="0.2">
      <c r="A6" s="43" t="s">
        <v>129</v>
      </c>
      <c r="C6" s="43" t="s">
        <v>143</v>
      </c>
      <c r="D6" s="43"/>
      <c r="E6" s="43"/>
      <c r="F6" s="43"/>
      <c r="G6" s="43"/>
      <c r="I6" s="43" t="s">
        <v>144</v>
      </c>
      <c r="J6" s="43"/>
      <c r="K6" s="43"/>
      <c r="L6" s="43"/>
      <c r="M6" s="43"/>
    </row>
    <row r="7" spans="1:13" ht="53.25" customHeight="1" x14ac:dyDescent="0.2">
      <c r="A7" s="43"/>
      <c r="C7" s="16" t="s">
        <v>180</v>
      </c>
      <c r="D7" s="3"/>
      <c r="E7" s="16" t="s">
        <v>170</v>
      </c>
      <c r="F7" s="3"/>
      <c r="G7" s="16" t="s">
        <v>181</v>
      </c>
      <c r="I7" s="16" t="s">
        <v>180</v>
      </c>
      <c r="J7" s="3"/>
      <c r="K7" s="16" t="s">
        <v>170</v>
      </c>
      <c r="L7" s="3"/>
      <c r="M7" s="16" t="s">
        <v>181</v>
      </c>
    </row>
    <row r="8" spans="1:13" ht="21.75" customHeight="1" x14ac:dyDescent="0.2">
      <c r="A8" s="5" t="s">
        <v>100</v>
      </c>
      <c r="C8" s="6">
        <v>226659</v>
      </c>
      <c r="E8" s="6">
        <v>0</v>
      </c>
      <c r="G8" s="6">
        <v>226659</v>
      </c>
      <c r="I8" s="6">
        <v>2202418</v>
      </c>
      <c r="K8" s="6">
        <v>0</v>
      </c>
      <c r="M8" s="6">
        <v>2202418</v>
      </c>
    </row>
    <row r="9" spans="1:13" ht="21.75" customHeight="1" x14ac:dyDescent="0.2">
      <c r="A9" s="7" t="s">
        <v>104</v>
      </c>
      <c r="C9" s="8">
        <v>340845</v>
      </c>
      <c r="E9" s="8">
        <v>0</v>
      </c>
      <c r="G9" s="8">
        <v>340845</v>
      </c>
      <c r="I9" s="8">
        <v>1739655</v>
      </c>
      <c r="K9" s="8">
        <v>0</v>
      </c>
      <c r="M9" s="8">
        <v>1739655</v>
      </c>
    </row>
    <row r="10" spans="1:13" ht="21.75" customHeight="1" x14ac:dyDescent="0.2">
      <c r="A10" s="7" t="s">
        <v>105</v>
      </c>
      <c r="C10" s="8">
        <v>47940</v>
      </c>
      <c r="E10" s="8">
        <v>0</v>
      </c>
      <c r="G10" s="8">
        <v>47940</v>
      </c>
      <c r="I10" s="8">
        <v>10521544</v>
      </c>
      <c r="K10" s="8">
        <v>0</v>
      </c>
      <c r="M10" s="8">
        <v>10521544</v>
      </c>
    </row>
    <row r="11" spans="1:13" ht="21.75" customHeight="1" x14ac:dyDescent="0.2">
      <c r="A11" s="7" t="s">
        <v>106</v>
      </c>
      <c r="C11" s="8">
        <v>3699</v>
      </c>
      <c r="E11" s="8">
        <v>0</v>
      </c>
      <c r="G11" s="8">
        <v>3699</v>
      </c>
      <c r="I11" s="8">
        <v>5439497</v>
      </c>
      <c r="K11" s="8">
        <v>0</v>
      </c>
      <c r="M11" s="8">
        <v>5439497</v>
      </c>
    </row>
    <row r="12" spans="1:13" ht="21.75" customHeight="1" x14ac:dyDescent="0.2">
      <c r="A12" s="7" t="s">
        <v>108</v>
      </c>
      <c r="C12" s="8">
        <v>3699</v>
      </c>
      <c r="E12" s="8">
        <v>0</v>
      </c>
      <c r="G12" s="8">
        <v>3699</v>
      </c>
      <c r="I12" s="8">
        <v>102717759</v>
      </c>
      <c r="K12" s="8">
        <v>0</v>
      </c>
      <c r="M12" s="8">
        <v>102717759</v>
      </c>
    </row>
    <row r="13" spans="1:13" ht="21.75" customHeight="1" x14ac:dyDescent="0.2">
      <c r="A13" s="7" t="s">
        <v>109</v>
      </c>
      <c r="C13" s="8">
        <v>3425</v>
      </c>
      <c r="E13" s="8">
        <v>0</v>
      </c>
      <c r="G13" s="8">
        <v>3425</v>
      </c>
      <c r="I13" s="8">
        <v>4382442</v>
      </c>
      <c r="K13" s="8">
        <v>0</v>
      </c>
      <c r="M13" s="8">
        <v>4382442</v>
      </c>
    </row>
    <row r="14" spans="1:13" ht="21.75" customHeight="1" x14ac:dyDescent="0.2">
      <c r="A14" s="7" t="s">
        <v>110</v>
      </c>
      <c r="C14" s="8">
        <v>3425</v>
      </c>
      <c r="E14" s="8">
        <v>0</v>
      </c>
      <c r="G14" s="8">
        <v>3425</v>
      </c>
      <c r="I14" s="8">
        <v>23357327</v>
      </c>
      <c r="K14" s="8">
        <v>0</v>
      </c>
      <c r="M14" s="8">
        <v>23357327</v>
      </c>
    </row>
    <row r="15" spans="1:13" ht="21.75" customHeight="1" x14ac:dyDescent="0.2">
      <c r="A15" s="7" t="s">
        <v>111</v>
      </c>
      <c r="C15" s="8">
        <v>22453</v>
      </c>
      <c r="E15" s="8">
        <v>0</v>
      </c>
      <c r="G15" s="8">
        <v>22453</v>
      </c>
      <c r="I15" s="8">
        <v>153099</v>
      </c>
      <c r="K15" s="8">
        <v>0</v>
      </c>
      <c r="M15" s="8">
        <v>153099</v>
      </c>
    </row>
    <row r="16" spans="1:13" ht="21.75" customHeight="1" x14ac:dyDescent="0.2">
      <c r="A16" s="7" t="s">
        <v>112</v>
      </c>
      <c r="C16" s="8">
        <v>887123</v>
      </c>
      <c r="E16" s="8">
        <v>0</v>
      </c>
      <c r="G16" s="8">
        <v>887123</v>
      </c>
      <c r="I16" s="8">
        <v>6894675</v>
      </c>
      <c r="K16" s="8">
        <v>0</v>
      </c>
      <c r="M16" s="8">
        <v>6894675</v>
      </c>
    </row>
    <row r="17" spans="1:13" ht="21.75" customHeight="1" x14ac:dyDescent="0.2">
      <c r="A17" s="7" t="s">
        <v>113</v>
      </c>
      <c r="C17" s="8">
        <v>153873</v>
      </c>
      <c r="E17" s="8">
        <v>0</v>
      </c>
      <c r="G17" s="8">
        <v>153873</v>
      </c>
      <c r="I17" s="8">
        <v>4568751</v>
      </c>
      <c r="K17" s="8">
        <v>0</v>
      </c>
      <c r="M17" s="8">
        <v>4568751</v>
      </c>
    </row>
    <row r="18" spans="1:13" ht="21.75" customHeight="1" x14ac:dyDescent="0.2">
      <c r="A18" s="7" t="s">
        <v>114</v>
      </c>
      <c r="C18" s="8">
        <v>647431</v>
      </c>
      <c r="E18" s="8">
        <v>0</v>
      </c>
      <c r="G18" s="8">
        <v>647431</v>
      </c>
      <c r="I18" s="8">
        <v>3073681</v>
      </c>
      <c r="K18" s="8">
        <v>0</v>
      </c>
      <c r="M18" s="8">
        <v>3073681</v>
      </c>
    </row>
    <row r="19" spans="1:13" ht="23.25" customHeight="1" x14ac:dyDescent="0.2">
      <c r="A19" s="7" t="s">
        <v>115</v>
      </c>
      <c r="C19" s="8">
        <v>94621</v>
      </c>
      <c r="E19" s="8">
        <v>0</v>
      </c>
      <c r="G19" s="8">
        <v>94621</v>
      </c>
      <c r="I19" s="8">
        <v>6882059</v>
      </c>
      <c r="K19" s="8">
        <v>0</v>
      </c>
      <c r="M19" s="8">
        <v>6882059</v>
      </c>
    </row>
    <row r="20" spans="1:13" ht="21.75" customHeight="1" x14ac:dyDescent="0.2">
      <c r="A20" s="7" t="s">
        <v>116</v>
      </c>
      <c r="C20" s="8">
        <v>19288288</v>
      </c>
      <c r="E20" s="8">
        <v>0</v>
      </c>
      <c r="G20" s="8">
        <v>19288288</v>
      </c>
      <c r="I20" s="8">
        <v>65370819</v>
      </c>
      <c r="K20" s="8">
        <v>0</v>
      </c>
      <c r="M20" s="8">
        <v>65370819</v>
      </c>
    </row>
    <row r="21" spans="1:13" ht="21.75" customHeight="1" x14ac:dyDescent="0.2">
      <c r="A21" s="7" t="s">
        <v>117</v>
      </c>
      <c r="C21" s="8">
        <v>4265</v>
      </c>
      <c r="E21" s="8">
        <v>0</v>
      </c>
      <c r="G21" s="8">
        <v>4265</v>
      </c>
      <c r="I21" s="8">
        <v>12759</v>
      </c>
      <c r="K21" s="8">
        <v>0</v>
      </c>
      <c r="M21" s="8">
        <v>12759</v>
      </c>
    </row>
    <row r="22" spans="1:13" ht="21.75" customHeight="1" x14ac:dyDescent="0.2">
      <c r="A22" s="7" t="s">
        <v>118</v>
      </c>
      <c r="C22" s="8">
        <v>1211709</v>
      </c>
      <c r="E22" s="8">
        <v>0</v>
      </c>
      <c r="G22" s="8">
        <v>1211709</v>
      </c>
      <c r="I22" s="8">
        <v>2487061</v>
      </c>
      <c r="K22" s="8">
        <v>0</v>
      </c>
      <c r="M22" s="8">
        <v>2487061</v>
      </c>
    </row>
    <row r="23" spans="1:13" ht="21.75" customHeight="1" x14ac:dyDescent="0.2">
      <c r="A23" s="7" t="s">
        <v>119</v>
      </c>
      <c r="C23" s="8">
        <v>4247</v>
      </c>
      <c r="E23" s="8">
        <v>0</v>
      </c>
      <c r="G23" s="8">
        <v>4247</v>
      </c>
      <c r="I23" s="8">
        <v>8494</v>
      </c>
      <c r="K23" s="8">
        <v>0</v>
      </c>
      <c r="M23" s="8">
        <v>8494</v>
      </c>
    </row>
    <row r="24" spans="1:13" ht="21.75" customHeight="1" x14ac:dyDescent="0.2">
      <c r="A24" s="7" t="s">
        <v>120</v>
      </c>
      <c r="C24" s="8">
        <v>6204576</v>
      </c>
      <c r="E24" s="8">
        <v>0</v>
      </c>
      <c r="G24" s="8">
        <v>6204576</v>
      </c>
      <c r="I24" s="8">
        <v>6204576</v>
      </c>
      <c r="K24" s="8">
        <v>0</v>
      </c>
      <c r="M24" s="8">
        <v>6204576</v>
      </c>
    </row>
    <row r="25" spans="1:13" ht="21.75" customHeight="1" x14ac:dyDescent="0.2">
      <c r="A25" s="7" t="s">
        <v>121</v>
      </c>
      <c r="C25" s="8">
        <v>60100</v>
      </c>
      <c r="E25" s="8">
        <v>0</v>
      </c>
      <c r="G25" s="8">
        <v>60100</v>
      </c>
      <c r="I25" s="8">
        <v>60100</v>
      </c>
      <c r="K25" s="8">
        <v>0</v>
      </c>
      <c r="M25" s="8">
        <v>60100</v>
      </c>
    </row>
    <row r="26" spans="1:13" ht="21.75" customHeight="1" x14ac:dyDescent="0.2">
      <c r="A26" s="7" t="s">
        <v>122</v>
      </c>
      <c r="C26" s="8">
        <v>60775803</v>
      </c>
      <c r="E26" s="8">
        <v>0</v>
      </c>
      <c r="G26" s="8">
        <v>60775803</v>
      </c>
      <c r="I26" s="8">
        <v>60775803</v>
      </c>
      <c r="K26" s="8">
        <v>0</v>
      </c>
      <c r="M26" s="8">
        <v>60775803</v>
      </c>
    </row>
    <row r="27" spans="1:13" ht="21.75" customHeight="1" x14ac:dyDescent="0.2">
      <c r="A27" s="7" t="s">
        <v>123</v>
      </c>
      <c r="C27" s="8">
        <v>4247</v>
      </c>
      <c r="E27" s="8">
        <v>0</v>
      </c>
      <c r="G27" s="8">
        <v>4247</v>
      </c>
      <c r="I27" s="8">
        <v>4247</v>
      </c>
      <c r="K27" s="8">
        <v>0</v>
      </c>
      <c r="M27" s="8">
        <v>4247</v>
      </c>
    </row>
    <row r="28" spans="1:13" ht="21.75" customHeight="1" x14ac:dyDescent="0.2">
      <c r="A28" s="7" t="s">
        <v>124</v>
      </c>
      <c r="C28" s="8">
        <v>264199</v>
      </c>
      <c r="E28" s="8">
        <v>0</v>
      </c>
      <c r="G28" s="8">
        <v>264199</v>
      </c>
      <c r="I28" s="8">
        <v>264199</v>
      </c>
      <c r="K28" s="8">
        <v>0</v>
      </c>
      <c r="M28" s="8">
        <v>264199</v>
      </c>
    </row>
    <row r="29" spans="1:13" ht="21.75" customHeight="1" x14ac:dyDescent="0.2">
      <c r="A29" s="10" t="s">
        <v>125</v>
      </c>
      <c r="C29" s="12">
        <v>145911</v>
      </c>
      <c r="E29" s="12">
        <v>0</v>
      </c>
      <c r="G29" s="12">
        <v>145911</v>
      </c>
      <c r="I29" s="12">
        <v>145911</v>
      </c>
      <c r="K29" s="12">
        <v>0</v>
      </c>
      <c r="M29" s="12">
        <v>145911</v>
      </c>
    </row>
    <row r="30" spans="1:13" ht="21.75" customHeight="1" x14ac:dyDescent="0.2">
      <c r="A30" s="13" t="s">
        <v>36</v>
      </c>
      <c r="C30" s="14">
        <f>SUM(C8:C29)</f>
        <v>90398538</v>
      </c>
      <c r="E30" s="14">
        <v>0</v>
      </c>
      <c r="G30" s="14">
        <f>SUM(G8:G29)</f>
        <v>90398538</v>
      </c>
      <c r="I30" s="14">
        <v>307266876</v>
      </c>
      <c r="K30" s="14">
        <v>0</v>
      </c>
      <c r="M30" s="14">
        <f>SUM(M8:M29)</f>
        <v>307266876</v>
      </c>
    </row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paperSize="9" scale="99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V65"/>
  <sheetViews>
    <sheetView rightToLeft="1" view="pageBreakPreview" topLeftCell="B45" zoomScaleNormal="100" zoomScaleSheetLayoutView="100" workbookViewId="0">
      <selection activeCell="T25" sqref="T25:V33"/>
    </sheetView>
  </sheetViews>
  <sheetFormatPr defaultRowHeight="12.75" x14ac:dyDescent="0.2"/>
  <cols>
    <col min="1" max="1" width="40.28515625" customWidth="1"/>
    <col min="2" max="2" width="1.28515625" customWidth="1"/>
    <col min="3" max="3" width="15" customWidth="1"/>
    <col min="4" max="4" width="1.28515625" customWidth="1"/>
    <col min="5" max="5" width="22.5703125" customWidth="1"/>
    <col min="6" max="6" width="1.28515625" customWidth="1"/>
    <col min="7" max="7" width="21.7109375" customWidth="1"/>
    <col min="8" max="8" width="1.28515625" customWidth="1"/>
    <col min="9" max="9" width="19.7109375" customWidth="1"/>
    <col min="10" max="10" width="1.28515625" customWidth="1"/>
    <col min="11" max="11" width="18.5703125" customWidth="1"/>
    <col min="12" max="12" width="1.28515625" customWidth="1"/>
    <col min="13" max="13" width="23.42578125" customWidth="1"/>
    <col min="14" max="14" width="1.28515625" customWidth="1"/>
    <col min="15" max="15" width="26" customWidth="1"/>
    <col min="16" max="16" width="1.28515625" customWidth="1"/>
    <col min="17" max="17" width="20" customWidth="1"/>
    <col min="18" max="18" width="1.28515625" customWidth="1"/>
    <col min="19" max="19" width="0.28515625" customWidth="1"/>
    <col min="20" max="21" width="21.7109375" bestFit="1" customWidth="1"/>
    <col min="22" max="22" width="21" customWidth="1"/>
  </cols>
  <sheetData>
    <row r="1" spans="1:18" ht="29.1" customHeight="1" x14ac:dyDescent="0.2">
      <c r="A1" s="36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</row>
    <row r="2" spans="1:18" ht="21.75" customHeight="1" x14ac:dyDescent="0.2">
      <c r="A2" s="36" t="s">
        <v>126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</row>
    <row r="3" spans="1:18" ht="21.75" customHeight="1" x14ac:dyDescent="0.2">
      <c r="A3" s="36" t="s">
        <v>2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</row>
    <row r="4" spans="1:18" ht="14.45" customHeight="1" x14ac:dyDescent="0.2"/>
    <row r="5" spans="1:18" ht="33" customHeight="1" x14ac:dyDescent="0.2">
      <c r="A5" s="47" t="s">
        <v>183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</row>
    <row r="6" spans="1:18" ht="14.45" customHeight="1" x14ac:dyDescent="0.2">
      <c r="A6" s="43" t="s">
        <v>129</v>
      </c>
      <c r="C6" s="43" t="s">
        <v>143</v>
      </c>
      <c r="D6" s="43"/>
      <c r="E6" s="43"/>
      <c r="F6" s="43"/>
      <c r="G6" s="43"/>
      <c r="H6" s="43"/>
      <c r="I6" s="43"/>
      <c r="K6" s="43" t="s">
        <v>144</v>
      </c>
      <c r="L6" s="43"/>
      <c r="M6" s="43"/>
      <c r="N6" s="43"/>
      <c r="O6" s="43"/>
      <c r="P6" s="43"/>
      <c r="Q6" s="43"/>
      <c r="R6" s="43"/>
    </row>
    <row r="7" spans="1:18" ht="51" customHeight="1" x14ac:dyDescent="0.2">
      <c r="A7" s="43"/>
      <c r="C7" s="16" t="s">
        <v>13</v>
      </c>
      <c r="D7" s="3"/>
      <c r="E7" s="16" t="s">
        <v>184</v>
      </c>
      <c r="F7" s="3"/>
      <c r="G7" s="16" t="s">
        <v>185</v>
      </c>
      <c r="H7" s="3"/>
      <c r="I7" s="16" t="s">
        <v>186</v>
      </c>
      <c r="K7" s="16" t="s">
        <v>13</v>
      </c>
      <c r="L7" s="3"/>
      <c r="M7" s="16" t="s">
        <v>184</v>
      </c>
      <c r="N7" s="3"/>
      <c r="O7" s="16" t="s">
        <v>185</v>
      </c>
      <c r="P7" s="3"/>
      <c r="Q7" s="55" t="s">
        <v>186</v>
      </c>
      <c r="R7" s="55"/>
    </row>
    <row r="8" spans="1:18" ht="21.75" customHeight="1" x14ac:dyDescent="0.2">
      <c r="A8" s="5" t="s">
        <v>91</v>
      </c>
      <c r="C8" s="6">
        <v>7550000</v>
      </c>
      <c r="E8" s="6">
        <v>79021153999</v>
      </c>
      <c r="G8" s="6">
        <v>77977913730</v>
      </c>
      <c r="I8" s="6">
        <v>1043240269</v>
      </c>
      <c r="K8" s="6">
        <v>53896735</v>
      </c>
      <c r="M8" s="6">
        <v>550328352556</v>
      </c>
      <c r="O8" s="6">
        <v>547764799439</v>
      </c>
      <c r="Q8" s="49">
        <v>2563553117</v>
      </c>
      <c r="R8" s="49"/>
    </row>
    <row r="9" spans="1:18" ht="21.75" customHeight="1" x14ac:dyDescent="0.2">
      <c r="A9" s="7" t="s">
        <v>21</v>
      </c>
      <c r="C9" s="8">
        <v>480000</v>
      </c>
      <c r="E9" s="8">
        <v>3164393247</v>
      </c>
      <c r="G9" s="8">
        <v>3637905139</v>
      </c>
      <c r="I9" s="8">
        <v>-473511892</v>
      </c>
      <c r="K9" s="8">
        <v>480000</v>
      </c>
      <c r="M9" s="8">
        <v>3164393247</v>
      </c>
      <c r="O9" s="8">
        <v>3637905139</v>
      </c>
      <c r="Q9" s="48">
        <v>-473511892</v>
      </c>
      <c r="R9" s="48"/>
    </row>
    <row r="10" spans="1:18" ht="21.75" customHeight="1" x14ac:dyDescent="0.2">
      <c r="A10" s="7" t="s">
        <v>30</v>
      </c>
      <c r="C10" s="8">
        <v>7400000</v>
      </c>
      <c r="E10" s="8">
        <v>27280251394</v>
      </c>
      <c r="G10" s="8">
        <v>25053587390</v>
      </c>
      <c r="I10" s="8">
        <v>2226664004</v>
      </c>
      <c r="K10" s="8">
        <v>8667000</v>
      </c>
      <c r="M10" s="8">
        <v>31575824332</v>
      </c>
      <c r="O10" s="8">
        <v>29589943917</v>
      </c>
      <c r="Q10" s="48">
        <v>1985880415</v>
      </c>
      <c r="R10" s="48"/>
    </row>
    <row r="11" spans="1:18" ht="21.75" customHeight="1" x14ac:dyDescent="0.2">
      <c r="A11" s="7" t="s">
        <v>88</v>
      </c>
      <c r="C11" s="8">
        <v>49000000</v>
      </c>
      <c r="E11" s="8">
        <v>493113523933</v>
      </c>
      <c r="G11" s="8">
        <v>492319632382</v>
      </c>
      <c r="I11" s="8">
        <v>793891551</v>
      </c>
      <c r="K11" s="8">
        <v>68025841</v>
      </c>
      <c r="M11" s="8">
        <v>685583050106</v>
      </c>
      <c r="O11" s="8">
        <v>684012350923</v>
      </c>
      <c r="Q11" s="48">
        <v>1570699183</v>
      </c>
      <c r="R11" s="48"/>
    </row>
    <row r="12" spans="1:18" ht="21.75" customHeight="1" x14ac:dyDescent="0.2">
      <c r="A12" s="7" t="s">
        <v>87</v>
      </c>
      <c r="C12" s="8">
        <v>600000</v>
      </c>
      <c r="E12" s="8">
        <v>15237742393</v>
      </c>
      <c r="G12" s="8">
        <v>14030301988</v>
      </c>
      <c r="I12" s="8">
        <v>1207440405</v>
      </c>
      <c r="K12" s="8">
        <v>26862563</v>
      </c>
      <c r="M12" s="8">
        <v>604886759309</v>
      </c>
      <c r="O12" s="8">
        <v>595389150199</v>
      </c>
      <c r="Q12" s="48">
        <v>9497609110</v>
      </c>
      <c r="R12" s="48"/>
    </row>
    <row r="13" spans="1:18" ht="21.75" customHeight="1" x14ac:dyDescent="0.2">
      <c r="A13" s="7" t="s">
        <v>89</v>
      </c>
      <c r="C13" s="8">
        <v>2800000</v>
      </c>
      <c r="E13" s="8">
        <v>38030867883</v>
      </c>
      <c r="G13" s="8">
        <v>36364817119</v>
      </c>
      <c r="I13" s="8">
        <v>1666050764</v>
      </c>
      <c r="K13" s="8">
        <v>3689000</v>
      </c>
      <c r="M13" s="8">
        <v>48752864132</v>
      </c>
      <c r="O13" s="8">
        <v>46925449865</v>
      </c>
      <c r="Q13" s="48">
        <v>1827414267</v>
      </c>
      <c r="R13" s="48"/>
    </row>
    <row r="14" spans="1:18" ht="21.75" customHeight="1" x14ac:dyDescent="0.2">
      <c r="A14" s="7" t="s">
        <v>20</v>
      </c>
      <c r="C14" s="8">
        <v>80000</v>
      </c>
      <c r="E14" s="8">
        <v>2689954081</v>
      </c>
      <c r="G14" s="8">
        <v>2795320184</v>
      </c>
      <c r="I14" s="8">
        <v>-105366103</v>
      </c>
      <c r="K14" s="8">
        <v>2915000</v>
      </c>
      <c r="M14" s="8">
        <v>102265057244</v>
      </c>
      <c r="O14" s="8">
        <v>102933145210</v>
      </c>
      <c r="Q14" s="48">
        <v>-668087966</v>
      </c>
      <c r="R14" s="48"/>
    </row>
    <row r="15" spans="1:18" ht="21.75" customHeight="1" x14ac:dyDescent="0.2">
      <c r="A15" s="7" t="s">
        <v>31</v>
      </c>
      <c r="C15" s="8">
        <v>0</v>
      </c>
      <c r="E15" s="8">
        <v>0</v>
      </c>
      <c r="G15" s="8">
        <v>0</v>
      </c>
      <c r="I15" s="8">
        <v>0</v>
      </c>
      <c r="K15" s="8">
        <v>1</v>
      </c>
      <c r="M15" s="8">
        <v>4102</v>
      </c>
      <c r="O15" s="8">
        <v>4418</v>
      </c>
      <c r="Q15" s="48">
        <v>-316</v>
      </c>
      <c r="R15" s="48"/>
    </row>
    <row r="16" spans="1:18" ht="21.75" customHeight="1" x14ac:dyDescent="0.2">
      <c r="A16" s="7" t="s">
        <v>153</v>
      </c>
      <c r="C16" s="8">
        <v>0</v>
      </c>
      <c r="E16" s="8">
        <v>0</v>
      </c>
      <c r="G16" s="8">
        <v>0</v>
      </c>
      <c r="I16" s="8">
        <v>0</v>
      </c>
      <c r="K16" s="8">
        <v>158707123</v>
      </c>
      <c r="M16" s="8">
        <v>2954003072453</v>
      </c>
      <c r="O16" s="8">
        <v>2908734878213</v>
      </c>
      <c r="Q16" s="48">
        <v>45268194240</v>
      </c>
      <c r="R16" s="48"/>
    </row>
    <row r="17" spans="1:22" ht="21.75" customHeight="1" x14ac:dyDescent="0.2">
      <c r="A17" s="7" t="s">
        <v>86</v>
      </c>
      <c r="C17" s="8">
        <v>0</v>
      </c>
      <c r="E17" s="8">
        <v>0</v>
      </c>
      <c r="G17" s="8">
        <v>0</v>
      </c>
      <c r="I17" s="8">
        <v>0</v>
      </c>
      <c r="K17" s="8">
        <v>43678010</v>
      </c>
      <c r="M17" s="8">
        <v>1578376753381</v>
      </c>
      <c r="O17" s="8">
        <f>(Q17-M17)*-1</f>
        <v>1498114638412</v>
      </c>
      <c r="Q17" s="48">
        <v>80262114969</v>
      </c>
      <c r="R17" s="48"/>
    </row>
    <row r="18" spans="1:22" ht="21.75" customHeight="1" x14ac:dyDescent="0.2">
      <c r="A18" s="7" t="s">
        <v>154</v>
      </c>
      <c r="C18" s="8">
        <v>0</v>
      </c>
      <c r="E18" s="8">
        <v>0</v>
      </c>
      <c r="G18" s="8">
        <v>0</v>
      </c>
      <c r="I18" s="8">
        <v>0</v>
      </c>
      <c r="K18" s="8">
        <v>2322984</v>
      </c>
      <c r="M18" s="8">
        <v>50294786486</v>
      </c>
      <c r="O18" s="8">
        <v>49999988916</v>
      </c>
      <c r="Q18" s="48">
        <v>294797570</v>
      </c>
      <c r="R18" s="48"/>
    </row>
    <row r="19" spans="1:22" ht="21.75" customHeight="1" x14ac:dyDescent="0.2">
      <c r="A19" s="7" t="s">
        <v>90</v>
      </c>
      <c r="C19" s="8">
        <v>0</v>
      </c>
      <c r="E19" s="8">
        <v>0</v>
      </c>
      <c r="G19" s="8">
        <v>0</v>
      </c>
      <c r="I19" s="8">
        <v>0</v>
      </c>
      <c r="K19" s="8">
        <v>3275000</v>
      </c>
      <c r="M19" s="8">
        <v>59311747646</v>
      </c>
      <c r="O19" s="8">
        <v>58220814342</v>
      </c>
      <c r="Q19" s="48">
        <v>1090933304</v>
      </c>
      <c r="R19" s="48"/>
    </row>
    <row r="20" spans="1:22" ht="21.75" customHeight="1" x14ac:dyDescent="0.2">
      <c r="A20" s="7" t="s">
        <v>155</v>
      </c>
      <c r="C20" s="8">
        <v>0</v>
      </c>
      <c r="E20" s="8">
        <v>0</v>
      </c>
      <c r="G20" s="8">
        <v>0</v>
      </c>
      <c r="I20" s="8">
        <v>0</v>
      </c>
      <c r="K20" s="8">
        <v>6700000</v>
      </c>
      <c r="M20" s="8">
        <v>100601733645</v>
      </c>
      <c r="O20" s="8">
        <v>99962639466</v>
      </c>
      <c r="Q20" s="48">
        <v>639094179</v>
      </c>
      <c r="R20" s="48"/>
    </row>
    <row r="21" spans="1:22" ht="21" customHeight="1" x14ac:dyDescent="0.2">
      <c r="A21" s="7" t="s">
        <v>149</v>
      </c>
      <c r="C21" s="8">
        <v>0</v>
      </c>
      <c r="E21" s="8">
        <v>0</v>
      </c>
      <c r="G21" s="8">
        <v>0</v>
      </c>
      <c r="I21" s="8">
        <v>0</v>
      </c>
      <c r="K21" s="8">
        <v>55537746</v>
      </c>
      <c r="M21" s="8">
        <f>444609727151-283561035</f>
        <v>444326166116</v>
      </c>
      <c r="O21" s="8">
        <f>(Q21-M21)*-1</f>
        <v>444042605081</v>
      </c>
      <c r="Q21" s="48">
        <v>283561035</v>
      </c>
      <c r="R21" s="48"/>
    </row>
    <row r="22" spans="1:22" ht="21.75" customHeight="1" x14ac:dyDescent="0.2">
      <c r="A22" s="7" t="s">
        <v>156</v>
      </c>
      <c r="C22" s="8">
        <v>0</v>
      </c>
      <c r="E22" s="8">
        <v>0</v>
      </c>
      <c r="G22" s="8">
        <v>0</v>
      </c>
      <c r="I22" s="8">
        <v>0</v>
      </c>
      <c r="K22" s="8">
        <v>3845000</v>
      </c>
      <c r="M22" s="8">
        <v>38635004589</v>
      </c>
      <c r="O22" s="8">
        <v>38846439926</v>
      </c>
      <c r="Q22" s="48">
        <v>-211435337</v>
      </c>
      <c r="R22" s="48"/>
    </row>
    <row r="23" spans="1:22" ht="21.75" customHeight="1" x14ac:dyDescent="0.2">
      <c r="A23" s="7" t="s">
        <v>93</v>
      </c>
      <c r="C23" s="8">
        <v>0</v>
      </c>
      <c r="E23" s="8">
        <v>0</v>
      </c>
      <c r="G23" s="8">
        <v>0</v>
      </c>
      <c r="I23" s="8">
        <v>0</v>
      </c>
      <c r="K23" s="8">
        <v>20663000</v>
      </c>
      <c r="M23" s="8">
        <v>413328835417</v>
      </c>
      <c r="O23" s="8">
        <v>409556076109</v>
      </c>
      <c r="Q23" s="48">
        <v>3772759308</v>
      </c>
      <c r="R23" s="48"/>
    </row>
    <row r="24" spans="1:22" ht="21.75" customHeight="1" x14ac:dyDescent="0.2">
      <c r="A24" s="7" t="s">
        <v>29</v>
      </c>
      <c r="C24" s="8">
        <v>0</v>
      </c>
      <c r="E24" s="8">
        <v>0</v>
      </c>
      <c r="G24" s="8">
        <v>0</v>
      </c>
      <c r="I24" s="8">
        <v>0</v>
      </c>
      <c r="K24" s="8">
        <v>12800006</v>
      </c>
      <c r="M24" s="8">
        <v>193190643347</v>
      </c>
      <c r="O24" s="8">
        <v>174593993702</v>
      </c>
      <c r="Q24" s="48">
        <v>18596649645</v>
      </c>
      <c r="R24" s="48"/>
    </row>
    <row r="25" spans="1:22" ht="21.75" customHeight="1" x14ac:dyDescent="0.2">
      <c r="A25" s="7" t="s">
        <v>157</v>
      </c>
      <c r="C25" s="8">
        <v>0</v>
      </c>
      <c r="E25" s="8">
        <v>0</v>
      </c>
      <c r="G25" s="8">
        <v>0</v>
      </c>
      <c r="I25" s="8">
        <v>0</v>
      </c>
      <c r="K25" s="8">
        <v>10000000</v>
      </c>
      <c r="M25" s="8">
        <v>607447801288</v>
      </c>
      <c r="O25" s="8">
        <v>586440936966</v>
      </c>
      <c r="Q25" s="48">
        <v>21006864322</v>
      </c>
      <c r="R25" s="48"/>
    </row>
    <row r="26" spans="1:22" ht="21.75" customHeight="1" x14ac:dyDescent="0.2">
      <c r="A26" s="7" t="s">
        <v>19</v>
      </c>
      <c r="C26" s="8">
        <v>0</v>
      </c>
      <c r="E26" s="8">
        <v>0</v>
      </c>
      <c r="G26" s="8">
        <v>0</v>
      </c>
      <c r="I26" s="8">
        <v>0</v>
      </c>
      <c r="K26" s="8">
        <v>92000000</v>
      </c>
      <c r="M26" s="8">
        <v>441412876800</v>
      </c>
      <c r="O26" s="8">
        <v>397131030237</v>
      </c>
      <c r="Q26" s="48">
        <v>44281846563</v>
      </c>
      <c r="R26" s="48"/>
    </row>
    <row r="27" spans="1:22" ht="21.75" customHeight="1" x14ac:dyDescent="0.2">
      <c r="A27" s="7" t="s">
        <v>92</v>
      </c>
      <c r="C27" s="8">
        <v>0</v>
      </c>
      <c r="E27" s="8">
        <v>0</v>
      </c>
      <c r="G27" s="8">
        <v>0</v>
      </c>
      <c r="I27" s="8">
        <v>0</v>
      </c>
      <c r="K27" s="8">
        <v>8772005</v>
      </c>
      <c r="M27" s="8">
        <v>92284258784</v>
      </c>
      <c r="O27" s="8">
        <v>87736497505</v>
      </c>
      <c r="Q27" s="48">
        <v>4547761279</v>
      </c>
      <c r="R27" s="48"/>
    </row>
    <row r="28" spans="1:22" ht="21.75" customHeight="1" x14ac:dyDescent="0.2">
      <c r="A28" s="7" t="s">
        <v>22</v>
      </c>
      <c r="C28" s="8">
        <v>0</v>
      </c>
      <c r="E28" s="8">
        <v>0</v>
      </c>
      <c r="G28" s="8">
        <v>0</v>
      </c>
      <c r="I28" s="8">
        <v>0</v>
      </c>
      <c r="K28" s="8">
        <v>3000000</v>
      </c>
      <c r="M28" s="8">
        <v>24131646000</v>
      </c>
      <c r="O28" s="8">
        <v>26452159609</v>
      </c>
      <c r="Q28" s="48">
        <v>-2320513609</v>
      </c>
      <c r="R28" s="48"/>
    </row>
    <row r="29" spans="1:22" ht="21.75" customHeight="1" x14ac:dyDescent="0.2">
      <c r="A29" s="7" t="s">
        <v>24</v>
      </c>
      <c r="C29" s="8">
        <v>0</v>
      </c>
      <c r="E29" s="8">
        <v>0</v>
      </c>
      <c r="G29" s="8">
        <v>0</v>
      </c>
      <c r="I29" s="8">
        <v>0</v>
      </c>
      <c r="K29" s="8">
        <v>271673440</v>
      </c>
      <c r="M29" s="8">
        <v>2192160343440</v>
      </c>
      <c r="O29" s="8">
        <v>2163601265637</v>
      </c>
      <c r="Q29" s="48">
        <v>28559077803</v>
      </c>
      <c r="R29" s="48"/>
      <c r="T29" s="17"/>
      <c r="U29" s="17"/>
      <c r="V29" s="18"/>
    </row>
    <row r="30" spans="1:22" ht="21.75" customHeight="1" x14ac:dyDescent="0.2">
      <c r="A30" s="7" t="s">
        <v>190</v>
      </c>
      <c r="C30" s="8"/>
      <c r="E30" s="8"/>
      <c r="G30" s="8"/>
      <c r="I30" s="8"/>
      <c r="K30" s="8">
        <v>1016000</v>
      </c>
      <c r="M30" s="8">
        <v>5779751121</v>
      </c>
      <c r="O30" s="8">
        <v>6521516610</v>
      </c>
      <c r="Q30" s="48">
        <v>-741765489</v>
      </c>
      <c r="R30" s="48"/>
      <c r="T30" s="25"/>
    </row>
    <row r="31" spans="1:22" ht="21.75" customHeight="1" x14ac:dyDescent="0.2">
      <c r="A31" s="7" t="s">
        <v>191</v>
      </c>
      <c r="C31" s="8"/>
      <c r="E31" s="8"/>
      <c r="G31" s="8"/>
      <c r="I31" s="8"/>
      <c r="K31" s="8">
        <v>1000</v>
      </c>
      <c r="M31" s="8">
        <v>5291189</v>
      </c>
      <c r="O31" s="8">
        <v>6218814</v>
      </c>
      <c r="Q31" s="48">
        <v>-927625</v>
      </c>
      <c r="R31" s="48"/>
      <c r="T31" s="25"/>
    </row>
    <row r="32" spans="1:22" ht="21.75" customHeight="1" x14ac:dyDescent="0.2">
      <c r="A32" s="7" t="s">
        <v>67</v>
      </c>
      <c r="C32" s="8">
        <v>1000000</v>
      </c>
      <c r="E32" s="8">
        <v>298066752</v>
      </c>
      <c r="G32" s="8">
        <f>(I32-E32)*-1</f>
        <v>588141542</v>
      </c>
      <c r="I32" s="8">
        <v>-290074790</v>
      </c>
      <c r="K32" s="8">
        <v>1000000</v>
      </c>
      <c r="M32" s="8">
        <v>298066752</v>
      </c>
      <c r="O32" s="8">
        <v>589998558</v>
      </c>
      <c r="Q32" s="48">
        <v>-291931806</v>
      </c>
      <c r="R32" s="48"/>
      <c r="T32" s="25"/>
    </row>
    <row r="33" spans="1:20" ht="21.75" customHeight="1" x14ac:dyDescent="0.2">
      <c r="A33" s="7" t="s">
        <v>192</v>
      </c>
      <c r="C33" s="8"/>
      <c r="E33" s="8"/>
      <c r="G33" s="8"/>
      <c r="I33" s="8"/>
      <c r="K33" s="8">
        <v>9218000</v>
      </c>
      <c r="M33" s="8">
        <v>3005950614</v>
      </c>
      <c r="O33" s="8">
        <v>2782500808</v>
      </c>
      <c r="Q33" s="48">
        <v>223449806</v>
      </c>
      <c r="R33" s="48"/>
      <c r="T33" s="25"/>
    </row>
    <row r="34" spans="1:20" ht="21.75" customHeight="1" x14ac:dyDescent="0.2">
      <c r="A34" s="7" t="s">
        <v>193</v>
      </c>
      <c r="C34" s="8"/>
      <c r="E34" s="8"/>
      <c r="G34" s="8"/>
      <c r="I34" s="8"/>
      <c r="K34" s="8">
        <v>3412000</v>
      </c>
      <c r="M34" s="8">
        <v>528673265</v>
      </c>
      <c r="O34" s="8">
        <v>-66726507</v>
      </c>
      <c r="Q34" s="48">
        <v>595399772</v>
      </c>
      <c r="R34" s="48"/>
      <c r="T34" s="25"/>
    </row>
    <row r="35" spans="1:20" ht="21.75" customHeight="1" x14ac:dyDescent="0.2">
      <c r="A35" s="7" t="s">
        <v>54</v>
      </c>
      <c r="C35" s="8"/>
      <c r="E35" s="8"/>
      <c r="G35" s="8"/>
      <c r="I35" s="8"/>
      <c r="K35" s="8">
        <v>34000</v>
      </c>
      <c r="M35" s="8">
        <v>2769188</v>
      </c>
      <c r="O35" s="8">
        <v>20245501</v>
      </c>
      <c r="Q35" s="48">
        <v>-17476313</v>
      </c>
      <c r="R35" s="48"/>
      <c r="T35" s="25"/>
    </row>
    <row r="36" spans="1:20" ht="21.75" customHeight="1" x14ac:dyDescent="0.2">
      <c r="A36" s="7" t="s">
        <v>194</v>
      </c>
      <c r="C36" s="8"/>
      <c r="E36" s="8"/>
      <c r="G36" s="8"/>
      <c r="I36" s="8"/>
      <c r="K36" s="8">
        <v>2150000</v>
      </c>
      <c r="M36" s="8">
        <v>1386570360</v>
      </c>
      <c r="O36" s="8">
        <v>0</v>
      </c>
      <c r="Q36" s="48">
        <v>1386570360</v>
      </c>
      <c r="R36" s="48"/>
      <c r="T36" s="25"/>
    </row>
    <row r="37" spans="1:20" ht="21.75" customHeight="1" x14ac:dyDescent="0.2">
      <c r="A37" s="7" t="s">
        <v>195</v>
      </c>
      <c r="C37" s="8"/>
      <c r="E37" s="8"/>
      <c r="G37" s="8"/>
      <c r="I37" s="8"/>
      <c r="K37" s="8">
        <v>5197000</v>
      </c>
      <c r="M37" s="8">
        <v>623741313</v>
      </c>
      <c r="O37" s="8">
        <v>294003921</v>
      </c>
      <c r="Q37" s="48">
        <v>329737392</v>
      </c>
      <c r="R37" s="48"/>
      <c r="T37" s="25"/>
    </row>
    <row r="38" spans="1:20" ht="21.75" customHeight="1" x14ac:dyDescent="0.2">
      <c r="A38" s="7" t="s">
        <v>196</v>
      </c>
      <c r="C38" s="8"/>
      <c r="E38" s="8"/>
      <c r="G38" s="8"/>
      <c r="I38" s="8"/>
      <c r="K38" s="8">
        <v>12801000</v>
      </c>
      <c r="M38" s="8">
        <v>5330674434</v>
      </c>
      <c r="O38" s="8">
        <v>524497517</v>
      </c>
      <c r="Q38" s="48">
        <v>4806176917</v>
      </c>
      <c r="R38" s="48"/>
      <c r="T38" s="25"/>
    </row>
    <row r="39" spans="1:20" ht="21.75" customHeight="1" x14ac:dyDescent="0.2">
      <c r="A39" s="7" t="s">
        <v>197</v>
      </c>
      <c r="C39" s="8"/>
      <c r="E39" s="8"/>
      <c r="G39" s="8"/>
      <c r="I39" s="8"/>
      <c r="K39" s="8">
        <v>14297000</v>
      </c>
      <c r="M39" s="8">
        <v>2199803316</v>
      </c>
      <c r="O39" s="8">
        <v>363429160</v>
      </c>
      <c r="Q39" s="48">
        <v>1836374156</v>
      </c>
      <c r="R39" s="48"/>
      <c r="T39" s="25"/>
    </row>
    <row r="40" spans="1:20" ht="21.75" customHeight="1" x14ac:dyDescent="0.2">
      <c r="A40" s="7" t="s">
        <v>198</v>
      </c>
      <c r="C40" s="8"/>
      <c r="E40" s="8"/>
      <c r="G40" s="8"/>
      <c r="I40" s="8"/>
      <c r="K40" s="8">
        <v>1000</v>
      </c>
      <c r="M40" s="8">
        <v>5083973</v>
      </c>
      <c r="O40" s="8">
        <v>5137044</v>
      </c>
      <c r="Q40" s="48">
        <v>-53071</v>
      </c>
      <c r="R40" s="48"/>
      <c r="T40" s="25"/>
    </row>
    <row r="41" spans="1:20" ht="21.75" customHeight="1" x14ac:dyDescent="0.2">
      <c r="A41" s="7" t="s">
        <v>199</v>
      </c>
      <c r="C41" s="8"/>
      <c r="E41" s="8"/>
      <c r="G41" s="8"/>
      <c r="I41" s="8"/>
      <c r="K41" s="8">
        <v>4850000</v>
      </c>
      <c r="M41" s="8">
        <v>829847480</v>
      </c>
      <c r="O41" s="8">
        <v>429143040</v>
      </c>
      <c r="Q41" s="48">
        <v>400704440</v>
      </c>
      <c r="R41" s="48"/>
      <c r="T41" s="25"/>
    </row>
    <row r="42" spans="1:20" ht="21.75" customHeight="1" x14ac:dyDescent="0.2">
      <c r="A42" s="7" t="s">
        <v>200</v>
      </c>
      <c r="C42" s="8"/>
      <c r="E42" s="8"/>
      <c r="G42" s="8"/>
      <c r="I42" s="8"/>
      <c r="K42" s="8">
        <v>32612000</v>
      </c>
      <c r="M42" s="8">
        <v>6400290956</v>
      </c>
      <c r="O42" s="8">
        <v>0</v>
      </c>
      <c r="Q42" s="48">
        <v>6400290956</v>
      </c>
      <c r="R42" s="48"/>
      <c r="T42" s="25"/>
    </row>
    <row r="43" spans="1:20" ht="21.75" customHeight="1" x14ac:dyDescent="0.2">
      <c r="A43" s="7" t="s">
        <v>201</v>
      </c>
      <c r="C43" s="8"/>
      <c r="E43" s="8"/>
      <c r="G43" s="8"/>
      <c r="I43" s="8"/>
      <c r="K43" s="8">
        <v>2300000</v>
      </c>
      <c r="M43" s="8">
        <v>58939230</v>
      </c>
      <c r="O43" s="8">
        <v>0</v>
      </c>
      <c r="Q43" s="48">
        <v>58939230</v>
      </c>
      <c r="R43" s="48"/>
      <c r="T43" s="25"/>
    </row>
    <row r="44" spans="1:20" ht="21.75" customHeight="1" x14ac:dyDescent="0.2">
      <c r="A44" s="7" t="s">
        <v>202</v>
      </c>
      <c r="C44" s="8"/>
      <c r="E44" s="8"/>
      <c r="G44" s="8"/>
      <c r="I44" s="8"/>
      <c r="K44" s="8">
        <v>43616000</v>
      </c>
      <c r="M44" s="8">
        <v>15199911271</v>
      </c>
      <c r="O44" s="8">
        <v>55656002</v>
      </c>
      <c r="Q44" s="48">
        <v>15144255269</v>
      </c>
      <c r="R44" s="48"/>
      <c r="T44" s="25"/>
    </row>
    <row r="45" spans="1:20" ht="21.75" customHeight="1" x14ac:dyDescent="0.2">
      <c r="A45" s="7" t="s">
        <v>203</v>
      </c>
      <c r="C45" s="8"/>
      <c r="E45" s="8"/>
      <c r="G45" s="8"/>
      <c r="I45" s="8"/>
      <c r="K45" s="8">
        <v>23299000</v>
      </c>
      <c r="M45" s="8">
        <v>2331051702</v>
      </c>
      <c r="O45" s="8">
        <v>38023412</v>
      </c>
      <c r="Q45" s="48">
        <v>2293028290</v>
      </c>
      <c r="R45" s="48"/>
      <c r="T45" s="25"/>
    </row>
    <row r="46" spans="1:20" ht="21.75" customHeight="1" x14ac:dyDescent="0.2">
      <c r="A46" s="7" t="s">
        <v>204</v>
      </c>
      <c r="C46" s="8"/>
      <c r="E46" s="8"/>
      <c r="G46" s="8"/>
      <c r="I46" s="8"/>
      <c r="K46" s="8">
        <v>3780000</v>
      </c>
      <c r="M46" s="8">
        <v>679699188</v>
      </c>
      <c r="O46" s="8">
        <v>0</v>
      </c>
      <c r="Q46" s="48">
        <v>679699188</v>
      </c>
      <c r="R46" s="48"/>
      <c r="T46" s="25"/>
    </row>
    <row r="47" spans="1:20" ht="21.75" customHeight="1" x14ac:dyDescent="0.2">
      <c r="A47" s="7" t="s">
        <v>205</v>
      </c>
      <c r="C47" s="8"/>
      <c r="E47" s="8"/>
      <c r="G47" s="8"/>
      <c r="I47" s="8"/>
      <c r="K47" s="8">
        <v>24528000</v>
      </c>
      <c r="M47" s="8">
        <v>958834265</v>
      </c>
      <c r="O47" s="8">
        <v>60578992</v>
      </c>
      <c r="Q47" s="48">
        <v>898255273</v>
      </c>
      <c r="R47" s="48"/>
      <c r="T47" s="25"/>
    </row>
    <row r="48" spans="1:20" ht="21.75" customHeight="1" x14ac:dyDescent="0.2">
      <c r="A48" s="7" t="s">
        <v>206</v>
      </c>
      <c r="C48" s="8"/>
      <c r="E48" s="8"/>
      <c r="G48" s="8"/>
      <c r="I48" s="8"/>
      <c r="K48" s="8">
        <v>3480000</v>
      </c>
      <c r="M48" s="8">
        <v>154344868</v>
      </c>
      <c r="O48" s="8">
        <v>0</v>
      </c>
      <c r="Q48" s="48">
        <v>154344868</v>
      </c>
      <c r="R48" s="48"/>
      <c r="T48" s="25"/>
    </row>
    <row r="49" spans="1:21" ht="21.75" customHeight="1" x14ac:dyDescent="0.2">
      <c r="A49" s="7" t="s">
        <v>207</v>
      </c>
      <c r="C49" s="8">
        <v>10426169</v>
      </c>
      <c r="E49" s="8">
        <v>55312236908</v>
      </c>
      <c r="G49" s="8">
        <f>(I49-E49)*-1</f>
        <v>36082473889</v>
      </c>
      <c r="I49" s="8">
        <v>19229763019</v>
      </c>
      <c r="K49" s="8">
        <v>10426169</v>
      </c>
      <c r="M49" s="8">
        <v>55312236908</v>
      </c>
      <c r="O49" s="8">
        <v>50035748439</v>
      </c>
      <c r="Q49" s="48">
        <v>5276488469</v>
      </c>
      <c r="R49" s="48"/>
      <c r="T49" s="25"/>
    </row>
    <row r="50" spans="1:21" ht="21.75" customHeight="1" x14ac:dyDescent="0.2">
      <c r="A50" s="7" t="s">
        <v>208</v>
      </c>
      <c r="C50" s="8">
        <v>13032711</v>
      </c>
      <c r="E50" s="8">
        <v>68894620118</v>
      </c>
      <c r="G50" s="8">
        <f t="shared" ref="G50:G59" si="0">(I50-E50)*-1</f>
        <v>49521707504</v>
      </c>
      <c r="I50" s="8">
        <v>19372912614</v>
      </c>
      <c r="K50" s="8">
        <v>13032711</v>
      </c>
      <c r="M50" s="8">
        <v>68894620118</v>
      </c>
      <c r="O50" s="8">
        <v>62208975474</v>
      </c>
      <c r="Q50" s="48">
        <v>6685644644</v>
      </c>
      <c r="R50" s="48"/>
      <c r="T50" s="25"/>
    </row>
    <row r="51" spans="1:21" ht="21.75" customHeight="1" x14ac:dyDescent="0.2">
      <c r="A51" s="7" t="s">
        <v>209</v>
      </c>
      <c r="C51" s="8">
        <v>18530909</v>
      </c>
      <c r="E51" s="8">
        <v>97712908638</v>
      </c>
      <c r="G51" s="8">
        <f t="shared" si="0"/>
        <v>74014113336</v>
      </c>
      <c r="I51" s="8">
        <v>23698795302</v>
      </c>
      <c r="K51" s="8">
        <v>18530909</v>
      </c>
      <c r="M51" s="8">
        <v>97712908638</v>
      </c>
      <c r="O51" s="8">
        <v>85163155646</v>
      </c>
      <c r="Q51" s="48">
        <v>12549752992</v>
      </c>
      <c r="R51" s="48"/>
      <c r="T51" s="25"/>
    </row>
    <row r="52" spans="1:21" ht="21.75" customHeight="1" x14ac:dyDescent="0.2">
      <c r="A52" s="7" t="s">
        <v>210</v>
      </c>
      <c r="C52" s="8">
        <v>13218040</v>
      </c>
      <c r="E52" s="8">
        <v>67389346156</v>
      </c>
      <c r="G52" s="8">
        <f t="shared" si="0"/>
        <v>57464459857</v>
      </c>
      <c r="I52" s="8">
        <v>9924886299</v>
      </c>
      <c r="K52" s="8">
        <v>13218040</v>
      </c>
      <c r="M52" s="8">
        <v>67389346156</v>
      </c>
      <c r="O52" s="8">
        <v>60539731595</v>
      </c>
      <c r="Q52" s="48">
        <v>6849614561</v>
      </c>
      <c r="R52" s="48"/>
      <c r="T52" s="25"/>
    </row>
    <row r="53" spans="1:21" ht="21.75" customHeight="1" x14ac:dyDescent="0.2">
      <c r="A53" s="7" t="s">
        <v>211</v>
      </c>
      <c r="C53" s="8">
        <v>50311327</v>
      </c>
      <c r="E53" s="8">
        <v>125204473463</v>
      </c>
      <c r="G53" s="8">
        <f t="shared" si="0"/>
        <v>103733707068</v>
      </c>
      <c r="I53" s="8">
        <v>21470766395</v>
      </c>
      <c r="K53" s="8">
        <v>50311327</v>
      </c>
      <c r="M53" s="8">
        <v>125204473463</v>
      </c>
      <c r="O53" s="8">
        <v>84725392060</v>
      </c>
      <c r="Q53" s="48">
        <v>40479081403</v>
      </c>
      <c r="R53" s="48"/>
      <c r="T53" s="25"/>
    </row>
    <row r="54" spans="1:21" ht="21.75" customHeight="1" x14ac:dyDescent="0.2">
      <c r="A54" s="7" t="s">
        <v>212</v>
      </c>
      <c r="C54" s="8">
        <v>67476101</v>
      </c>
      <c r="E54" s="8">
        <v>60491971407</v>
      </c>
      <c r="G54" s="8">
        <f t="shared" si="0"/>
        <v>39865159459</v>
      </c>
      <c r="I54" s="8">
        <v>20626811948</v>
      </c>
      <c r="K54" s="8">
        <v>67476101</v>
      </c>
      <c r="M54" s="8">
        <v>60491971407</v>
      </c>
      <c r="O54" s="8">
        <v>29590573280</v>
      </c>
      <c r="Q54" s="48">
        <v>30901398127</v>
      </c>
      <c r="R54" s="48"/>
      <c r="T54" s="25"/>
    </row>
    <row r="55" spans="1:21" ht="21.75" customHeight="1" x14ac:dyDescent="0.2">
      <c r="A55" s="7" t="s">
        <v>213</v>
      </c>
      <c r="C55" s="8">
        <v>15363273</v>
      </c>
      <c r="E55" s="8">
        <v>4974905270</v>
      </c>
      <c r="G55" s="8">
        <f t="shared" si="0"/>
        <v>3665043511</v>
      </c>
      <c r="I55" s="8">
        <v>1309861759</v>
      </c>
      <c r="K55" s="8">
        <v>15363273</v>
      </c>
      <c r="M55" s="8">
        <v>4974905270</v>
      </c>
      <c r="O55" s="8">
        <v>1300112962</v>
      </c>
      <c r="Q55" s="48">
        <v>3674792308</v>
      </c>
      <c r="R55" s="48"/>
      <c r="T55" s="25"/>
    </row>
    <row r="56" spans="1:21" ht="21.75" customHeight="1" x14ac:dyDescent="0.2">
      <c r="A56" s="7" t="s">
        <v>214</v>
      </c>
      <c r="C56" s="8"/>
      <c r="E56" s="8"/>
      <c r="G56" s="8"/>
      <c r="I56" s="8"/>
      <c r="K56" s="8">
        <v>600000</v>
      </c>
      <c r="M56" s="8">
        <v>59889240</v>
      </c>
      <c r="O56" s="8">
        <v>48000000</v>
      </c>
      <c r="Q56" s="48">
        <v>11889240</v>
      </c>
      <c r="R56" s="48"/>
      <c r="T56" s="25"/>
    </row>
    <row r="57" spans="1:21" ht="21.75" customHeight="1" x14ac:dyDescent="0.2">
      <c r="A57" s="7" t="s">
        <v>215</v>
      </c>
      <c r="C57" s="8">
        <v>7241992</v>
      </c>
      <c r="E57" s="8">
        <v>194711577</v>
      </c>
      <c r="G57" s="8">
        <f t="shared" si="0"/>
        <v>179514018</v>
      </c>
      <c r="I57" s="8">
        <v>15197559</v>
      </c>
      <c r="K57" s="8">
        <v>7241992</v>
      </c>
      <c r="M57" s="8">
        <v>194711577</v>
      </c>
      <c r="O57" s="8">
        <v>163468317</v>
      </c>
      <c r="Q57" s="48">
        <v>31243260</v>
      </c>
      <c r="R57" s="48"/>
      <c r="T57" s="25"/>
    </row>
    <row r="58" spans="1:21" ht="21.75" customHeight="1" x14ac:dyDescent="0.2">
      <c r="A58" s="7" t="s">
        <v>216</v>
      </c>
      <c r="C58" s="8">
        <v>2721542</v>
      </c>
      <c r="E58" s="8">
        <v>2782071</v>
      </c>
      <c r="G58" s="8">
        <f t="shared" si="0"/>
        <v>-13993607</v>
      </c>
      <c r="I58" s="8">
        <v>16775678</v>
      </c>
      <c r="K58" s="8">
        <v>2721542</v>
      </c>
      <c r="M58" s="8">
        <v>2782071</v>
      </c>
      <c r="O58" s="8">
        <v>-14955866</v>
      </c>
      <c r="Q58" s="48">
        <v>17737937</v>
      </c>
      <c r="R58" s="48"/>
      <c r="T58" s="25"/>
    </row>
    <row r="59" spans="1:21" ht="21.75" customHeight="1" x14ac:dyDescent="0.2">
      <c r="A59" s="7" t="s">
        <v>217</v>
      </c>
      <c r="C59" s="8">
        <v>2606</v>
      </c>
      <c r="E59" s="8">
        <v>13909449</v>
      </c>
      <c r="G59" s="8">
        <f t="shared" si="0"/>
        <v>7420046</v>
      </c>
      <c r="I59" s="8">
        <v>6489403</v>
      </c>
      <c r="K59" s="8">
        <v>2606</v>
      </c>
      <c r="M59" s="8">
        <v>13909449</v>
      </c>
      <c r="O59" s="8">
        <v>11823162</v>
      </c>
      <c r="Q59" s="48">
        <v>2086287</v>
      </c>
      <c r="R59" s="48"/>
      <c r="T59" s="25"/>
    </row>
    <row r="60" spans="1:21" ht="21.75" customHeight="1" thickBot="1" x14ac:dyDescent="0.25">
      <c r="A60" s="13" t="s">
        <v>36</v>
      </c>
      <c r="C60" s="14">
        <f>SUM(C8:C59)</f>
        <v>267234670</v>
      </c>
      <c r="E60" s="14">
        <f>SUM(E8:E59)</f>
        <v>1139027818739</v>
      </c>
      <c r="G60" s="14">
        <f>SUM(G8:G59)</f>
        <v>1017287224555</v>
      </c>
      <c r="I60" s="14">
        <f>SUM(I8:I59)</f>
        <v>121740594184</v>
      </c>
      <c r="K60" s="14">
        <f>SUM(K8:K29)</f>
        <v>857510454</v>
      </c>
      <c r="M60" s="14">
        <f>SUM(M8:M29)</f>
        <v>11216061974420</v>
      </c>
      <c r="O60" s="14">
        <f>SUM(O8:O29)</f>
        <v>10953686713231</v>
      </c>
      <c r="Q60" s="54">
        <f>SUM(Q8:R59)</f>
        <v>403010062030</v>
      </c>
      <c r="R60" s="54"/>
      <c r="T60" s="24"/>
      <c r="U60" s="24"/>
    </row>
    <row r="61" spans="1:21" x14ac:dyDescent="0.2">
      <c r="Q61" s="24"/>
      <c r="T61" s="25"/>
      <c r="U61" s="24"/>
    </row>
    <row r="62" spans="1:21" x14ac:dyDescent="0.2">
      <c r="E62" s="26" t="s">
        <v>189</v>
      </c>
      <c r="G62" s="25">
        <v>142486252</v>
      </c>
      <c r="Q62" s="24"/>
    </row>
    <row r="63" spans="1:21" x14ac:dyDescent="0.2">
      <c r="G63" s="24"/>
    </row>
    <row r="65" spans="7:7" x14ac:dyDescent="0.2">
      <c r="G65" s="25"/>
    </row>
  </sheetData>
  <mergeCells count="61">
    <mergeCell ref="A1:Q1"/>
    <mergeCell ref="A2:R2"/>
    <mergeCell ref="A3:R3"/>
    <mergeCell ref="A5:R5"/>
    <mergeCell ref="A6:A7"/>
    <mergeCell ref="C6:I6"/>
    <mergeCell ref="K6:R6"/>
    <mergeCell ref="Q7:R7"/>
    <mergeCell ref="Q8:R8"/>
    <mergeCell ref="Q9:R9"/>
    <mergeCell ref="Q10:R10"/>
    <mergeCell ref="Q11:R11"/>
    <mergeCell ref="Q12:R12"/>
    <mergeCell ref="Q13:R13"/>
    <mergeCell ref="Q14:R14"/>
    <mergeCell ref="Q15:R15"/>
    <mergeCell ref="Q16:R16"/>
    <mergeCell ref="Q17:R17"/>
    <mergeCell ref="Q18:R18"/>
    <mergeCell ref="Q19:R19"/>
    <mergeCell ref="Q20:R20"/>
    <mergeCell ref="Q21:R21"/>
    <mergeCell ref="Q22:R22"/>
    <mergeCell ref="Q28:R28"/>
    <mergeCell ref="Q29:R29"/>
    <mergeCell ref="Q60:R60"/>
    <mergeCell ref="Q23:R23"/>
    <mergeCell ref="Q24:R24"/>
    <mergeCell ref="Q25:R25"/>
    <mergeCell ref="Q26:R26"/>
    <mergeCell ref="Q27:R27"/>
    <mergeCell ref="Q30:R30"/>
    <mergeCell ref="Q31:R31"/>
    <mergeCell ref="Q32:R32"/>
    <mergeCell ref="Q33:R33"/>
    <mergeCell ref="Q34:R34"/>
    <mergeCell ref="Q35:R35"/>
    <mergeCell ref="Q36:R36"/>
    <mergeCell ref="Q37:R37"/>
    <mergeCell ref="Q38:R38"/>
    <mergeCell ref="Q39:R39"/>
    <mergeCell ref="Q40:R40"/>
    <mergeCell ref="Q41:R41"/>
    <mergeCell ref="Q42:R42"/>
    <mergeCell ref="Q43:R43"/>
    <mergeCell ref="Q44:R44"/>
    <mergeCell ref="Q45:R45"/>
    <mergeCell ref="Q46:R46"/>
    <mergeCell ref="Q47:R47"/>
    <mergeCell ref="Q48:R48"/>
    <mergeCell ref="Q49:R49"/>
    <mergeCell ref="Q50:R50"/>
    <mergeCell ref="Q51:R51"/>
    <mergeCell ref="Q52:R52"/>
    <mergeCell ref="Q58:R58"/>
    <mergeCell ref="Q59:R59"/>
    <mergeCell ref="Q53:R53"/>
    <mergeCell ref="Q54:R54"/>
    <mergeCell ref="Q55:R55"/>
    <mergeCell ref="Q56:R56"/>
    <mergeCell ref="Q57:R57"/>
  </mergeCells>
  <pageMargins left="0.39" right="0.39" top="0.39" bottom="0.39" header="0" footer="0"/>
  <pageSetup paperSize="9" scale="64" fitToHeight="0" orientation="landscape" r:id="rId1"/>
  <rowBreaks count="1" manualBreakCount="1">
    <brk id="29" max="18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R60"/>
  <sheetViews>
    <sheetView rightToLeft="1" view="pageBreakPreview" topLeftCell="A43" zoomScale="90" zoomScaleNormal="100" zoomScaleSheetLayoutView="90" workbookViewId="0">
      <selection activeCell="Q65" sqref="Q65"/>
    </sheetView>
  </sheetViews>
  <sheetFormatPr defaultRowHeight="12.75" x14ac:dyDescent="0.2"/>
  <cols>
    <col min="1" max="1" width="40.28515625" customWidth="1"/>
    <col min="2" max="2" width="1.28515625" customWidth="1"/>
    <col min="3" max="3" width="16.140625" bestFit="1" customWidth="1"/>
    <col min="4" max="4" width="1.28515625" customWidth="1"/>
    <col min="5" max="5" width="26.28515625" bestFit="1" customWidth="1"/>
    <col min="6" max="6" width="1.28515625" customWidth="1"/>
    <col min="7" max="7" width="22.85546875" customWidth="1"/>
    <col min="8" max="8" width="1.28515625" customWidth="1"/>
    <col min="9" max="9" width="22.28515625" customWidth="1"/>
    <col min="10" max="10" width="1.28515625" customWidth="1"/>
    <col min="11" max="11" width="15.5703125" customWidth="1"/>
    <col min="12" max="12" width="1.28515625" customWidth="1"/>
    <col min="13" max="13" width="24.28515625" customWidth="1"/>
    <col min="14" max="14" width="1.28515625" customWidth="1"/>
    <col min="15" max="15" width="22.7109375" customWidth="1"/>
    <col min="16" max="16" width="1.28515625" customWidth="1"/>
    <col min="17" max="17" width="18.85546875" customWidth="1"/>
    <col min="18" max="18" width="1.28515625" customWidth="1"/>
    <col min="19" max="19" width="0.28515625" customWidth="1"/>
  </cols>
  <sheetData>
    <row r="1" spans="1:18" ht="29.1" customHeight="1" x14ac:dyDescent="0.2">
      <c r="A1" s="36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</row>
    <row r="2" spans="1:18" ht="21.75" customHeight="1" x14ac:dyDescent="0.2">
      <c r="A2" s="36" t="s">
        <v>126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</row>
    <row r="3" spans="1:18" ht="21.75" customHeight="1" x14ac:dyDescent="0.2">
      <c r="A3" s="36" t="s">
        <v>2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</row>
    <row r="4" spans="1:18" ht="14.45" customHeight="1" x14ac:dyDescent="0.2"/>
    <row r="5" spans="1:18" ht="14.45" customHeight="1" x14ac:dyDescent="0.2">
      <c r="A5" s="47" t="s">
        <v>187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</row>
    <row r="6" spans="1:18" ht="14.45" customHeight="1" x14ac:dyDescent="0.2">
      <c r="A6" s="43" t="s">
        <v>129</v>
      </c>
      <c r="C6" s="43" t="s">
        <v>143</v>
      </c>
      <c r="D6" s="43"/>
      <c r="E6" s="43"/>
      <c r="F6" s="43"/>
      <c r="G6" s="43"/>
      <c r="H6" s="43"/>
      <c r="I6" s="43"/>
      <c r="K6" s="43" t="s">
        <v>144</v>
      </c>
      <c r="L6" s="43"/>
      <c r="M6" s="43"/>
      <c r="N6" s="43"/>
      <c r="O6" s="43"/>
      <c r="P6" s="43"/>
      <c r="Q6" s="43"/>
      <c r="R6" s="43"/>
    </row>
    <row r="7" spans="1:18" ht="53.25" customHeight="1" x14ac:dyDescent="0.2">
      <c r="A7" s="43"/>
      <c r="C7" s="16" t="s">
        <v>13</v>
      </c>
      <c r="D7" s="3"/>
      <c r="E7" s="16" t="s">
        <v>15</v>
      </c>
      <c r="F7" s="3"/>
      <c r="G7" s="16" t="s">
        <v>185</v>
      </c>
      <c r="H7" s="3"/>
      <c r="I7" s="16" t="s">
        <v>188</v>
      </c>
      <c r="K7" s="16" t="s">
        <v>13</v>
      </c>
      <c r="L7" s="3"/>
      <c r="M7" s="16" t="s">
        <v>15</v>
      </c>
      <c r="N7" s="3"/>
      <c r="O7" s="16" t="s">
        <v>185</v>
      </c>
      <c r="P7" s="3"/>
      <c r="Q7" s="55" t="s">
        <v>188</v>
      </c>
      <c r="R7" s="55"/>
    </row>
    <row r="8" spans="1:18" ht="21.75" customHeight="1" x14ac:dyDescent="0.2">
      <c r="A8" s="5" t="s">
        <v>31</v>
      </c>
      <c r="C8" s="19">
        <v>90384512</v>
      </c>
      <c r="D8" s="20"/>
      <c r="E8" s="19">
        <v>334078217332</v>
      </c>
      <c r="F8" s="20"/>
      <c r="G8" s="19">
        <v>340671272175</v>
      </c>
      <c r="H8" s="20"/>
      <c r="I8" s="19">
        <v>-6593054842</v>
      </c>
      <c r="J8" s="20"/>
      <c r="K8" s="19">
        <v>90384512</v>
      </c>
      <c r="L8" s="20"/>
      <c r="M8" s="19">
        <v>334078217332</v>
      </c>
      <c r="N8" s="20"/>
      <c r="O8" s="19">
        <v>399272644287</v>
      </c>
      <c r="P8" s="20"/>
      <c r="Q8" s="45">
        <v>-65194426954</v>
      </c>
      <c r="R8" s="45"/>
    </row>
    <row r="9" spans="1:18" ht="21.75" customHeight="1" x14ac:dyDescent="0.2">
      <c r="A9" s="7" t="s">
        <v>32</v>
      </c>
      <c r="C9" s="21">
        <v>2268711772</v>
      </c>
      <c r="D9" s="20"/>
      <c r="E9" s="21">
        <v>5157396678646</v>
      </c>
      <c r="F9" s="20"/>
      <c r="G9" s="21">
        <v>5146821107093</v>
      </c>
      <c r="H9" s="20"/>
      <c r="I9" s="21">
        <v>10575571553</v>
      </c>
      <c r="J9" s="20"/>
      <c r="K9" s="21">
        <v>2268711772</v>
      </c>
      <c r="L9" s="20"/>
      <c r="M9" s="21">
        <v>5157396678646</v>
      </c>
      <c r="N9" s="20"/>
      <c r="O9" s="21">
        <v>5688306060749</v>
      </c>
      <c r="P9" s="20"/>
      <c r="Q9" s="40">
        <v>-530909382102</v>
      </c>
      <c r="R9" s="40"/>
    </row>
    <row r="10" spans="1:18" ht="21.75" customHeight="1" x14ac:dyDescent="0.2">
      <c r="A10" s="7" t="s">
        <v>25</v>
      </c>
      <c r="C10" s="21">
        <v>757399064</v>
      </c>
      <c r="D10" s="20"/>
      <c r="E10" s="21">
        <v>4154960689505</v>
      </c>
      <c r="F10" s="20"/>
      <c r="G10" s="21">
        <v>4238211267983</v>
      </c>
      <c r="H10" s="20"/>
      <c r="I10" s="21">
        <v>-83250578477</v>
      </c>
      <c r="J10" s="20"/>
      <c r="K10" s="21">
        <v>757399064</v>
      </c>
      <c r="L10" s="20"/>
      <c r="M10" s="21">
        <v>4154960689505</v>
      </c>
      <c r="N10" s="20"/>
      <c r="O10" s="21">
        <v>3743066174288</v>
      </c>
      <c r="P10" s="20"/>
      <c r="Q10" s="40">
        <v>411894515217</v>
      </c>
      <c r="R10" s="40"/>
    </row>
    <row r="11" spans="1:18" ht="21.75" customHeight="1" x14ac:dyDescent="0.2">
      <c r="A11" s="7" t="s">
        <v>86</v>
      </c>
      <c r="C11" s="21">
        <v>61771791</v>
      </c>
      <c r="D11" s="20"/>
      <c r="E11" s="21">
        <v>2431869981283</v>
      </c>
      <c r="F11" s="20"/>
      <c r="G11" s="21">
        <v>2382770615293</v>
      </c>
      <c r="H11" s="20"/>
      <c r="I11" s="21">
        <v>49099365990</v>
      </c>
      <c r="J11" s="20"/>
      <c r="K11" s="21">
        <v>61771791</v>
      </c>
      <c r="L11" s="20"/>
      <c r="M11" s="21">
        <v>2431869981283</v>
      </c>
      <c r="N11" s="20"/>
      <c r="O11" s="21">
        <v>2094859332441</v>
      </c>
      <c r="P11" s="20"/>
      <c r="Q11" s="40">
        <v>337010648842</v>
      </c>
      <c r="R11" s="40"/>
    </row>
    <row r="12" spans="1:18" ht="21.75" customHeight="1" x14ac:dyDescent="0.2">
      <c r="A12" s="7" t="s">
        <v>28</v>
      </c>
      <c r="C12" s="21">
        <v>10891949</v>
      </c>
      <c r="D12" s="20"/>
      <c r="E12" s="21">
        <v>134413338316</v>
      </c>
      <c r="F12" s="20"/>
      <c r="G12" s="21">
        <v>120373402573</v>
      </c>
      <c r="H12" s="20"/>
      <c r="I12" s="21">
        <v>14039935743</v>
      </c>
      <c r="J12" s="20"/>
      <c r="K12" s="21">
        <v>10891949</v>
      </c>
      <c r="L12" s="20"/>
      <c r="M12" s="21">
        <v>134413338316</v>
      </c>
      <c r="N12" s="20"/>
      <c r="O12" s="21">
        <v>152021266367</v>
      </c>
      <c r="P12" s="20"/>
      <c r="Q12" s="40">
        <v>-17607928050</v>
      </c>
      <c r="R12" s="40"/>
    </row>
    <row r="13" spans="1:18" ht="21.75" customHeight="1" x14ac:dyDescent="0.2">
      <c r="A13" s="7" t="s">
        <v>91</v>
      </c>
      <c r="C13" s="21">
        <v>18275385</v>
      </c>
      <c r="D13" s="20"/>
      <c r="E13" s="21">
        <v>194395365048</v>
      </c>
      <c r="F13" s="20"/>
      <c r="G13" s="21">
        <v>191407808679</v>
      </c>
      <c r="H13" s="20"/>
      <c r="I13" s="21">
        <v>2987556369</v>
      </c>
      <c r="J13" s="20"/>
      <c r="K13" s="21">
        <v>18275385</v>
      </c>
      <c r="L13" s="20"/>
      <c r="M13" s="21">
        <v>194395365048</v>
      </c>
      <c r="N13" s="20"/>
      <c r="O13" s="21">
        <v>188751840384</v>
      </c>
      <c r="P13" s="20"/>
      <c r="Q13" s="40">
        <v>5643524664</v>
      </c>
      <c r="R13" s="40"/>
    </row>
    <row r="14" spans="1:18" ht="21.75" customHeight="1" x14ac:dyDescent="0.2">
      <c r="A14" s="7" t="s">
        <v>90</v>
      </c>
      <c r="C14" s="21">
        <v>1788460</v>
      </c>
      <c r="D14" s="20"/>
      <c r="E14" s="21">
        <v>34530475381</v>
      </c>
      <c r="F14" s="20"/>
      <c r="G14" s="21">
        <v>33827742388</v>
      </c>
      <c r="H14" s="20"/>
      <c r="I14" s="21">
        <v>702732993</v>
      </c>
      <c r="J14" s="20"/>
      <c r="K14" s="21">
        <v>1788460</v>
      </c>
      <c r="L14" s="20"/>
      <c r="M14" s="21">
        <v>34530475381</v>
      </c>
      <c r="N14" s="20"/>
      <c r="O14" s="21">
        <v>33194561172</v>
      </c>
      <c r="P14" s="20"/>
      <c r="Q14" s="40">
        <v>1335914209</v>
      </c>
      <c r="R14" s="40"/>
    </row>
    <row r="15" spans="1:18" ht="21.75" customHeight="1" x14ac:dyDescent="0.2">
      <c r="A15" s="7" t="s">
        <v>35</v>
      </c>
      <c r="C15" s="21">
        <v>55560629</v>
      </c>
      <c r="D15" s="20"/>
      <c r="E15" s="21">
        <v>385852900307</v>
      </c>
      <c r="F15" s="20"/>
      <c r="G15" s="21">
        <v>401237833338</v>
      </c>
      <c r="H15" s="20"/>
      <c r="I15" s="21">
        <v>-15384933030</v>
      </c>
      <c r="J15" s="20"/>
      <c r="K15" s="21">
        <v>55560629</v>
      </c>
      <c r="L15" s="20"/>
      <c r="M15" s="21">
        <v>385852900307</v>
      </c>
      <c r="N15" s="20"/>
      <c r="O15" s="21">
        <v>370905212293</v>
      </c>
      <c r="P15" s="20"/>
      <c r="Q15" s="40">
        <v>14947688014</v>
      </c>
      <c r="R15" s="40"/>
    </row>
    <row r="16" spans="1:18" ht="21.75" customHeight="1" x14ac:dyDescent="0.2">
      <c r="A16" s="7" t="s">
        <v>21</v>
      </c>
      <c r="C16" s="21">
        <v>26848311</v>
      </c>
      <c r="D16" s="20"/>
      <c r="E16" s="21">
        <v>188331902111</v>
      </c>
      <c r="F16" s="20"/>
      <c r="G16" s="21">
        <v>163764073707</v>
      </c>
      <c r="H16" s="20"/>
      <c r="I16" s="21">
        <v>24567828404</v>
      </c>
      <c r="J16" s="20"/>
      <c r="K16" s="21">
        <v>26848311</v>
      </c>
      <c r="L16" s="20"/>
      <c r="M16" s="21">
        <v>188331902111</v>
      </c>
      <c r="N16" s="20"/>
      <c r="O16" s="21">
        <v>203467436761</v>
      </c>
      <c r="P16" s="20"/>
      <c r="Q16" s="40">
        <v>-15135534649</v>
      </c>
      <c r="R16" s="40"/>
    </row>
    <row r="17" spans="1:18" ht="21.75" customHeight="1" x14ac:dyDescent="0.2">
      <c r="A17" s="7" t="s">
        <v>26</v>
      </c>
      <c r="C17" s="21">
        <v>39088337</v>
      </c>
      <c r="D17" s="20"/>
      <c r="E17" s="21">
        <v>166233528700</v>
      </c>
      <c r="F17" s="20"/>
      <c r="G17" s="21">
        <v>147015882420</v>
      </c>
      <c r="H17" s="20"/>
      <c r="I17" s="21">
        <v>19217646280</v>
      </c>
      <c r="J17" s="20"/>
      <c r="K17" s="21">
        <v>39088337</v>
      </c>
      <c r="L17" s="20"/>
      <c r="M17" s="21">
        <v>166233528700</v>
      </c>
      <c r="N17" s="20"/>
      <c r="O17" s="21">
        <v>168768329382</v>
      </c>
      <c r="P17" s="20"/>
      <c r="Q17" s="40">
        <v>-2534800681</v>
      </c>
      <c r="R17" s="40"/>
    </row>
    <row r="18" spans="1:18" ht="21.75" customHeight="1" x14ac:dyDescent="0.2">
      <c r="A18" s="7" t="s">
        <v>30</v>
      </c>
      <c r="C18" s="21">
        <v>43028990</v>
      </c>
      <c r="D18" s="20"/>
      <c r="E18" s="21">
        <v>175424854907</v>
      </c>
      <c r="F18" s="20"/>
      <c r="G18" s="21">
        <v>134726952980</v>
      </c>
      <c r="H18" s="20"/>
      <c r="I18" s="21">
        <v>40697901927</v>
      </c>
      <c r="J18" s="20"/>
      <c r="K18" s="21">
        <v>43028990</v>
      </c>
      <c r="L18" s="20"/>
      <c r="M18" s="21">
        <v>175424854907</v>
      </c>
      <c r="N18" s="20"/>
      <c r="O18" s="21">
        <v>145697313933</v>
      </c>
      <c r="P18" s="20"/>
      <c r="Q18" s="40">
        <v>29727540974</v>
      </c>
      <c r="R18" s="40"/>
    </row>
    <row r="19" spans="1:18" ht="21.75" customHeight="1" x14ac:dyDescent="0.2">
      <c r="A19" s="7" t="s">
        <v>93</v>
      </c>
      <c r="C19" s="21">
        <v>20000000</v>
      </c>
      <c r="D19" s="20"/>
      <c r="E19" s="21">
        <v>445996360000</v>
      </c>
      <c r="F19" s="20"/>
      <c r="G19" s="21">
        <v>444963414881</v>
      </c>
      <c r="H19" s="20"/>
      <c r="I19" s="21">
        <v>1032945119</v>
      </c>
      <c r="J19" s="20"/>
      <c r="K19" s="21">
        <v>20000000</v>
      </c>
      <c r="L19" s="20"/>
      <c r="M19" s="21">
        <v>445996360000</v>
      </c>
      <c r="N19" s="20"/>
      <c r="O19" s="21">
        <v>444963414881</v>
      </c>
      <c r="P19" s="20"/>
      <c r="Q19" s="40">
        <v>1032945119</v>
      </c>
      <c r="R19" s="40"/>
    </row>
    <row r="20" spans="1:18" ht="21.75" customHeight="1" x14ac:dyDescent="0.2">
      <c r="A20" s="7" t="s">
        <v>88</v>
      </c>
      <c r="C20" s="21">
        <v>89713159</v>
      </c>
      <c r="D20" s="20"/>
      <c r="E20" s="21">
        <v>906202100618</v>
      </c>
      <c r="F20" s="20"/>
      <c r="G20" s="21">
        <v>910429354939</v>
      </c>
      <c r="H20" s="20"/>
      <c r="I20" s="21">
        <v>-4227254320</v>
      </c>
      <c r="J20" s="20"/>
      <c r="K20" s="21">
        <v>89713159</v>
      </c>
      <c r="L20" s="20"/>
      <c r="M20" s="21">
        <v>906202100618</v>
      </c>
      <c r="N20" s="20"/>
      <c r="O20" s="21">
        <v>908681757485</v>
      </c>
      <c r="P20" s="20"/>
      <c r="Q20" s="40">
        <v>-2479656866</v>
      </c>
      <c r="R20" s="40"/>
    </row>
    <row r="21" spans="1:18" ht="21.75" customHeight="1" x14ac:dyDescent="0.2">
      <c r="A21" s="7" t="s">
        <v>29</v>
      </c>
      <c r="C21" s="21">
        <v>1285902449</v>
      </c>
      <c r="D21" s="20"/>
      <c r="E21" s="21">
        <v>6784404861372</v>
      </c>
      <c r="F21" s="20"/>
      <c r="G21" s="21">
        <v>7089617376991</v>
      </c>
      <c r="H21" s="20"/>
      <c r="I21" s="21">
        <v>-305212515618</v>
      </c>
      <c r="J21" s="20"/>
      <c r="K21" s="21">
        <v>1285902449</v>
      </c>
      <c r="L21" s="20"/>
      <c r="M21" s="21">
        <v>6784404861372</v>
      </c>
      <c r="N21" s="20"/>
      <c r="O21" s="21">
        <v>6746745682132</v>
      </c>
      <c r="P21" s="20"/>
      <c r="Q21" s="40">
        <v>37659179240</v>
      </c>
      <c r="R21" s="40"/>
    </row>
    <row r="22" spans="1:18" ht="21.75" customHeight="1" x14ac:dyDescent="0.2">
      <c r="A22" s="7" t="s">
        <v>33</v>
      </c>
      <c r="C22" s="21">
        <v>1317477503</v>
      </c>
      <c r="D22" s="20"/>
      <c r="E22" s="21">
        <v>4766960392973</v>
      </c>
      <c r="F22" s="20"/>
      <c r="G22" s="21">
        <v>4513591550027</v>
      </c>
      <c r="H22" s="20"/>
      <c r="I22" s="21">
        <v>253368842946</v>
      </c>
      <c r="J22" s="20"/>
      <c r="K22" s="21">
        <v>1317477503</v>
      </c>
      <c r="L22" s="20"/>
      <c r="M22" s="21">
        <v>4766960392973</v>
      </c>
      <c r="N22" s="20"/>
      <c r="O22" s="21">
        <v>6182594941879</v>
      </c>
      <c r="P22" s="20"/>
      <c r="Q22" s="40">
        <v>-1415634548905</v>
      </c>
      <c r="R22" s="40"/>
    </row>
    <row r="23" spans="1:18" ht="21.75" customHeight="1" x14ac:dyDescent="0.2">
      <c r="A23" s="7" t="s">
        <v>23</v>
      </c>
      <c r="C23" s="21">
        <v>6603572</v>
      </c>
      <c r="D23" s="20"/>
      <c r="E23" s="21">
        <v>107424447484</v>
      </c>
      <c r="F23" s="20"/>
      <c r="G23" s="21">
        <v>86894418659</v>
      </c>
      <c r="H23" s="20"/>
      <c r="I23" s="21">
        <v>20530028825</v>
      </c>
      <c r="J23" s="20"/>
      <c r="K23" s="21">
        <v>6603572</v>
      </c>
      <c r="L23" s="20"/>
      <c r="M23" s="21">
        <v>107424447484</v>
      </c>
      <c r="N23" s="20"/>
      <c r="O23" s="21">
        <v>154626213424</v>
      </c>
      <c r="P23" s="20"/>
      <c r="Q23" s="40">
        <v>-47201765939</v>
      </c>
      <c r="R23" s="40"/>
    </row>
    <row r="24" spans="1:18" ht="21.75" customHeight="1" x14ac:dyDescent="0.2">
      <c r="A24" s="7" t="s">
        <v>87</v>
      </c>
      <c r="C24" s="21">
        <v>6885587</v>
      </c>
      <c r="D24" s="20"/>
      <c r="E24" s="21">
        <v>175859340105</v>
      </c>
      <c r="F24" s="20"/>
      <c r="G24" s="21">
        <v>173164094522</v>
      </c>
      <c r="H24" s="20"/>
      <c r="I24" s="21">
        <v>2695245583</v>
      </c>
      <c r="J24" s="20"/>
      <c r="K24" s="21">
        <v>6885587</v>
      </c>
      <c r="L24" s="20"/>
      <c r="M24" s="21">
        <v>175859340105</v>
      </c>
      <c r="N24" s="20"/>
      <c r="O24" s="21">
        <v>159728973094</v>
      </c>
      <c r="P24" s="20"/>
      <c r="Q24" s="40">
        <v>16130367011</v>
      </c>
      <c r="R24" s="40"/>
    </row>
    <row r="25" spans="1:18" ht="21.75" customHeight="1" x14ac:dyDescent="0.2">
      <c r="A25" s="7" t="s">
        <v>19</v>
      </c>
      <c r="C25" s="21">
        <v>122870321</v>
      </c>
      <c r="D25" s="20"/>
      <c r="E25" s="21">
        <v>638440085691</v>
      </c>
      <c r="F25" s="20"/>
      <c r="G25" s="21">
        <v>610709014224</v>
      </c>
      <c r="H25" s="20"/>
      <c r="I25" s="21">
        <v>27731071467</v>
      </c>
      <c r="J25" s="20"/>
      <c r="K25" s="21">
        <v>122870321</v>
      </c>
      <c r="L25" s="20"/>
      <c r="M25" s="21">
        <v>638440085691</v>
      </c>
      <c r="N25" s="20"/>
      <c r="O25" s="21">
        <v>538033496462</v>
      </c>
      <c r="P25" s="20"/>
      <c r="Q25" s="40">
        <v>100406589229</v>
      </c>
      <c r="R25" s="40"/>
    </row>
    <row r="26" spans="1:18" ht="21.75" customHeight="1" x14ac:dyDescent="0.2">
      <c r="A26" s="7" t="s">
        <v>92</v>
      </c>
      <c r="C26" s="21">
        <v>5824670</v>
      </c>
      <c r="D26" s="20"/>
      <c r="E26" s="21">
        <v>66924556932</v>
      </c>
      <c r="F26" s="20"/>
      <c r="G26" s="21">
        <v>65398779529</v>
      </c>
      <c r="H26" s="20"/>
      <c r="I26" s="21">
        <v>1525777403</v>
      </c>
      <c r="J26" s="20"/>
      <c r="K26" s="21">
        <v>5824670</v>
      </c>
      <c r="L26" s="20"/>
      <c r="M26" s="21">
        <v>66924556932</v>
      </c>
      <c r="N26" s="20"/>
      <c r="O26" s="21">
        <v>58257621258</v>
      </c>
      <c r="P26" s="20"/>
      <c r="Q26" s="40">
        <v>8666935674</v>
      </c>
      <c r="R26" s="40"/>
    </row>
    <row r="27" spans="1:18" ht="21.75" customHeight="1" x14ac:dyDescent="0.2">
      <c r="A27" s="7" t="s">
        <v>89</v>
      </c>
      <c r="C27" s="21">
        <v>20129000</v>
      </c>
      <c r="D27" s="20"/>
      <c r="E27" s="21">
        <v>275091711631</v>
      </c>
      <c r="F27" s="20"/>
      <c r="G27" s="21">
        <v>270069658641</v>
      </c>
      <c r="H27" s="20"/>
      <c r="I27" s="21">
        <v>5022052990</v>
      </c>
      <c r="J27" s="20"/>
      <c r="K27" s="21">
        <v>20129000</v>
      </c>
      <c r="L27" s="20"/>
      <c r="M27" s="21">
        <v>275091711631</v>
      </c>
      <c r="N27" s="20"/>
      <c r="O27" s="21">
        <v>253080376639</v>
      </c>
      <c r="P27" s="20"/>
      <c r="Q27" s="40">
        <v>22011334992</v>
      </c>
      <c r="R27" s="40"/>
    </row>
    <row r="28" spans="1:18" ht="21.75" customHeight="1" x14ac:dyDescent="0.2">
      <c r="A28" s="7" t="s">
        <v>27</v>
      </c>
      <c r="C28" s="21">
        <v>25726590</v>
      </c>
      <c r="D28" s="20"/>
      <c r="E28" s="21">
        <v>47840797330</v>
      </c>
      <c r="F28" s="20"/>
      <c r="G28" s="21">
        <v>45321507626</v>
      </c>
      <c r="H28" s="20"/>
      <c r="I28" s="21">
        <v>2519289704</v>
      </c>
      <c r="J28" s="20"/>
      <c r="K28" s="21">
        <v>25726590</v>
      </c>
      <c r="L28" s="20"/>
      <c r="M28" s="21">
        <v>47840797330</v>
      </c>
      <c r="N28" s="20"/>
      <c r="O28" s="21">
        <v>62082496266</v>
      </c>
      <c r="P28" s="20"/>
      <c r="Q28" s="40">
        <v>-14241698935</v>
      </c>
      <c r="R28" s="40"/>
    </row>
    <row r="29" spans="1:18" ht="21.75" customHeight="1" x14ac:dyDescent="0.2">
      <c r="A29" s="7" t="s">
        <v>34</v>
      </c>
      <c r="C29" s="21">
        <v>1092556</v>
      </c>
      <c r="D29" s="20"/>
      <c r="E29" s="21">
        <v>16878078664</v>
      </c>
      <c r="F29" s="20"/>
      <c r="G29" s="21">
        <v>15775435750</v>
      </c>
      <c r="H29" s="20"/>
      <c r="I29" s="21">
        <v>1102642914</v>
      </c>
      <c r="J29" s="20"/>
      <c r="K29" s="21">
        <v>1092556</v>
      </c>
      <c r="L29" s="20"/>
      <c r="M29" s="21">
        <v>16878078664</v>
      </c>
      <c r="N29" s="20"/>
      <c r="O29" s="21">
        <v>15402050709</v>
      </c>
      <c r="P29" s="20"/>
      <c r="Q29" s="40">
        <v>1476027955</v>
      </c>
      <c r="R29" s="40"/>
    </row>
    <row r="30" spans="1:18" ht="21.75" customHeight="1" x14ac:dyDescent="0.2">
      <c r="A30" s="7" t="s">
        <v>22</v>
      </c>
      <c r="C30" s="21">
        <v>590724395</v>
      </c>
      <c r="D30" s="20"/>
      <c r="E30" s="21">
        <v>4787133854568</v>
      </c>
      <c r="F30" s="20"/>
      <c r="G30" s="21">
        <v>4704484794195</v>
      </c>
      <c r="H30" s="20"/>
      <c r="I30" s="21">
        <v>82649060373</v>
      </c>
      <c r="J30" s="20"/>
      <c r="K30" s="21">
        <v>590724395</v>
      </c>
      <c r="L30" s="20"/>
      <c r="M30" s="21">
        <v>4787133854568</v>
      </c>
      <c r="N30" s="20"/>
      <c r="O30" s="21">
        <v>5208056697076</v>
      </c>
      <c r="P30" s="20"/>
      <c r="Q30" s="40">
        <v>-420922842507</v>
      </c>
      <c r="R30" s="40"/>
    </row>
    <row r="31" spans="1:18" ht="21.75" customHeight="1" x14ac:dyDescent="0.2">
      <c r="A31" s="7" t="s">
        <v>24</v>
      </c>
      <c r="C31" s="21">
        <v>3790593904</v>
      </c>
      <c r="D31" s="20"/>
      <c r="E31" s="21">
        <v>24582257711587</v>
      </c>
      <c r="F31" s="20"/>
      <c r="G31" s="21">
        <v>24998202497593</v>
      </c>
      <c r="H31" s="20"/>
      <c r="I31" s="21">
        <v>-415944786005</v>
      </c>
      <c r="J31" s="20"/>
      <c r="K31" s="21">
        <v>3790593904</v>
      </c>
      <c r="L31" s="20"/>
      <c r="M31" s="21">
        <v>24582257711587</v>
      </c>
      <c r="N31" s="20"/>
      <c r="O31" s="21">
        <v>26445743910154</v>
      </c>
      <c r="P31" s="20"/>
      <c r="Q31" s="40">
        <v>-1863486198566</v>
      </c>
      <c r="R31" s="40"/>
    </row>
    <row r="32" spans="1:18" ht="21.75" customHeight="1" x14ac:dyDescent="0.2">
      <c r="A32" s="7" t="s">
        <v>20</v>
      </c>
      <c r="C32" s="21">
        <v>20225400</v>
      </c>
      <c r="D32" s="20"/>
      <c r="E32" s="21">
        <v>696235488577</v>
      </c>
      <c r="F32" s="20"/>
      <c r="G32" s="21">
        <v>616087158087</v>
      </c>
      <c r="H32" s="20"/>
      <c r="I32" s="21">
        <v>80148330490</v>
      </c>
      <c r="J32" s="20"/>
      <c r="K32" s="21">
        <v>20225400</v>
      </c>
      <c r="L32" s="20"/>
      <c r="M32" s="21">
        <v>696235488577</v>
      </c>
      <c r="N32" s="20"/>
      <c r="O32" s="21">
        <v>706677348595</v>
      </c>
      <c r="P32" s="20"/>
      <c r="Q32" s="40">
        <v>-10441860017</v>
      </c>
      <c r="R32" s="40"/>
    </row>
    <row r="33" spans="1:18" ht="21.75" customHeight="1" x14ac:dyDescent="0.2">
      <c r="A33" s="7" t="s">
        <v>48</v>
      </c>
      <c r="C33" s="21">
        <v>6625000</v>
      </c>
      <c r="D33" s="20"/>
      <c r="E33" s="21">
        <v>3309088125</v>
      </c>
      <c r="F33" s="20"/>
      <c r="G33" s="21">
        <v>-2957612813</v>
      </c>
      <c r="H33" s="20"/>
      <c r="I33" s="21">
        <v>351475312</v>
      </c>
      <c r="J33" s="20"/>
      <c r="K33" s="21">
        <v>6625000</v>
      </c>
      <c r="L33" s="20"/>
      <c r="M33" s="21">
        <v>3309088125</v>
      </c>
      <c r="N33" s="20"/>
      <c r="O33" s="21">
        <v>-2298176250</v>
      </c>
      <c r="P33" s="20"/>
      <c r="Q33" s="40">
        <v>1010911875</v>
      </c>
      <c r="R33" s="40"/>
    </row>
    <row r="34" spans="1:18" ht="21.75" customHeight="1" x14ac:dyDescent="0.2">
      <c r="A34" s="7" t="s">
        <v>53</v>
      </c>
      <c r="C34" s="21">
        <v>7709000</v>
      </c>
      <c r="D34" s="20"/>
      <c r="E34" s="21">
        <v>1771243737</v>
      </c>
      <c r="F34" s="20"/>
      <c r="G34" s="21">
        <v>-1308833364</v>
      </c>
      <c r="H34" s="20"/>
      <c r="I34" s="21">
        <v>462410373</v>
      </c>
      <c r="J34" s="20"/>
      <c r="K34" s="21">
        <v>7709000</v>
      </c>
      <c r="L34" s="20"/>
      <c r="M34" s="21">
        <v>1771243737</v>
      </c>
      <c r="N34" s="20"/>
      <c r="O34" s="21">
        <v>-256117475</v>
      </c>
      <c r="P34" s="20"/>
      <c r="Q34" s="40">
        <v>1515126262</v>
      </c>
      <c r="R34" s="40"/>
    </row>
    <row r="35" spans="1:18" ht="21.75" customHeight="1" x14ac:dyDescent="0.2">
      <c r="A35" s="7" t="s">
        <v>54</v>
      </c>
      <c r="C35" s="21">
        <v>19665000</v>
      </c>
      <c r="D35" s="20"/>
      <c r="E35" s="21">
        <v>2141277210</v>
      </c>
      <c r="F35" s="20"/>
      <c r="G35" s="21">
        <v>-1485491818</v>
      </c>
      <c r="H35" s="20"/>
      <c r="I35" s="21">
        <v>655785392</v>
      </c>
      <c r="J35" s="20"/>
      <c r="K35" s="21">
        <v>19665000</v>
      </c>
      <c r="L35" s="20"/>
      <c r="M35" s="21">
        <v>2141277210</v>
      </c>
      <c r="N35" s="20"/>
      <c r="O35" s="21">
        <v>2691802073</v>
      </c>
      <c r="P35" s="20"/>
      <c r="Q35" s="40">
        <v>4833079283</v>
      </c>
      <c r="R35" s="40"/>
    </row>
    <row r="36" spans="1:18" ht="21.75" customHeight="1" x14ac:dyDescent="0.2">
      <c r="A36" s="7" t="s">
        <v>55</v>
      </c>
      <c r="C36" s="21">
        <v>3049000</v>
      </c>
      <c r="D36" s="20"/>
      <c r="E36" s="21">
        <v>3045859</v>
      </c>
      <c r="F36" s="20"/>
      <c r="G36" s="21">
        <v>85284066</v>
      </c>
      <c r="H36" s="20"/>
      <c r="I36" s="21">
        <v>88329925</v>
      </c>
      <c r="J36" s="20"/>
      <c r="K36" s="21">
        <v>3049000</v>
      </c>
      <c r="L36" s="20"/>
      <c r="M36" s="21">
        <v>3045859</v>
      </c>
      <c r="N36" s="20"/>
      <c r="O36" s="21">
        <v>879958281</v>
      </c>
      <c r="P36" s="20"/>
      <c r="Q36" s="40">
        <v>883004140</v>
      </c>
      <c r="R36" s="40"/>
    </row>
    <row r="37" spans="1:18" ht="21.75" customHeight="1" x14ac:dyDescent="0.2">
      <c r="A37" s="7" t="s">
        <v>56</v>
      </c>
      <c r="C37" s="21">
        <v>6580000</v>
      </c>
      <c r="D37" s="20"/>
      <c r="E37" s="21">
        <v>387820133</v>
      </c>
      <c r="F37" s="20"/>
      <c r="G37" s="21">
        <v>-644175815</v>
      </c>
      <c r="H37" s="20"/>
      <c r="I37" s="21">
        <v>-256355682</v>
      </c>
      <c r="J37" s="20"/>
      <c r="K37" s="21">
        <v>6580000</v>
      </c>
      <c r="L37" s="20"/>
      <c r="M37" s="21">
        <v>387820133</v>
      </c>
      <c r="N37" s="20"/>
      <c r="O37" s="21">
        <v>403859733</v>
      </c>
      <c r="P37" s="20"/>
      <c r="Q37" s="40">
        <v>791679866</v>
      </c>
      <c r="R37" s="40"/>
    </row>
    <row r="38" spans="1:18" ht="21.75" customHeight="1" x14ac:dyDescent="0.2">
      <c r="A38" s="7" t="s">
        <v>57</v>
      </c>
      <c r="C38" s="21">
        <v>50000</v>
      </c>
      <c r="D38" s="20"/>
      <c r="E38" s="21">
        <v>9989700</v>
      </c>
      <c r="F38" s="20"/>
      <c r="G38" s="21">
        <v>-9989700</v>
      </c>
      <c r="H38" s="20"/>
      <c r="I38" s="21">
        <v>0</v>
      </c>
      <c r="J38" s="20"/>
      <c r="K38" s="21">
        <v>50000</v>
      </c>
      <c r="L38" s="20"/>
      <c r="M38" s="21">
        <v>9989700</v>
      </c>
      <c r="N38" s="20"/>
      <c r="O38" s="21">
        <v>-9979400</v>
      </c>
      <c r="P38" s="20"/>
      <c r="Q38" s="40">
        <v>10300</v>
      </c>
      <c r="R38" s="40"/>
    </row>
    <row r="39" spans="1:18" ht="21.75" customHeight="1" x14ac:dyDescent="0.2">
      <c r="A39" s="7" t="s">
        <v>58</v>
      </c>
      <c r="C39" s="21">
        <v>1100000</v>
      </c>
      <c r="D39" s="20"/>
      <c r="E39" s="21">
        <v>164830050</v>
      </c>
      <c r="F39" s="20"/>
      <c r="G39" s="21">
        <v>-164830050</v>
      </c>
      <c r="H39" s="20"/>
      <c r="I39" s="21">
        <v>0</v>
      </c>
      <c r="J39" s="20"/>
      <c r="K39" s="21">
        <v>1100000</v>
      </c>
      <c r="L39" s="20"/>
      <c r="M39" s="21">
        <v>164830050</v>
      </c>
      <c r="N39" s="20"/>
      <c r="O39" s="21">
        <v>-134660100</v>
      </c>
      <c r="P39" s="20"/>
      <c r="Q39" s="40">
        <v>30169950</v>
      </c>
      <c r="R39" s="40"/>
    </row>
    <row r="40" spans="1:18" ht="21.75" customHeight="1" x14ac:dyDescent="0.2">
      <c r="A40" s="7" t="s">
        <v>59</v>
      </c>
      <c r="C40" s="21">
        <v>7004000</v>
      </c>
      <c r="D40" s="20"/>
      <c r="E40" s="21">
        <v>6996785</v>
      </c>
      <c r="F40" s="20"/>
      <c r="G40" s="21">
        <v>195910006</v>
      </c>
      <c r="H40" s="20"/>
      <c r="I40" s="21">
        <v>202906791</v>
      </c>
      <c r="J40" s="20"/>
      <c r="K40" s="21">
        <v>7004000</v>
      </c>
      <c r="L40" s="20"/>
      <c r="M40" s="21">
        <v>6996785</v>
      </c>
      <c r="N40" s="20"/>
      <c r="O40" s="21">
        <v>616246429</v>
      </c>
      <c r="P40" s="20"/>
      <c r="Q40" s="40">
        <v>623243214</v>
      </c>
      <c r="R40" s="40"/>
    </row>
    <row r="41" spans="1:18" ht="21.75" customHeight="1" x14ac:dyDescent="0.2">
      <c r="A41" s="7" t="s">
        <v>60</v>
      </c>
      <c r="C41" s="21">
        <v>1250000</v>
      </c>
      <c r="D41" s="20"/>
      <c r="E41" s="21">
        <v>74922750</v>
      </c>
      <c r="F41" s="20"/>
      <c r="G41" s="21">
        <v>-74922750</v>
      </c>
      <c r="H41" s="20"/>
      <c r="I41" s="21">
        <v>0</v>
      </c>
      <c r="J41" s="20"/>
      <c r="K41" s="21">
        <v>1250000</v>
      </c>
      <c r="L41" s="20"/>
      <c r="M41" s="21">
        <v>74922750</v>
      </c>
      <c r="N41" s="20"/>
      <c r="O41" s="21">
        <v>-77345500</v>
      </c>
      <c r="P41" s="20"/>
      <c r="Q41" s="40">
        <v>-2422750</v>
      </c>
      <c r="R41" s="40"/>
    </row>
    <row r="42" spans="1:18" ht="21.75" customHeight="1" x14ac:dyDescent="0.2">
      <c r="A42" s="7" t="s">
        <v>61</v>
      </c>
      <c r="C42" s="21">
        <v>3206000</v>
      </c>
      <c r="D42" s="20"/>
      <c r="E42" s="21">
        <v>131310610</v>
      </c>
      <c r="F42" s="20"/>
      <c r="G42" s="21">
        <v>105925987</v>
      </c>
      <c r="H42" s="20"/>
      <c r="I42" s="21">
        <v>237236597</v>
      </c>
      <c r="J42" s="20"/>
      <c r="K42" s="21">
        <v>3206000</v>
      </c>
      <c r="L42" s="20"/>
      <c r="M42" s="21">
        <v>131310610</v>
      </c>
      <c r="N42" s="20"/>
      <c r="O42" s="21">
        <v>106098779</v>
      </c>
      <c r="P42" s="20"/>
      <c r="Q42" s="40">
        <v>237409389</v>
      </c>
      <c r="R42" s="40"/>
    </row>
    <row r="43" spans="1:18" ht="21.75" customHeight="1" x14ac:dyDescent="0.2">
      <c r="A43" s="7" t="s">
        <v>63</v>
      </c>
      <c r="C43" s="21">
        <v>4203000</v>
      </c>
      <c r="D43" s="20"/>
      <c r="E43" s="21">
        <v>411469749</v>
      </c>
      <c r="F43" s="20"/>
      <c r="G43" s="21">
        <v>-563985998</v>
      </c>
      <c r="H43" s="20"/>
      <c r="I43" s="21">
        <v>-152516249</v>
      </c>
      <c r="J43" s="20"/>
      <c r="K43" s="21">
        <v>4203000</v>
      </c>
      <c r="L43" s="20"/>
      <c r="M43" s="21">
        <v>411469749</v>
      </c>
      <c r="N43" s="20"/>
      <c r="O43" s="21">
        <v>-563934498</v>
      </c>
      <c r="P43" s="20"/>
      <c r="Q43" s="40">
        <v>-152464749</v>
      </c>
      <c r="R43" s="40"/>
    </row>
    <row r="44" spans="1:18" ht="21.75" customHeight="1" x14ac:dyDescent="0.2">
      <c r="A44" s="7" t="s">
        <v>65</v>
      </c>
      <c r="C44" s="21">
        <v>9943000</v>
      </c>
      <c r="D44" s="20"/>
      <c r="E44" s="21">
        <v>1092603458</v>
      </c>
      <c r="F44" s="20"/>
      <c r="G44" s="21">
        <v>-1225438320</v>
      </c>
      <c r="H44" s="20"/>
      <c r="I44" s="21">
        <v>-132834862</v>
      </c>
      <c r="J44" s="20"/>
      <c r="K44" s="21">
        <v>9943000</v>
      </c>
      <c r="L44" s="20"/>
      <c r="M44" s="21">
        <v>1092603458</v>
      </c>
      <c r="N44" s="20"/>
      <c r="O44" s="21">
        <v>-1225245916</v>
      </c>
      <c r="P44" s="20"/>
      <c r="Q44" s="40">
        <v>-132642458</v>
      </c>
      <c r="R44" s="40"/>
    </row>
    <row r="45" spans="1:18" ht="21.75" customHeight="1" x14ac:dyDescent="0.2">
      <c r="A45" s="7" t="s">
        <v>67</v>
      </c>
      <c r="C45" s="21">
        <v>5004000</v>
      </c>
      <c r="D45" s="20"/>
      <c r="E45" s="21">
        <v>2949319069</v>
      </c>
      <c r="F45" s="20"/>
      <c r="G45" s="21">
        <v>-2540287677</v>
      </c>
      <c r="H45" s="20"/>
      <c r="I45" s="21">
        <v>409031392</v>
      </c>
      <c r="J45" s="20"/>
      <c r="K45" s="21">
        <v>5004000</v>
      </c>
      <c r="L45" s="20"/>
      <c r="M45" s="21">
        <v>2949319069</v>
      </c>
      <c r="N45" s="20"/>
      <c r="O45" s="21">
        <v>-4394793620</v>
      </c>
      <c r="P45" s="20"/>
      <c r="Q45" s="40">
        <v>-1445474551</v>
      </c>
      <c r="R45" s="40"/>
    </row>
    <row r="46" spans="1:18" ht="21.75" customHeight="1" x14ac:dyDescent="0.2">
      <c r="A46" s="7" t="s">
        <v>68</v>
      </c>
      <c r="C46" s="21">
        <v>116000</v>
      </c>
      <c r="D46" s="20"/>
      <c r="E46" s="21">
        <v>195953959</v>
      </c>
      <c r="F46" s="20"/>
      <c r="G46" s="21">
        <v>-177817704</v>
      </c>
      <c r="H46" s="20"/>
      <c r="I46" s="21">
        <v>18136255</v>
      </c>
      <c r="J46" s="20"/>
      <c r="K46" s="21">
        <v>116000</v>
      </c>
      <c r="L46" s="20"/>
      <c r="M46" s="21">
        <v>195953959</v>
      </c>
      <c r="N46" s="20"/>
      <c r="O46" s="21">
        <v>-176557919</v>
      </c>
      <c r="P46" s="20"/>
      <c r="Q46" s="40">
        <v>19396040</v>
      </c>
      <c r="R46" s="40"/>
    </row>
    <row r="47" spans="1:18" ht="21.75" customHeight="1" x14ac:dyDescent="0.2">
      <c r="A47" s="7" t="s">
        <v>70</v>
      </c>
      <c r="C47" s="21">
        <v>5000</v>
      </c>
      <c r="D47" s="20"/>
      <c r="E47" s="21">
        <v>7242532</v>
      </c>
      <c r="F47" s="20"/>
      <c r="G47" s="21">
        <v>-7235065</v>
      </c>
      <c r="H47" s="20"/>
      <c r="I47" s="21">
        <v>7467</v>
      </c>
      <c r="J47" s="20"/>
      <c r="K47" s="21">
        <v>5000</v>
      </c>
      <c r="L47" s="20"/>
      <c r="M47" s="21">
        <v>7242532</v>
      </c>
      <c r="N47" s="20"/>
      <c r="O47" s="21">
        <v>-7235065</v>
      </c>
      <c r="P47" s="20"/>
      <c r="Q47" s="40">
        <v>7467</v>
      </c>
      <c r="R47" s="40"/>
    </row>
    <row r="48" spans="1:18" ht="21.75" customHeight="1" x14ac:dyDescent="0.2">
      <c r="A48" s="7" t="s">
        <v>71</v>
      </c>
      <c r="C48" s="21">
        <v>12000</v>
      </c>
      <c r="D48" s="20"/>
      <c r="E48" s="21">
        <v>5993820</v>
      </c>
      <c r="F48" s="20"/>
      <c r="G48" s="21">
        <v>-5637640</v>
      </c>
      <c r="H48" s="20"/>
      <c r="I48" s="21">
        <v>356180</v>
      </c>
      <c r="J48" s="20"/>
      <c r="K48" s="21">
        <v>12000</v>
      </c>
      <c r="L48" s="20"/>
      <c r="M48" s="21">
        <v>5993820</v>
      </c>
      <c r="N48" s="20"/>
      <c r="O48" s="21">
        <v>-5637640</v>
      </c>
      <c r="P48" s="20"/>
      <c r="Q48" s="40">
        <v>356180</v>
      </c>
      <c r="R48" s="40"/>
    </row>
    <row r="49" spans="1:18" ht="21.75" customHeight="1" x14ac:dyDescent="0.2">
      <c r="A49" s="7" t="s">
        <v>72</v>
      </c>
      <c r="C49" s="21">
        <v>1523000</v>
      </c>
      <c r="D49" s="20"/>
      <c r="E49" s="21">
        <v>182571757</v>
      </c>
      <c r="F49" s="20"/>
      <c r="G49" s="21">
        <v>-173745515</v>
      </c>
      <c r="H49" s="20"/>
      <c r="I49" s="21">
        <v>8826242</v>
      </c>
      <c r="J49" s="20"/>
      <c r="K49" s="21">
        <v>1523000</v>
      </c>
      <c r="L49" s="20"/>
      <c r="M49" s="21">
        <v>182571757</v>
      </c>
      <c r="N49" s="20"/>
      <c r="O49" s="21">
        <v>-173745515</v>
      </c>
      <c r="P49" s="20"/>
      <c r="Q49" s="40">
        <v>8826242</v>
      </c>
      <c r="R49" s="40"/>
    </row>
    <row r="50" spans="1:18" ht="21.75" customHeight="1" x14ac:dyDescent="0.2">
      <c r="A50" s="7" t="s">
        <v>73</v>
      </c>
      <c r="C50" s="21">
        <v>22000</v>
      </c>
      <c r="D50" s="20"/>
      <c r="E50" s="21">
        <v>1758187</v>
      </c>
      <c r="F50" s="20"/>
      <c r="G50" s="21">
        <v>-1756375</v>
      </c>
      <c r="H50" s="20"/>
      <c r="I50" s="21">
        <v>1812</v>
      </c>
      <c r="J50" s="20"/>
      <c r="K50" s="21">
        <v>22000</v>
      </c>
      <c r="L50" s="20"/>
      <c r="M50" s="21">
        <v>1758187</v>
      </c>
      <c r="N50" s="20"/>
      <c r="O50" s="21">
        <v>-1756375</v>
      </c>
      <c r="P50" s="20"/>
      <c r="Q50" s="40">
        <v>1812</v>
      </c>
      <c r="R50" s="40"/>
    </row>
    <row r="51" spans="1:18" ht="21.75" customHeight="1" x14ac:dyDescent="0.2">
      <c r="A51" s="7" t="s">
        <v>74</v>
      </c>
      <c r="C51" s="21">
        <v>7000000</v>
      </c>
      <c r="D51" s="20"/>
      <c r="E51" s="21">
        <v>5244592500</v>
      </c>
      <c r="F51" s="20"/>
      <c r="G51" s="21">
        <v>-6258985000</v>
      </c>
      <c r="H51" s="20"/>
      <c r="I51" s="21">
        <v>-1014392500</v>
      </c>
      <c r="J51" s="20"/>
      <c r="K51" s="21">
        <v>7000000</v>
      </c>
      <c r="L51" s="20"/>
      <c r="M51" s="21">
        <v>5244592500</v>
      </c>
      <c r="N51" s="20"/>
      <c r="O51" s="21">
        <v>-6258985000</v>
      </c>
      <c r="P51" s="20"/>
      <c r="Q51" s="40">
        <v>-1014392500</v>
      </c>
      <c r="R51" s="40"/>
    </row>
    <row r="52" spans="1:18" ht="21.75" customHeight="1" x14ac:dyDescent="0.2">
      <c r="A52" s="7" t="s">
        <v>75</v>
      </c>
      <c r="C52" s="21">
        <v>6000000</v>
      </c>
      <c r="D52" s="20"/>
      <c r="E52" s="21">
        <v>3596292000</v>
      </c>
      <c r="F52" s="20"/>
      <c r="G52" s="21">
        <v>-5332584000</v>
      </c>
      <c r="H52" s="20"/>
      <c r="I52" s="21">
        <v>-1736292000</v>
      </c>
      <c r="J52" s="20"/>
      <c r="K52" s="21">
        <v>6000000</v>
      </c>
      <c r="L52" s="20"/>
      <c r="M52" s="21">
        <v>3596292000</v>
      </c>
      <c r="N52" s="20"/>
      <c r="O52" s="21">
        <v>-5332584000</v>
      </c>
      <c r="P52" s="20"/>
      <c r="Q52" s="40">
        <v>-1736292000</v>
      </c>
      <c r="R52" s="40"/>
    </row>
    <row r="53" spans="1:18" ht="21.75" customHeight="1" x14ac:dyDescent="0.2">
      <c r="A53" s="7" t="s">
        <v>69</v>
      </c>
      <c r="C53" s="21">
        <v>1002000</v>
      </c>
      <c r="D53" s="20"/>
      <c r="E53" s="21">
        <v>234226497</v>
      </c>
      <c r="F53" s="20"/>
      <c r="G53" s="21">
        <v>-184111808</v>
      </c>
      <c r="H53" s="20"/>
      <c r="I53" s="21">
        <v>50114689</v>
      </c>
      <c r="J53" s="20"/>
      <c r="K53" s="21">
        <v>1002000</v>
      </c>
      <c r="L53" s="20"/>
      <c r="M53" s="21">
        <v>234226497</v>
      </c>
      <c r="N53" s="20"/>
      <c r="O53" s="21">
        <v>-317912995</v>
      </c>
      <c r="P53" s="20"/>
      <c r="Q53" s="40">
        <v>-83686498</v>
      </c>
      <c r="R53" s="40"/>
    </row>
    <row r="54" spans="1:18" ht="21.75" customHeight="1" x14ac:dyDescent="0.2">
      <c r="A54" s="7" t="s">
        <v>76</v>
      </c>
      <c r="C54" s="21">
        <v>31000</v>
      </c>
      <c r="D54" s="20"/>
      <c r="E54" s="21">
        <v>26942220</v>
      </c>
      <c r="F54" s="20"/>
      <c r="G54" s="21">
        <v>-26914441</v>
      </c>
      <c r="H54" s="20"/>
      <c r="I54" s="21">
        <v>27779</v>
      </c>
      <c r="J54" s="20"/>
      <c r="K54" s="21">
        <v>31000</v>
      </c>
      <c r="L54" s="20"/>
      <c r="M54" s="21">
        <v>26942220</v>
      </c>
      <c r="N54" s="20"/>
      <c r="O54" s="21">
        <v>-26914441</v>
      </c>
      <c r="P54" s="20"/>
      <c r="Q54" s="40">
        <v>27779</v>
      </c>
      <c r="R54" s="40"/>
    </row>
    <row r="55" spans="1:18" ht="21.75" customHeight="1" x14ac:dyDescent="0.2">
      <c r="A55" s="10" t="s">
        <v>77</v>
      </c>
      <c r="C55" s="22">
        <v>1595000</v>
      </c>
      <c r="D55" s="20"/>
      <c r="E55" s="22">
        <v>318671430</v>
      </c>
      <c r="F55" s="20"/>
      <c r="G55" s="22">
        <v>-318342860</v>
      </c>
      <c r="H55" s="20"/>
      <c r="I55" s="22">
        <v>328570</v>
      </c>
      <c r="J55" s="20"/>
      <c r="K55" s="22">
        <v>1595000</v>
      </c>
      <c r="L55" s="20"/>
      <c r="M55" s="22">
        <v>318671430</v>
      </c>
      <c r="N55" s="20"/>
      <c r="O55" s="22">
        <v>-318342860</v>
      </c>
      <c r="P55" s="20"/>
      <c r="Q55" s="42">
        <v>328570</v>
      </c>
      <c r="R55" s="42"/>
    </row>
    <row r="56" spans="1:18" ht="21.75" customHeight="1" x14ac:dyDescent="0.2">
      <c r="A56" s="13" t="s">
        <v>36</v>
      </c>
      <c r="C56" s="23">
        <f>SUM(C8:C55)</f>
        <v>10770212306</v>
      </c>
      <c r="D56" s="20"/>
      <c r="E56" s="23">
        <f>SUM(E8:E55)</f>
        <v>57677405881205</v>
      </c>
      <c r="F56" s="20"/>
      <c r="G56" s="23">
        <f>SUM(G8:G55)</f>
        <v>57822461435639</v>
      </c>
      <c r="H56" s="20"/>
      <c r="I56" s="23">
        <f>SUM(I8:I55)</f>
        <v>-191206711736</v>
      </c>
      <c r="J56" s="20"/>
      <c r="K56" s="23">
        <f>SUM(K8:K55)</f>
        <v>10770212306</v>
      </c>
      <c r="L56" s="20"/>
      <c r="M56" s="23">
        <f>SUM(M8:M55)</f>
        <v>57677405881205</v>
      </c>
      <c r="N56" s="20"/>
      <c r="O56" s="23">
        <f>SUM(O8:O55)</f>
        <v>61056103192837</v>
      </c>
      <c r="P56" s="20"/>
      <c r="Q56" s="52">
        <f>SUM(Q8:R55)</f>
        <v>-3412461230168</v>
      </c>
      <c r="R56" s="52"/>
    </row>
    <row r="58" spans="1:18" x14ac:dyDescent="0.2">
      <c r="I58" s="17"/>
    </row>
    <row r="60" spans="1:18" x14ac:dyDescent="0.2">
      <c r="I60" s="18"/>
    </row>
  </sheetData>
  <mergeCells count="57">
    <mergeCell ref="A1:Q1"/>
    <mergeCell ref="A2:R2"/>
    <mergeCell ref="A3:R3"/>
    <mergeCell ref="A5:R5"/>
    <mergeCell ref="A6:A7"/>
    <mergeCell ref="C6:I6"/>
    <mergeCell ref="K6:R6"/>
    <mergeCell ref="Q7:R7"/>
    <mergeCell ref="Q8:R8"/>
    <mergeCell ref="Q9:R9"/>
    <mergeCell ref="Q10:R10"/>
    <mergeCell ref="Q11:R11"/>
    <mergeCell ref="Q12:R12"/>
    <mergeCell ref="Q13:R13"/>
    <mergeCell ref="Q14:R14"/>
    <mergeCell ref="Q15:R15"/>
    <mergeCell ref="Q16:R16"/>
    <mergeCell ref="Q17:R17"/>
    <mergeCell ref="Q18:R18"/>
    <mergeCell ref="Q19:R19"/>
    <mergeCell ref="Q20:R20"/>
    <mergeCell ref="Q21:R21"/>
    <mergeCell ref="Q22:R22"/>
    <mergeCell ref="Q23:R23"/>
    <mergeCell ref="Q24:R24"/>
    <mergeCell ref="Q25:R25"/>
    <mergeCell ref="Q26:R26"/>
    <mergeCell ref="Q27:R27"/>
    <mergeCell ref="Q28:R28"/>
    <mergeCell ref="Q29:R29"/>
    <mergeCell ref="Q30:R30"/>
    <mergeCell ref="Q31:R31"/>
    <mergeCell ref="Q32:R32"/>
    <mergeCell ref="Q33:R33"/>
    <mergeCell ref="Q34:R34"/>
    <mergeCell ref="Q35:R35"/>
    <mergeCell ref="Q36:R36"/>
    <mergeCell ref="Q37:R37"/>
    <mergeCell ref="Q38:R38"/>
    <mergeCell ref="Q39:R39"/>
    <mergeCell ref="Q40:R40"/>
    <mergeCell ref="Q41:R41"/>
    <mergeCell ref="Q42:R42"/>
    <mergeCell ref="Q43:R43"/>
    <mergeCell ref="Q44:R44"/>
    <mergeCell ref="Q45:R45"/>
    <mergeCell ref="Q46:R46"/>
    <mergeCell ref="Q47:R47"/>
    <mergeCell ref="Q53:R53"/>
    <mergeCell ref="Q54:R54"/>
    <mergeCell ref="Q55:R55"/>
    <mergeCell ref="Q56:R56"/>
    <mergeCell ref="Q48:R48"/>
    <mergeCell ref="Q49:R49"/>
    <mergeCell ref="Q50:R50"/>
    <mergeCell ref="Q51:R51"/>
    <mergeCell ref="Q52:R52"/>
  </mergeCells>
  <pageMargins left="0.39" right="0.39" top="0.39" bottom="0.39" header="0" footer="0"/>
  <pageSetup paperSize="9" scale="6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B27"/>
  <sheetViews>
    <sheetView rightToLeft="1" view="pageBreakPreview" zoomScaleNormal="120" zoomScaleSheetLayoutView="100" workbookViewId="0">
      <selection activeCell="R25" sqref="R25"/>
    </sheetView>
  </sheetViews>
  <sheetFormatPr defaultRowHeight="12.75" x14ac:dyDescent="0.2"/>
  <cols>
    <col min="1" max="2" width="2.5703125" customWidth="1"/>
    <col min="3" max="3" width="23.42578125" customWidth="1"/>
    <col min="4" max="5" width="1.28515625" customWidth="1"/>
    <col min="6" max="6" width="14.7109375" bestFit="1" customWidth="1"/>
    <col min="7" max="7" width="1.28515625" customWidth="1"/>
    <col min="8" max="8" width="18.85546875" bestFit="1" customWidth="1"/>
    <col min="9" max="9" width="1.28515625" customWidth="1"/>
    <col min="10" max="10" width="18.7109375" bestFit="1" customWidth="1"/>
    <col min="11" max="11" width="1.28515625" customWidth="1"/>
    <col min="12" max="12" width="14.28515625" customWidth="1"/>
    <col min="13" max="13" width="1.28515625" customWidth="1"/>
    <col min="14" max="14" width="16.140625" bestFit="1" customWidth="1"/>
    <col min="15" max="15" width="1.28515625" customWidth="1"/>
    <col min="16" max="16" width="14.28515625" customWidth="1"/>
    <col min="17" max="17" width="1.28515625" customWidth="1"/>
    <col min="18" max="18" width="15" bestFit="1" customWidth="1"/>
    <col min="19" max="19" width="1.28515625" customWidth="1"/>
    <col min="20" max="20" width="15.5703125" customWidth="1"/>
    <col min="21" max="21" width="1.28515625" customWidth="1"/>
    <col min="22" max="22" width="15.5703125" customWidth="1"/>
    <col min="23" max="23" width="1.28515625" customWidth="1"/>
    <col min="24" max="24" width="19" bestFit="1" customWidth="1"/>
    <col min="25" max="25" width="1.28515625" customWidth="1"/>
    <col min="26" max="26" width="19" bestFit="1" customWidth="1"/>
    <col min="27" max="27" width="1.28515625" customWidth="1"/>
    <col min="28" max="28" width="21.28515625" customWidth="1"/>
    <col min="29" max="29" width="0.28515625" customWidth="1"/>
  </cols>
  <sheetData>
    <row r="1" spans="1:28" ht="29.1" customHeight="1" x14ac:dyDescent="0.2">
      <c r="A1" s="36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</row>
    <row r="2" spans="1:28" ht="21.75" customHeight="1" x14ac:dyDescent="0.2">
      <c r="A2" s="36" t="s">
        <v>1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</row>
    <row r="3" spans="1:28" ht="21.75" customHeight="1" x14ac:dyDescent="0.2">
      <c r="A3" s="36" t="s">
        <v>2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</row>
    <row r="4" spans="1:28" ht="14.45" customHeight="1" x14ac:dyDescent="0.2">
      <c r="A4" s="1" t="s">
        <v>3</v>
      </c>
      <c r="B4" s="47" t="s">
        <v>4</v>
      </c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</row>
    <row r="5" spans="1:28" ht="14.45" customHeight="1" x14ac:dyDescent="0.2">
      <c r="A5" s="47" t="s">
        <v>5</v>
      </c>
      <c r="B5" s="47"/>
      <c r="C5" s="47" t="s">
        <v>6</v>
      </c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</row>
    <row r="6" spans="1:28" ht="14.45" customHeight="1" x14ac:dyDescent="0.2">
      <c r="F6" s="43" t="s">
        <v>7</v>
      </c>
      <c r="G6" s="43"/>
      <c r="H6" s="43"/>
      <c r="I6" s="43"/>
      <c r="J6" s="43"/>
      <c r="L6" s="43" t="s">
        <v>8</v>
      </c>
      <c r="M6" s="43"/>
      <c r="N6" s="43"/>
      <c r="O6" s="43"/>
      <c r="P6" s="43"/>
      <c r="Q6" s="43"/>
      <c r="R6" s="43"/>
      <c r="T6" s="43" t="s">
        <v>9</v>
      </c>
      <c r="U6" s="43"/>
      <c r="V6" s="43"/>
      <c r="W6" s="43"/>
      <c r="X6" s="43"/>
      <c r="Y6" s="43"/>
      <c r="Z6" s="43"/>
      <c r="AA6" s="43"/>
      <c r="AB6" s="43"/>
    </row>
    <row r="7" spans="1:28" ht="14.45" customHeight="1" x14ac:dyDescent="0.2">
      <c r="F7" s="3"/>
      <c r="G7" s="3"/>
      <c r="H7" s="3"/>
      <c r="I7" s="3"/>
      <c r="J7" s="3"/>
      <c r="L7" s="46" t="s">
        <v>10</v>
      </c>
      <c r="M7" s="46"/>
      <c r="N7" s="46"/>
      <c r="O7" s="3"/>
      <c r="P7" s="46" t="s">
        <v>11</v>
      </c>
      <c r="Q7" s="46"/>
      <c r="R7" s="46"/>
      <c r="T7" s="3"/>
      <c r="U7" s="3"/>
      <c r="V7" s="3"/>
      <c r="W7" s="3"/>
      <c r="X7" s="3"/>
      <c r="Y7" s="3"/>
      <c r="Z7" s="3"/>
      <c r="AA7" s="3"/>
      <c r="AB7" s="3"/>
    </row>
    <row r="8" spans="1:28" ht="14.45" customHeight="1" x14ac:dyDescent="0.2">
      <c r="A8" s="43" t="s">
        <v>12</v>
      </c>
      <c r="B8" s="43"/>
      <c r="C8" s="43"/>
      <c r="E8" s="43" t="s">
        <v>13</v>
      </c>
      <c r="F8" s="43"/>
      <c r="H8" s="2" t="s">
        <v>14</v>
      </c>
      <c r="J8" s="2" t="s">
        <v>15</v>
      </c>
      <c r="L8" s="4" t="s">
        <v>13</v>
      </c>
      <c r="M8" s="3"/>
      <c r="N8" s="4" t="s">
        <v>14</v>
      </c>
      <c r="P8" s="4" t="s">
        <v>13</v>
      </c>
      <c r="Q8" s="3"/>
      <c r="R8" s="4" t="s">
        <v>16</v>
      </c>
      <c r="T8" s="2" t="s">
        <v>13</v>
      </c>
      <c r="V8" s="2" t="s">
        <v>17</v>
      </c>
      <c r="X8" s="2" t="s">
        <v>14</v>
      </c>
      <c r="Z8" s="2" t="s">
        <v>15</v>
      </c>
      <c r="AB8" s="2" t="s">
        <v>18</v>
      </c>
    </row>
    <row r="9" spans="1:28" ht="21.75" customHeight="1" x14ac:dyDescent="0.2">
      <c r="A9" s="44" t="s">
        <v>19</v>
      </c>
      <c r="B9" s="44"/>
      <c r="C9" s="44"/>
      <c r="E9" s="45">
        <v>119187901</v>
      </c>
      <c r="F9" s="45"/>
      <c r="G9" s="20"/>
      <c r="H9" s="19">
        <v>496138430285</v>
      </c>
      <c r="I9" s="20"/>
      <c r="J9" s="19">
        <v>592032768748.53796</v>
      </c>
      <c r="K9" s="20"/>
      <c r="L9" s="19">
        <v>3682420</v>
      </c>
      <c r="M9" s="20"/>
      <c r="N9" s="19">
        <v>18676245476</v>
      </c>
      <c r="O9" s="20"/>
      <c r="P9" s="19">
        <v>0</v>
      </c>
      <c r="Q9" s="20"/>
      <c r="R9" s="19">
        <v>0</v>
      </c>
      <c r="S9" s="20"/>
      <c r="T9" s="19">
        <v>122870321</v>
      </c>
      <c r="U9" s="20"/>
      <c r="V9" s="19">
        <v>5200</v>
      </c>
      <c r="W9" s="20"/>
      <c r="X9" s="19">
        <v>514814675761</v>
      </c>
      <c r="Y9" s="20"/>
      <c r="Z9" s="19">
        <v>638440085691.40796</v>
      </c>
      <c r="AB9" s="27">
        <f>Z9/63430680929205*100</f>
        <v>1.0065162100403291</v>
      </c>
    </row>
    <row r="10" spans="1:28" ht="21.75" customHeight="1" x14ac:dyDescent="0.2">
      <c r="A10" s="39" t="s">
        <v>20</v>
      </c>
      <c r="B10" s="39"/>
      <c r="C10" s="39"/>
      <c r="E10" s="40">
        <v>20290400</v>
      </c>
      <c r="F10" s="40"/>
      <c r="G10" s="20"/>
      <c r="H10" s="21">
        <v>481739341625</v>
      </c>
      <c r="I10" s="20"/>
      <c r="J10" s="21">
        <v>618386868528</v>
      </c>
      <c r="K10" s="20"/>
      <c r="L10" s="21">
        <v>15000</v>
      </c>
      <c r="M10" s="20"/>
      <c r="N10" s="21">
        <v>495609743</v>
      </c>
      <c r="O10" s="20"/>
      <c r="P10" s="21">
        <v>-80000</v>
      </c>
      <c r="Q10" s="20"/>
      <c r="R10" s="21">
        <v>2689954081</v>
      </c>
      <c r="S10" s="20"/>
      <c r="T10" s="21">
        <v>20225400</v>
      </c>
      <c r="U10" s="20"/>
      <c r="V10" s="21">
        <v>34450</v>
      </c>
      <c r="W10" s="20"/>
      <c r="X10" s="21">
        <v>480335572976</v>
      </c>
      <c r="Y10" s="20"/>
      <c r="Z10" s="21">
        <v>696235488577.19995</v>
      </c>
      <c r="AB10" s="28">
        <f>Z10/63430680929205*100</f>
        <v>1.0976320581427601</v>
      </c>
    </row>
    <row r="11" spans="1:28" ht="21.75" customHeight="1" x14ac:dyDescent="0.2">
      <c r="A11" s="39" t="s">
        <v>21</v>
      </c>
      <c r="B11" s="39"/>
      <c r="C11" s="39"/>
      <c r="E11" s="40">
        <v>27313293</v>
      </c>
      <c r="F11" s="40"/>
      <c r="G11" s="20"/>
      <c r="H11" s="21">
        <v>218353746879</v>
      </c>
      <c r="I11" s="20"/>
      <c r="J11" s="21">
        <v>167303238920.57199</v>
      </c>
      <c r="K11" s="20"/>
      <c r="L11" s="21">
        <v>15018</v>
      </c>
      <c r="M11" s="20"/>
      <c r="N11" s="21">
        <v>98739926</v>
      </c>
      <c r="O11" s="20"/>
      <c r="P11" s="21">
        <v>-480000</v>
      </c>
      <c r="Q11" s="20"/>
      <c r="R11" s="21">
        <v>3164393247</v>
      </c>
      <c r="S11" s="20"/>
      <c r="T11" s="21">
        <v>26848311</v>
      </c>
      <c r="U11" s="20"/>
      <c r="V11" s="21">
        <v>7020</v>
      </c>
      <c r="W11" s="20"/>
      <c r="X11" s="21">
        <v>214615168525</v>
      </c>
      <c r="Y11" s="20"/>
      <c r="Z11" s="21">
        <v>188331902111.15302</v>
      </c>
      <c r="AB11" s="28">
        <f t="shared" ref="AB11:AB25" si="0">Z11/63430680929205*100</f>
        <v>0.29690979089653841</v>
      </c>
    </row>
    <row r="12" spans="1:28" ht="21.75" customHeight="1" x14ac:dyDescent="0.2">
      <c r="A12" s="39" t="s">
        <v>22</v>
      </c>
      <c r="B12" s="39"/>
      <c r="C12" s="39"/>
      <c r="E12" s="40">
        <v>590590002</v>
      </c>
      <c r="F12" s="40"/>
      <c r="G12" s="20"/>
      <c r="H12" s="21">
        <v>4413595160719</v>
      </c>
      <c r="I12" s="20"/>
      <c r="J12" s="21">
        <v>4703424994179.8896</v>
      </c>
      <c r="K12" s="20"/>
      <c r="L12" s="21">
        <v>134393</v>
      </c>
      <c r="M12" s="20"/>
      <c r="N12" s="21">
        <v>1059800016</v>
      </c>
      <c r="O12" s="20"/>
      <c r="P12" s="21">
        <v>0</v>
      </c>
      <c r="Q12" s="20"/>
      <c r="R12" s="21">
        <v>0</v>
      </c>
      <c r="S12" s="20"/>
      <c r="T12" s="21">
        <v>590724395</v>
      </c>
      <c r="U12" s="20"/>
      <c r="V12" s="21">
        <v>8110</v>
      </c>
      <c r="W12" s="20"/>
      <c r="X12" s="21">
        <v>4414654960735</v>
      </c>
      <c r="Y12" s="20"/>
      <c r="Z12" s="21">
        <v>4787133854568.9805</v>
      </c>
      <c r="AB12" s="28">
        <f t="shared" si="0"/>
        <v>7.5470321056649263</v>
      </c>
    </row>
    <row r="13" spans="1:28" ht="21.75" customHeight="1" x14ac:dyDescent="0.2">
      <c r="A13" s="39" t="s">
        <v>23</v>
      </c>
      <c r="B13" s="39"/>
      <c r="C13" s="39"/>
      <c r="E13" s="40">
        <v>6553572</v>
      </c>
      <c r="F13" s="40"/>
      <c r="G13" s="20"/>
      <c r="H13" s="21">
        <v>155383500360</v>
      </c>
      <c r="I13" s="20"/>
      <c r="J13" s="21">
        <v>86244947227.137604</v>
      </c>
      <c r="K13" s="20"/>
      <c r="L13" s="21">
        <v>50000</v>
      </c>
      <c r="M13" s="20"/>
      <c r="N13" s="21">
        <v>649471432</v>
      </c>
      <c r="O13" s="20"/>
      <c r="P13" s="21">
        <v>0</v>
      </c>
      <c r="Q13" s="20"/>
      <c r="R13" s="21">
        <v>0</v>
      </c>
      <c r="S13" s="20"/>
      <c r="T13" s="21">
        <v>6603572</v>
      </c>
      <c r="U13" s="20"/>
      <c r="V13" s="21">
        <v>16280</v>
      </c>
      <c r="W13" s="20"/>
      <c r="X13" s="21">
        <v>156032971792</v>
      </c>
      <c r="Y13" s="20"/>
      <c r="Z13" s="21">
        <v>107424447484.358</v>
      </c>
      <c r="AB13" s="28">
        <f t="shared" si="0"/>
        <v>0.16935723519073437</v>
      </c>
    </row>
    <row r="14" spans="1:28" ht="21.75" customHeight="1" x14ac:dyDescent="0.2">
      <c r="A14" s="39" t="s">
        <v>24</v>
      </c>
      <c r="B14" s="39"/>
      <c r="C14" s="39"/>
      <c r="E14" s="40">
        <v>3786995323</v>
      </c>
      <c r="F14" s="40"/>
      <c r="G14" s="20"/>
      <c r="H14" s="21">
        <v>22505255409568</v>
      </c>
      <c r="I14" s="20"/>
      <c r="J14" s="21">
        <v>24975173563259.801</v>
      </c>
      <c r="K14" s="20"/>
      <c r="L14" s="21">
        <v>3598581</v>
      </c>
      <c r="M14" s="20"/>
      <c r="N14" s="21">
        <v>23028934334</v>
      </c>
      <c r="O14" s="20"/>
      <c r="P14" s="21">
        <v>0</v>
      </c>
      <c r="Q14" s="20"/>
      <c r="R14" s="21">
        <v>0</v>
      </c>
      <c r="S14" s="20"/>
      <c r="T14" s="21">
        <v>3790593904</v>
      </c>
      <c r="U14" s="20"/>
      <c r="V14" s="21">
        <v>6490</v>
      </c>
      <c r="W14" s="20"/>
      <c r="X14" s="21">
        <v>22528284343902</v>
      </c>
      <c r="Y14" s="20"/>
      <c r="Z14" s="21">
        <v>24582257711587.898</v>
      </c>
      <c r="AB14" s="28">
        <f t="shared" si="0"/>
        <v>38.754522813690365</v>
      </c>
    </row>
    <row r="15" spans="1:28" ht="21.75" customHeight="1" x14ac:dyDescent="0.2">
      <c r="A15" s="39" t="s">
        <v>25</v>
      </c>
      <c r="B15" s="39"/>
      <c r="C15" s="39"/>
      <c r="E15" s="40">
        <v>757399064</v>
      </c>
      <c r="F15" s="40"/>
      <c r="G15" s="20"/>
      <c r="H15" s="21">
        <v>3743066174288</v>
      </c>
      <c r="I15" s="20"/>
      <c r="J15" s="21">
        <v>4238211267983.6201</v>
      </c>
      <c r="K15" s="20"/>
      <c r="L15" s="21">
        <v>0</v>
      </c>
      <c r="M15" s="20"/>
      <c r="N15" s="21">
        <v>0</v>
      </c>
      <c r="O15" s="20"/>
      <c r="P15" s="21">
        <v>0</v>
      </c>
      <c r="Q15" s="20"/>
      <c r="R15" s="21">
        <v>0</v>
      </c>
      <c r="S15" s="20"/>
      <c r="T15" s="21">
        <v>757399064</v>
      </c>
      <c r="U15" s="20"/>
      <c r="V15" s="21">
        <v>5490</v>
      </c>
      <c r="W15" s="20"/>
      <c r="X15" s="21">
        <v>3743066174288</v>
      </c>
      <c r="Y15" s="20"/>
      <c r="Z15" s="21">
        <v>4154960689505.3701</v>
      </c>
      <c r="AB15" s="28">
        <f t="shared" si="0"/>
        <v>6.5503958473072723</v>
      </c>
    </row>
    <row r="16" spans="1:28" ht="21.75" customHeight="1" x14ac:dyDescent="0.2">
      <c r="A16" s="39" t="s">
        <v>26</v>
      </c>
      <c r="B16" s="39"/>
      <c r="C16" s="39"/>
      <c r="E16" s="40">
        <v>38888337</v>
      </c>
      <c r="F16" s="40"/>
      <c r="G16" s="20"/>
      <c r="H16" s="21">
        <v>169471478592</v>
      </c>
      <c r="I16" s="20"/>
      <c r="J16" s="21">
        <v>146225596153.78</v>
      </c>
      <c r="K16" s="20"/>
      <c r="L16" s="21">
        <v>200000</v>
      </c>
      <c r="M16" s="20"/>
      <c r="N16" s="21">
        <v>790286267</v>
      </c>
      <c r="O16" s="20"/>
      <c r="P16" s="21">
        <v>0</v>
      </c>
      <c r="Q16" s="20"/>
      <c r="R16" s="21">
        <v>0</v>
      </c>
      <c r="S16" s="20"/>
      <c r="T16" s="21">
        <v>39088337</v>
      </c>
      <c r="U16" s="20"/>
      <c r="V16" s="21">
        <v>4256</v>
      </c>
      <c r="W16" s="20"/>
      <c r="X16" s="21">
        <v>170261764859</v>
      </c>
      <c r="Y16" s="20"/>
      <c r="Z16" s="21">
        <v>166233528700.673</v>
      </c>
      <c r="AB16" s="28">
        <f t="shared" si="0"/>
        <v>0.26207117165619948</v>
      </c>
    </row>
    <row r="17" spans="1:28" ht="21.75" customHeight="1" x14ac:dyDescent="0.2">
      <c r="A17" s="39" t="s">
        <v>27</v>
      </c>
      <c r="B17" s="39"/>
      <c r="C17" s="39"/>
      <c r="E17" s="40">
        <v>25726590</v>
      </c>
      <c r="F17" s="40"/>
      <c r="G17" s="20"/>
      <c r="H17" s="21">
        <v>68605443020</v>
      </c>
      <c r="I17" s="20"/>
      <c r="J17" s="21">
        <v>45321507626.590797</v>
      </c>
      <c r="K17" s="20"/>
      <c r="L17" s="21">
        <v>0</v>
      </c>
      <c r="M17" s="20"/>
      <c r="N17" s="21">
        <v>0</v>
      </c>
      <c r="O17" s="20"/>
      <c r="P17" s="21">
        <v>0</v>
      </c>
      <c r="Q17" s="20"/>
      <c r="R17" s="21">
        <v>0</v>
      </c>
      <c r="S17" s="20"/>
      <c r="T17" s="21">
        <v>25726590</v>
      </c>
      <c r="U17" s="20"/>
      <c r="V17" s="21">
        <v>1861</v>
      </c>
      <c r="W17" s="20"/>
      <c r="X17" s="21">
        <v>68605443020</v>
      </c>
      <c r="Y17" s="20"/>
      <c r="Z17" s="21">
        <v>47840797330.167603</v>
      </c>
      <c r="AB17" s="28">
        <f t="shared" si="0"/>
        <v>7.542217209296985E-2</v>
      </c>
    </row>
    <row r="18" spans="1:28" ht="21.75" customHeight="1" x14ac:dyDescent="0.2">
      <c r="A18" s="39" t="s">
        <v>28</v>
      </c>
      <c r="B18" s="39"/>
      <c r="C18" s="39"/>
      <c r="E18" s="40">
        <v>10891949</v>
      </c>
      <c r="F18" s="40"/>
      <c r="G18" s="20"/>
      <c r="H18" s="21">
        <v>177357534117</v>
      </c>
      <c r="I18" s="20"/>
      <c r="J18" s="21">
        <v>120373402573.48599</v>
      </c>
      <c r="K18" s="20"/>
      <c r="L18" s="21">
        <v>0</v>
      </c>
      <c r="M18" s="20"/>
      <c r="N18" s="21">
        <v>0</v>
      </c>
      <c r="O18" s="20"/>
      <c r="P18" s="21">
        <v>0</v>
      </c>
      <c r="Q18" s="20"/>
      <c r="R18" s="21">
        <v>0</v>
      </c>
      <c r="S18" s="20"/>
      <c r="T18" s="21">
        <v>10891949</v>
      </c>
      <c r="U18" s="20"/>
      <c r="V18" s="21">
        <v>12350</v>
      </c>
      <c r="W18" s="20"/>
      <c r="X18" s="21">
        <v>177357534117</v>
      </c>
      <c r="Y18" s="20"/>
      <c r="Z18" s="21">
        <v>134413338316.686</v>
      </c>
      <c r="AB18" s="28">
        <f t="shared" si="0"/>
        <v>0.21190587322671936</v>
      </c>
    </row>
    <row r="19" spans="1:28" ht="21.75" customHeight="1" x14ac:dyDescent="0.2">
      <c r="A19" s="39" t="s">
        <v>29</v>
      </c>
      <c r="B19" s="39"/>
      <c r="C19" s="39"/>
      <c r="E19" s="40">
        <v>1267735638</v>
      </c>
      <c r="F19" s="40"/>
      <c r="G19" s="20"/>
      <c r="H19" s="21">
        <v>4665038230052</v>
      </c>
      <c r="I19" s="20"/>
      <c r="J19" s="21">
        <v>6992582317211.46</v>
      </c>
      <c r="K19" s="20"/>
      <c r="L19" s="21">
        <v>18166811</v>
      </c>
      <c r="M19" s="20"/>
      <c r="N19" s="21">
        <v>97035059780</v>
      </c>
      <c r="O19" s="20"/>
      <c r="P19" s="21">
        <v>0</v>
      </c>
      <c r="Q19" s="20"/>
      <c r="R19" s="21">
        <v>0</v>
      </c>
      <c r="S19" s="20"/>
      <c r="T19" s="21">
        <v>1285902449</v>
      </c>
      <c r="U19" s="20"/>
      <c r="V19" s="21">
        <v>5280</v>
      </c>
      <c r="W19" s="20"/>
      <c r="X19" s="21">
        <v>4762073289832</v>
      </c>
      <c r="Y19" s="20"/>
      <c r="Z19" s="21">
        <v>6784404861372.6504</v>
      </c>
      <c r="AB19" s="28">
        <f t="shared" si="0"/>
        <v>10.6957780714111</v>
      </c>
    </row>
    <row r="20" spans="1:28" ht="21.75" customHeight="1" x14ac:dyDescent="0.2">
      <c r="A20" s="39" t="s">
        <v>30</v>
      </c>
      <c r="B20" s="39"/>
      <c r="C20" s="39"/>
      <c r="E20" s="40">
        <v>50363990</v>
      </c>
      <c r="F20" s="40"/>
      <c r="G20" s="20"/>
      <c r="H20" s="21">
        <v>158810975344</v>
      </c>
      <c r="I20" s="20"/>
      <c r="J20" s="21">
        <v>159532511375.29199</v>
      </c>
      <c r="K20" s="20"/>
      <c r="L20" s="21">
        <v>65000</v>
      </c>
      <c r="M20" s="20"/>
      <c r="N20" s="21">
        <v>248028995</v>
      </c>
      <c r="O20" s="20"/>
      <c r="P20" s="21">
        <v>-7400000</v>
      </c>
      <c r="Q20" s="20"/>
      <c r="R20" s="21">
        <v>27280251394</v>
      </c>
      <c r="S20" s="20"/>
      <c r="T20" s="21">
        <v>43028990</v>
      </c>
      <c r="U20" s="20"/>
      <c r="V20" s="21">
        <v>4080</v>
      </c>
      <c r="W20" s="20"/>
      <c r="X20" s="21">
        <v>135722483182</v>
      </c>
      <c r="Y20" s="20"/>
      <c r="Z20" s="21">
        <v>175424854907.80801</v>
      </c>
      <c r="AB20" s="28">
        <f t="shared" si="0"/>
        <v>0.27656151934361184</v>
      </c>
    </row>
    <row r="21" spans="1:28" ht="21.75" customHeight="1" x14ac:dyDescent="0.2">
      <c r="A21" s="39" t="s">
        <v>31</v>
      </c>
      <c r="B21" s="39"/>
      <c r="C21" s="39"/>
      <c r="E21" s="40">
        <v>90384512</v>
      </c>
      <c r="F21" s="40"/>
      <c r="G21" s="20"/>
      <c r="H21" s="21">
        <v>371190844316</v>
      </c>
      <c r="I21" s="20"/>
      <c r="J21" s="21">
        <v>340671272175.75897</v>
      </c>
      <c r="K21" s="20"/>
      <c r="L21" s="21">
        <v>0</v>
      </c>
      <c r="M21" s="20"/>
      <c r="N21" s="21">
        <v>0</v>
      </c>
      <c r="O21" s="20"/>
      <c r="P21" s="21">
        <v>0</v>
      </c>
      <c r="Q21" s="20"/>
      <c r="R21" s="21">
        <v>0</v>
      </c>
      <c r="S21" s="20"/>
      <c r="T21" s="21">
        <v>90384512</v>
      </c>
      <c r="U21" s="20"/>
      <c r="V21" s="21">
        <v>3699</v>
      </c>
      <c r="W21" s="20"/>
      <c r="X21" s="21">
        <v>371190844316</v>
      </c>
      <c r="Y21" s="20"/>
      <c r="Z21" s="21">
        <v>334078217332.48499</v>
      </c>
      <c r="AB21" s="28">
        <f t="shared" si="0"/>
        <v>0.52668237584482147</v>
      </c>
    </row>
    <row r="22" spans="1:28" ht="21.75" customHeight="1" x14ac:dyDescent="0.2">
      <c r="A22" s="39" t="s">
        <v>32</v>
      </c>
      <c r="B22" s="39"/>
      <c r="C22" s="39"/>
      <c r="E22" s="40">
        <v>2234735253</v>
      </c>
      <c r="F22" s="40"/>
      <c r="G22" s="20"/>
      <c r="H22" s="21">
        <v>5684140190124</v>
      </c>
      <c r="I22" s="20"/>
      <c r="J22" s="21">
        <v>5066760622197.3203</v>
      </c>
      <c r="K22" s="20"/>
      <c r="L22" s="21">
        <v>33976519</v>
      </c>
      <c r="M22" s="20"/>
      <c r="N22" s="21">
        <v>80060484896</v>
      </c>
      <c r="O22" s="20"/>
      <c r="P22" s="21">
        <v>0</v>
      </c>
      <c r="Q22" s="20"/>
      <c r="R22" s="21">
        <v>0</v>
      </c>
      <c r="S22" s="20"/>
      <c r="T22" s="21">
        <v>2268711772</v>
      </c>
      <c r="U22" s="20"/>
      <c r="V22" s="21">
        <v>2275</v>
      </c>
      <c r="W22" s="20"/>
      <c r="X22" s="21">
        <v>5764200675020</v>
      </c>
      <c r="Y22" s="20"/>
      <c r="Z22" s="21">
        <v>5157396678646.21</v>
      </c>
      <c r="AB22" s="28">
        <f t="shared" si="0"/>
        <v>8.1307603877095076</v>
      </c>
    </row>
    <row r="23" spans="1:28" ht="21.75" customHeight="1" x14ac:dyDescent="0.2">
      <c r="A23" s="39" t="s">
        <v>33</v>
      </c>
      <c r="B23" s="39"/>
      <c r="C23" s="39"/>
      <c r="E23" s="40">
        <v>1305100934</v>
      </c>
      <c r="F23" s="40"/>
      <c r="G23" s="20"/>
      <c r="H23" s="21">
        <v>6473860491856</v>
      </c>
      <c r="I23" s="20"/>
      <c r="J23" s="21">
        <v>4469181739333.3799</v>
      </c>
      <c r="K23" s="20"/>
      <c r="L23" s="21">
        <v>12376569</v>
      </c>
      <c r="M23" s="20"/>
      <c r="N23" s="21">
        <v>44409810694</v>
      </c>
      <c r="O23" s="20"/>
      <c r="P23" s="21">
        <v>0</v>
      </c>
      <c r="Q23" s="20"/>
      <c r="R23" s="21">
        <v>0</v>
      </c>
      <c r="S23" s="20"/>
      <c r="T23" s="21">
        <v>1317477503</v>
      </c>
      <c r="U23" s="20"/>
      <c r="V23" s="21">
        <v>3621</v>
      </c>
      <c r="W23" s="20"/>
      <c r="X23" s="21">
        <v>6518270302550</v>
      </c>
      <c r="Y23" s="20"/>
      <c r="Z23" s="21">
        <v>4766960392973.8398</v>
      </c>
      <c r="AB23" s="28">
        <f t="shared" si="0"/>
        <v>7.5152281563778986</v>
      </c>
    </row>
    <row r="24" spans="1:28" ht="21.75" customHeight="1" x14ac:dyDescent="0.2">
      <c r="A24" s="39" t="s">
        <v>34</v>
      </c>
      <c r="B24" s="39"/>
      <c r="C24" s="39"/>
      <c r="E24" s="40">
        <v>1092556</v>
      </c>
      <c r="F24" s="40"/>
      <c r="G24" s="20"/>
      <c r="H24" s="21">
        <v>15402050709</v>
      </c>
      <c r="I24" s="20"/>
      <c r="J24" s="21">
        <v>15775435750.007999</v>
      </c>
      <c r="K24" s="20"/>
      <c r="L24" s="21">
        <v>0</v>
      </c>
      <c r="M24" s="20"/>
      <c r="N24" s="21">
        <v>0</v>
      </c>
      <c r="O24" s="20"/>
      <c r="P24" s="21">
        <v>0</v>
      </c>
      <c r="Q24" s="20"/>
      <c r="R24" s="21">
        <v>0</v>
      </c>
      <c r="S24" s="20"/>
      <c r="T24" s="21">
        <v>1092556</v>
      </c>
      <c r="U24" s="20"/>
      <c r="V24" s="21">
        <v>15460</v>
      </c>
      <c r="W24" s="20"/>
      <c r="X24" s="21">
        <v>15402050709</v>
      </c>
      <c r="Y24" s="20"/>
      <c r="Z24" s="21">
        <v>16878078664.0224</v>
      </c>
      <c r="AB24" s="28">
        <f t="shared" si="0"/>
        <v>2.6608698530069429E-2</v>
      </c>
    </row>
    <row r="25" spans="1:28" ht="21.75" customHeight="1" x14ac:dyDescent="0.2">
      <c r="A25" s="41" t="s">
        <v>35</v>
      </c>
      <c r="B25" s="41"/>
      <c r="C25" s="41"/>
      <c r="D25" s="11"/>
      <c r="E25" s="40">
        <v>43727490</v>
      </c>
      <c r="F25" s="42"/>
      <c r="G25" s="20"/>
      <c r="H25" s="22">
        <v>290077366325</v>
      </c>
      <c r="I25" s="20"/>
      <c r="J25" s="22">
        <v>320409987370.03101</v>
      </c>
      <c r="K25" s="20"/>
      <c r="L25" s="22">
        <v>11833139</v>
      </c>
      <c r="M25" s="20"/>
      <c r="N25" s="22">
        <v>80827845968</v>
      </c>
      <c r="O25" s="20"/>
      <c r="P25" s="22">
        <v>0</v>
      </c>
      <c r="Q25" s="20"/>
      <c r="R25" s="22">
        <v>0</v>
      </c>
      <c r="S25" s="20"/>
      <c r="T25" s="22">
        <v>55560629</v>
      </c>
      <c r="U25" s="20"/>
      <c r="V25" s="22">
        <v>6950</v>
      </c>
      <c r="W25" s="20"/>
      <c r="X25" s="22">
        <v>370905212293</v>
      </c>
      <c r="Y25" s="20"/>
      <c r="Z25" s="22">
        <v>385852900307.62201</v>
      </c>
      <c r="AB25" s="28">
        <f t="shared" si="0"/>
        <v>0.60830641363959592</v>
      </c>
    </row>
    <row r="26" spans="1:28" ht="21.75" customHeight="1" x14ac:dyDescent="0.2">
      <c r="A26" s="38" t="s">
        <v>36</v>
      </c>
      <c r="B26" s="38"/>
      <c r="C26" s="38"/>
      <c r="D26" s="38"/>
      <c r="E26" s="20"/>
      <c r="F26" s="23">
        <v>10376976804</v>
      </c>
      <c r="G26" s="20"/>
      <c r="H26" s="23">
        <v>50087486368179</v>
      </c>
      <c r="I26" s="20"/>
      <c r="J26" s="23">
        <v>53057612040614.703</v>
      </c>
      <c r="K26" s="20"/>
      <c r="L26" s="23">
        <v>84113450</v>
      </c>
      <c r="M26" s="20"/>
      <c r="N26" s="23">
        <v>347380317527</v>
      </c>
      <c r="O26" s="20"/>
      <c r="P26" s="23">
        <v>-7960000</v>
      </c>
      <c r="Q26" s="20"/>
      <c r="R26" s="23">
        <v>33134598722</v>
      </c>
      <c r="S26" s="20"/>
      <c r="T26" s="23">
        <v>10453130254</v>
      </c>
      <c r="U26" s="20"/>
      <c r="V26" s="23"/>
      <c r="W26" s="20"/>
      <c r="X26" s="23">
        <v>50405793467877</v>
      </c>
      <c r="Y26" s="20"/>
      <c r="Z26" s="23">
        <v>53124267828078.5</v>
      </c>
      <c r="AB26" s="30">
        <f>SUM(AB9:AB25)</f>
        <v>83.751690900765425</v>
      </c>
    </row>
    <row r="27" spans="1:28" x14ac:dyDescent="0.2">
      <c r="J27" s="25"/>
      <c r="Z27" s="25"/>
    </row>
  </sheetData>
  <mergeCells count="48">
    <mergeCell ref="A1:AB1"/>
    <mergeCell ref="A2:AB2"/>
    <mergeCell ref="A3:AB3"/>
    <mergeCell ref="B4:AB4"/>
    <mergeCell ref="A5:B5"/>
    <mergeCell ref="C5:AB5"/>
    <mergeCell ref="F6:J6"/>
    <mergeCell ref="L6:R6"/>
    <mergeCell ref="T6:AB6"/>
    <mergeCell ref="L7:N7"/>
    <mergeCell ref="P7:R7"/>
    <mergeCell ref="A8:C8"/>
    <mergeCell ref="E8:F8"/>
    <mergeCell ref="A9:C9"/>
    <mergeCell ref="E9:F9"/>
    <mergeCell ref="A10:C10"/>
    <mergeCell ref="E10:F10"/>
    <mergeCell ref="A11:C11"/>
    <mergeCell ref="E11:F11"/>
    <mergeCell ref="A12:C12"/>
    <mergeCell ref="E12:F12"/>
    <mergeCell ref="A13:C13"/>
    <mergeCell ref="E13:F13"/>
    <mergeCell ref="A14:C14"/>
    <mergeCell ref="E14:F14"/>
    <mergeCell ref="A15:C15"/>
    <mergeCell ref="E15:F15"/>
    <mergeCell ref="A16:C16"/>
    <mergeCell ref="E16:F16"/>
    <mergeCell ref="A17:C17"/>
    <mergeCell ref="E17:F17"/>
    <mergeCell ref="A18:C18"/>
    <mergeCell ref="E18:F18"/>
    <mergeCell ref="A19:C19"/>
    <mergeCell ref="E19:F19"/>
    <mergeCell ref="A20:C20"/>
    <mergeCell ref="E20:F20"/>
    <mergeCell ref="A21:C21"/>
    <mergeCell ref="E21:F21"/>
    <mergeCell ref="A22:C22"/>
    <mergeCell ref="E22:F22"/>
    <mergeCell ref="A26:D26"/>
    <mergeCell ref="A23:C23"/>
    <mergeCell ref="E23:F23"/>
    <mergeCell ref="A24:C24"/>
    <mergeCell ref="E24:F24"/>
    <mergeCell ref="A25:C25"/>
    <mergeCell ref="E25:F25"/>
  </mergeCells>
  <pageMargins left="0.39" right="0.39" top="0.39" bottom="0.39" header="0" footer="0"/>
  <pageSetup paperSize="9" scale="57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W52"/>
  <sheetViews>
    <sheetView rightToLeft="1" view="pageBreakPreview" topLeftCell="A22" zoomScale="90" zoomScaleNormal="100" zoomScaleSheetLayoutView="90" workbookViewId="0">
      <selection activeCell="AO38" sqref="AO38"/>
    </sheetView>
  </sheetViews>
  <sheetFormatPr defaultRowHeight="12.75" x14ac:dyDescent="0.2"/>
  <cols>
    <col min="1" max="1" width="13" customWidth="1"/>
    <col min="2" max="2" width="1.28515625" customWidth="1"/>
    <col min="3" max="3" width="13" customWidth="1"/>
    <col min="4" max="4" width="1.28515625" customWidth="1"/>
    <col min="5" max="5" width="13" customWidth="1"/>
    <col min="6" max="6" width="1.28515625" customWidth="1"/>
    <col min="7" max="7" width="6.42578125" customWidth="1"/>
    <col min="8" max="8" width="1.28515625" customWidth="1"/>
    <col min="9" max="9" width="5.140625" customWidth="1"/>
    <col min="10" max="10" width="1.28515625" customWidth="1"/>
    <col min="11" max="11" width="9.140625" customWidth="1"/>
    <col min="12" max="12" width="1.28515625" customWidth="1"/>
    <col min="13" max="13" width="2.5703125" customWidth="1"/>
    <col min="14" max="14" width="1.28515625" customWidth="1"/>
    <col min="15" max="15" width="9.140625" customWidth="1"/>
    <col min="16" max="16" width="1.28515625" customWidth="1"/>
    <col min="17" max="17" width="2.5703125" customWidth="1"/>
    <col min="18" max="20" width="1.28515625" customWidth="1"/>
    <col min="21" max="21" width="6.42578125" customWidth="1"/>
    <col min="22" max="22" width="1.28515625" customWidth="1"/>
    <col min="23" max="23" width="2.5703125" customWidth="1"/>
    <col min="24" max="26" width="1.28515625" customWidth="1"/>
    <col min="27" max="27" width="6.42578125" customWidth="1"/>
    <col min="28" max="28" width="1.28515625" customWidth="1"/>
    <col min="29" max="29" width="2.5703125" customWidth="1"/>
    <col min="30" max="32" width="1.28515625" customWidth="1"/>
    <col min="33" max="33" width="9.140625" customWidth="1"/>
    <col min="34" max="34" width="1.28515625" customWidth="1"/>
    <col min="35" max="35" width="2.5703125" customWidth="1"/>
    <col min="36" max="36" width="1.28515625" customWidth="1"/>
    <col min="37" max="37" width="9.140625" customWidth="1"/>
    <col min="38" max="38" width="1.28515625" customWidth="1"/>
    <col min="39" max="39" width="2.5703125" customWidth="1"/>
    <col min="40" max="40" width="1.28515625" customWidth="1"/>
    <col min="41" max="41" width="9.140625" customWidth="1"/>
    <col min="42" max="42" width="1.28515625" customWidth="1"/>
    <col min="43" max="43" width="2.5703125" customWidth="1"/>
    <col min="44" max="44" width="1.28515625" customWidth="1"/>
    <col min="45" max="45" width="11.7109375" customWidth="1"/>
    <col min="46" max="47" width="1.28515625" customWidth="1"/>
    <col min="48" max="48" width="13" customWidth="1"/>
    <col min="49" max="49" width="7.7109375" customWidth="1"/>
    <col min="50" max="50" width="0.28515625" customWidth="1"/>
  </cols>
  <sheetData>
    <row r="1" spans="1:49" ht="29.1" customHeight="1" x14ac:dyDescent="0.2">
      <c r="A1" s="36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6"/>
      <c r="AL1" s="36"/>
      <c r="AM1" s="36"/>
      <c r="AN1" s="36"/>
      <c r="AO1" s="36"/>
      <c r="AP1" s="36"/>
      <c r="AQ1" s="36"/>
      <c r="AR1" s="36"/>
      <c r="AS1" s="36"/>
      <c r="AT1" s="36"/>
      <c r="AU1" s="36"/>
      <c r="AV1" s="36"/>
      <c r="AW1" s="36"/>
    </row>
    <row r="2" spans="1:49" ht="21.75" customHeight="1" x14ac:dyDescent="0.2">
      <c r="A2" s="36" t="s">
        <v>1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36"/>
      <c r="AK2" s="36"/>
      <c r="AL2" s="36"/>
      <c r="AM2" s="36"/>
      <c r="AN2" s="36"/>
      <c r="AO2" s="36"/>
      <c r="AP2" s="36"/>
      <c r="AQ2" s="36"/>
      <c r="AR2" s="36"/>
      <c r="AS2" s="36"/>
      <c r="AT2" s="36"/>
      <c r="AU2" s="36"/>
      <c r="AV2" s="36"/>
      <c r="AW2" s="36"/>
    </row>
    <row r="3" spans="1:49" ht="21.75" customHeight="1" x14ac:dyDescent="0.2">
      <c r="A3" s="36" t="s">
        <v>2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36"/>
      <c r="AM3" s="36"/>
      <c r="AN3" s="36"/>
      <c r="AO3" s="36"/>
      <c r="AP3" s="36"/>
      <c r="AQ3" s="36"/>
      <c r="AR3" s="36"/>
      <c r="AS3" s="36"/>
      <c r="AT3" s="36"/>
      <c r="AU3" s="36"/>
      <c r="AV3" s="36"/>
      <c r="AW3" s="36"/>
    </row>
    <row r="4" spans="1:49" ht="14.45" customHeight="1" x14ac:dyDescent="0.2"/>
    <row r="5" spans="1:49" ht="14.45" customHeight="1" x14ac:dyDescent="0.2">
      <c r="A5" s="47" t="s">
        <v>37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  <c r="AC5" s="47"/>
      <c r="AD5" s="47"/>
      <c r="AE5" s="47"/>
      <c r="AF5" s="47"/>
      <c r="AG5" s="47"/>
      <c r="AH5" s="47"/>
      <c r="AI5" s="47"/>
      <c r="AJ5" s="47"/>
      <c r="AK5" s="47"/>
      <c r="AL5" s="47"/>
      <c r="AM5" s="47"/>
      <c r="AN5" s="47"/>
      <c r="AO5" s="47"/>
      <c r="AP5" s="47"/>
      <c r="AQ5" s="47"/>
      <c r="AR5" s="47"/>
      <c r="AS5" s="47"/>
      <c r="AT5" s="47"/>
      <c r="AU5" s="47"/>
      <c r="AV5" s="47"/>
      <c r="AW5" s="47"/>
    </row>
    <row r="6" spans="1:49" ht="14.45" customHeight="1" x14ac:dyDescent="0.2">
      <c r="I6" s="43" t="s">
        <v>7</v>
      </c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/>
      <c r="AC6" s="51" t="s">
        <v>9</v>
      </c>
      <c r="AD6" s="51"/>
      <c r="AE6" s="51"/>
      <c r="AF6" s="51"/>
      <c r="AG6" s="51"/>
      <c r="AH6" s="51"/>
      <c r="AI6" s="51"/>
      <c r="AJ6" s="51"/>
      <c r="AK6" s="51"/>
      <c r="AL6" s="51"/>
      <c r="AM6" s="51"/>
      <c r="AN6" s="51"/>
      <c r="AO6" s="51"/>
      <c r="AP6" s="51"/>
      <c r="AQ6" s="51"/>
      <c r="AR6" s="51"/>
      <c r="AS6" s="51"/>
      <c r="AT6" s="33"/>
      <c r="AU6" s="33"/>
      <c r="AV6" s="33"/>
    </row>
    <row r="7" spans="1:49" ht="14.45" customHeight="1" x14ac:dyDescent="0.2"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</row>
    <row r="8" spans="1:49" ht="14.45" customHeight="1" x14ac:dyDescent="0.2">
      <c r="A8" s="43" t="s">
        <v>38</v>
      </c>
      <c r="B8" s="43"/>
      <c r="C8" s="43"/>
      <c r="D8" s="43"/>
      <c r="E8" s="43"/>
      <c r="F8" s="43"/>
      <c r="G8" s="43"/>
      <c r="I8" s="43" t="s">
        <v>39</v>
      </c>
      <c r="J8" s="43"/>
      <c r="K8" s="43"/>
      <c r="M8" s="43" t="s">
        <v>40</v>
      </c>
      <c r="N8" s="43"/>
      <c r="O8" s="43"/>
      <c r="Q8" s="43" t="s">
        <v>41</v>
      </c>
      <c r="R8" s="43"/>
      <c r="S8" s="43"/>
      <c r="T8" s="43"/>
      <c r="U8" s="43"/>
      <c r="W8" s="43" t="s">
        <v>42</v>
      </c>
      <c r="X8" s="43"/>
      <c r="Y8" s="43"/>
      <c r="Z8" s="43"/>
      <c r="AA8" s="43"/>
      <c r="AC8" s="43" t="s">
        <v>39</v>
      </c>
      <c r="AD8" s="43"/>
      <c r="AE8" s="43"/>
      <c r="AF8" s="43"/>
      <c r="AG8" s="43"/>
      <c r="AI8" s="43" t="s">
        <v>40</v>
      </c>
      <c r="AJ8" s="43"/>
      <c r="AK8" s="43"/>
      <c r="AM8" s="43" t="s">
        <v>41</v>
      </c>
      <c r="AN8" s="43"/>
      <c r="AO8" s="43"/>
      <c r="AQ8" s="43" t="s">
        <v>42</v>
      </c>
      <c r="AR8" s="43"/>
      <c r="AS8" s="43"/>
    </row>
    <row r="9" spans="1:49" ht="14.45" customHeight="1" x14ac:dyDescent="0.2">
      <c r="A9" s="47" t="s">
        <v>43</v>
      </c>
      <c r="B9" s="50"/>
      <c r="C9" s="50"/>
      <c r="D9" s="50"/>
      <c r="E9" s="50"/>
      <c r="F9" s="50"/>
      <c r="G9" s="50"/>
      <c r="H9" s="47"/>
      <c r="I9" s="50"/>
      <c r="J9" s="50"/>
      <c r="K9" s="50"/>
      <c r="L9" s="47"/>
      <c r="M9" s="50"/>
      <c r="N9" s="50"/>
      <c r="O9" s="50"/>
      <c r="P9" s="47"/>
      <c r="Q9" s="50"/>
      <c r="R9" s="50"/>
      <c r="S9" s="50"/>
      <c r="T9" s="50"/>
      <c r="U9" s="50"/>
      <c r="V9" s="47"/>
      <c r="W9" s="50"/>
      <c r="X9" s="50"/>
      <c r="Y9" s="50"/>
      <c r="Z9" s="50"/>
      <c r="AA9" s="50"/>
      <c r="AB9" s="47"/>
      <c r="AC9" s="50"/>
      <c r="AD9" s="50"/>
      <c r="AE9" s="50"/>
      <c r="AF9" s="50"/>
      <c r="AG9" s="50"/>
      <c r="AH9" s="47"/>
      <c r="AI9" s="50"/>
      <c r="AJ9" s="50"/>
      <c r="AK9" s="50"/>
      <c r="AL9" s="47"/>
      <c r="AM9" s="50"/>
      <c r="AN9" s="50"/>
      <c r="AO9" s="50"/>
      <c r="AP9" s="47"/>
      <c r="AQ9" s="50"/>
      <c r="AR9" s="50"/>
      <c r="AS9" s="50"/>
      <c r="AT9" s="47"/>
      <c r="AU9" s="47"/>
      <c r="AV9" s="47"/>
      <c r="AW9" s="47"/>
    </row>
    <row r="10" spans="1:49" ht="14.45" customHeight="1" x14ac:dyDescent="0.2">
      <c r="C10" s="43" t="s">
        <v>7</v>
      </c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Y10" s="43" t="s">
        <v>9</v>
      </c>
      <c r="Z10" s="43"/>
      <c r="AA10" s="43"/>
      <c r="AB10" s="43"/>
      <c r="AC10" s="43"/>
      <c r="AD10" s="43"/>
      <c r="AE10" s="43"/>
      <c r="AF10" s="43"/>
      <c r="AG10" s="43"/>
      <c r="AH10" s="43"/>
      <c r="AI10" s="43"/>
      <c r="AJ10" s="43"/>
      <c r="AK10" s="43"/>
      <c r="AL10" s="43"/>
      <c r="AM10" s="43"/>
      <c r="AN10" s="43"/>
      <c r="AO10" s="43"/>
      <c r="AP10" s="43"/>
      <c r="AQ10" s="43"/>
      <c r="AR10" s="43"/>
      <c r="AS10" s="43"/>
      <c r="AT10" s="43"/>
      <c r="AU10" s="43"/>
      <c r="AV10" s="43"/>
    </row>
    <row r="11" spans="1:49" ht="14.45" customHeight="1" x14ac:dyDescent="0.2">
      <c r="A11" s="2" t="s">
        <v>38</v>
      </c>
      <c r="C11" s="4" t="s">
        <v>44</v>
      </c>
      <c r="D11" s="3"/>
      <c r="E11" s="4" t="s">
        <v>45</v>
      </c>
      <c r="F11" s="3"/>
      <c r="G11" s="46" t="s">
        <v>46</v>
      </c>
      <c r="H11" s="46"/>
      <c r="I11" s="46"/>
      <c r="J11" s="3"/>
      <c r="K11" s="46" t="s">
        <v>47</v>
      </c>
      <c r="L11" s="46"/>
      <c r="M11" s="46"/>
      <c r="N11" s="3"/>
      <c r="O11" s="46" t="s">
        <v>40</v>
      </c>
      <c r="P11" s="46"/>
      <c r="Q11" s="46"/>
      <c r="R11" s="3"/>
      <c r="S11" s="46" t="s">
        <v>41</v>
      </c>
      <c r="T11" s="46"/>
      <c r="U11" s="46"/>
      <c r="V11" s="46"/>
      <c r="W11" s="46"/>
      <c r="Y11" s="46" t="s">
        <v>44</v>
      </c>
      <c r="Z11" s="46"/>
      <c r="AA11" s="46"/>
      <c r="AB11" s="46"/>
      <c r="AC11" s="46"/>
      <c r="AD11" s="3"/>
      <c r="AE11" s="46" t="s">
        <v>45</v>
      </c>
      <c r="AF11" s="46"/>
      <c r="AG11" s="46"/>
      <c r="AH11" s="46"/>
      <c r="AI11" s="46"/>
      <c r="AJ11" s="3"/>
      <c r="AK11" s="46" t="s">
        <v>46</v>
      </c>
      <c r="AL11" s="46"/>
      <c r="AM11" s="46"/>
      <c r="AN11" s="3"/>
      <c r="AO11" s="46" t="s">
        <v>47</v>
      </c>
      <c r="AP11" s="46"/>
      <c r="AQ11" s="46"/>
      <c r="AR11" s="3"/>
      <c r="AS11" s="46" t="s">
        <v>40</v>
      </c>
      <c r="AT11" s="46"/>
      <c r="AU11" s="3"/>
      <c r="AV11" s="4" t="s">
        <v>41</v>
      </c>
    </row>
    <row r="12" spans="1:49" ht="21.75" customHeight="1" x14ac:dyDescent="0.2">
      <c r="A12" s="5" t="s">
        <v>48</v>
      </c>
      <c r="C12" s="5" t="s">
        <v>49</v>
      </c>
      <c r="E12" s="5" t="s">
        <v>50</v>
      </c>
      <c r="G12" s="44" t="s">
        <v>51</v>
      </c>
      <c r="H12" s="44"/>
      <c r="I12" s="44"/>
      <c r="K12" s="49">
        <v>5625000</v>
      </c>
      <c r="L12" s="49"/>
      <c r="M12" s="49"/>
      <c r="O12" s="49">
        <v>3200</v>
      </c>
      <c r="P12" s="49"/>
      <c r="Q12" s="49"/>
      <c r="S12" s="44" t="s">
        <v>52</v>
      </c>
      <c r="T12" s="44"/>
      <c r="U12" s="44"/>
      <c r="V12" s="44"/>
      <c r="W12" s="44"/>
      <c r="Y12" s="44" t="s">
        <v>49</v>
      </c>
      <c r="Z12" s="44"/>
      <c r="AA12" s="44"/>
      <c r="AB12" s="44"/>
      <c r="AC12" s="44"/>
      <c r="AE12" s="44" t="s">
        <v>50</v>
      </c>
      <c r="AF12" s="44"/>
      <c r="AG12" s="44"/>
      <c r="AH12" s="44"/>
      <c r="AI12" s="44"/>
      <c r="AK12" s="44" t="s">
        <v>51</v>
      </c>
      <c r="AL12" s="44"/>
      <c r="AM12" s="44"/>
      <c r="AO12" s="49">
        <v>6625000</v>
      </c>
      <c r="AP12" s="49"/>
      <c r="AQ12" s="49"/>
      <c r="AS12" s="49">
        <v>3200</v>
      </c>
      <c r="AT12" s="49"/>
      <c r="AV12" s="5" t="s">
        <v>52</v>
      </c>
    </row>
    <row r="13" spans="1:49" ht="21.75" customHeight="1" x14ac:dyDescent="0.2">
      <c r="A13" s="7" t="s">
        <v>53</v>
      </c>
      <c r="C13" s="7" t="s">
        <v>49</v>
      </c>
      <c r="E13" s="7" t="s">
        <v>50</v>
      </c>
      <c r="G13" s="39" t="s">
        <v>51</v>
      </c>
      <c r="H13" s="39"/>
      <c r="I13" s="39"/>
      <c r="K13" s="48">
        <v>5008000</v>
      </c>
      <c r="L13" s="48"/>
      <c r="M13" s="48"/>
      <c r="O13" s="48">
        <v>3400</v>
      </c>
      <c r="P13" s="48"/>
      <c r="Q13" s="48"/>
      <c r="S13" s="39" t="s">
        <v>52</v>
      </c>
      <c r="T13" s="39"/>
      <c r="U13" s="39"/>
      <c r="V13" s="39"/>
      <c r="W13" s="39"/>
      <c r="Y13" s="39" t="s">
        <v>49</v>
      </c>
      <c r="Z13" s="39"/>
      <c r="AA13" s="39"/>
      <c r="AB13" s="39"/>
      <c r="AC13" s="39"/>
      <c r="AE13" s="39" t="s">
        <v>50</v>
      </c>
      <c r="AF13" s="39"/>
      <c r="AG13" s="39"/>
      <c r="AH13" s="39"/>
      <c r="AI13" s="39"/>
      <c r="AK13" s="39" t="s">
        <v>51</v>
      </c>
      <c r="AL13" s="39"/>
      <c r="AM13" s="39"/>
      <c r="AO13" s="48">
        <v>7709000</v>
      </c>
      <c r="AP13" s="48"/>
      <c r="AQ13" s="48"/>
      <c r="AS13" s="48">
        <v>3400</v>
      </c>
      <c r="AT13" s="48"/>
      <c r="AV13" s="7" t="s">
        <v>52</v>
      </c>
    </row>
    <row r="14" spans="1:49" ht="21.75" customHeight="1" x14ac:dyDescent="0.2">
      <c r="A14" s="7" t="s">
        <v>54</v>
      </c>
      <c r="C14" s="7" t="s">
        <v>49</v>
      </c>
      <c r="E14" s="7" t="s">
        <v>50</v>
      </c>
      <c r="G14" s="39" t="s">
        <v>51</v>
      </c>
      <c r="H14" s="39"/>
      <c r="I14" s="39"/>
      <c r="K14" s="48">
        <v>17348000</v>
      </c>
      <c r="L14" s="48"/>
      <c r="M14" s="48"/>
      <c r="O14" s="48">
        <v>3600</v>
      </c>
      <c r="P14" s="48"/>
      <c r="Q14" s="48"/>
      <c r="S14" s="39" t="s">
        <v>52</v>
      </c>
      <c r="T14" s="39"/>
      <c r="U14" s="39"/>
      <c r="V14" s="39"/>
      <c r="W14" s="39"/>
      <c r="Y14" s="39" t="s">
        <v>49</v>
      </c>
      <c r="Z14" s="39"/>
      <c r="AA14" s="39"/>
      <c r="AB14" s="39"/>
      <c r="AC14" s="39"/>
      <c r="AE14" s="39" t="s">
        <v>50</v>
      </c>
      <c r="AF14" s="39"/>
      <c r="AG14" s="39"/>
      <c r="AH14" s="39"/>
      <c r="AI14" s="39"/>
      <c r="AK14" s="39" t="s">
        <v>51</v>
      </c>
      <c r="AL14" s="39"/>
      <c r="AM14" s="39"/>
      <c r="AO14" s="48">
        <v>19665000</v>
      </c>
      <c r="AP14" s="48"/>
      <c r="AQ14" s="48"/>
      <c r="AS14" s="48">
        <v>3600</v>
      </c>
      <c r="AT14" s="48"/>
      <c r="AV14" s="7" t="s">
        <v>52</v>
      </c>
    </row>
    <row r="15" spans="1:49" ht="21.75" customHeight="1" x14ac:dyDescent="0.2">
      <c r="A15" s="7" t="s">
        <v>55</v>
      </c>
      <c r="C15" s="7" t="s">
        <v>49</v>
      </c>
      <c r="E15" s="7" t="s">
        <v>50</v>
      </c>
      <c r="G15" s="39" t="s">
        <v>51</v>
      </c>
      <c r="H15" s="39"/>
      <c r="I15" s="39"/>
      <c r="K15" s="48">
        <v>3049000</v>
      </c>
      <c r="L15" s="48"/>
      <c r="M15" s="48"/>
      <c r="O15" s="48">
        <v>3800</v>
      </c>
      <c r="P15" s="48"/>
      <c r="Q15" s="48"/>
      <c r="S15" s="39" t="s">
        <v>52</v>
      </c>
      <c r="T15" s="39"/>
      <c r="U15" s="39"/>
      <c r="V15" s="39"/>
      <c r="W15" s="39"/>
      <c r="Y15" s="39" t="s">
        <v>49</v>
      </c>
      <c r="Z15" s="39"/>
      <c r="AA15" s="39"/>
      <c r="AB15" s="39"/>
      <c r="AC15" s="39"/>
      <c r="AE15" s="39" t="s">
        <v>50</v>
      </c>
      <c r="AF15" s="39"/>
      <c r="AG15" s="39"/>
      <c r="AH15" s="39"/>
      <c r="AI15" s="39"/>
      <c r="AK15" s="39" t="s">
        <v>51</v>
      </c>
      <c r="AL15" s="39"/>
      <c r="AM15" s="39"/>
      <c r="AO15" s="48">
        <v>3049000</v>
      </c>
      <c r="AP15" s="48"/>
      <c r="AQ15" s="48"/>
      <c r="AS15" s="48">
        <v>3800</v>
      </c>
      <c r="AT15" s="48"/>
      <c r="AV15" s="7" t="s">
        <v>52</v>
      </c>
    </row>
    <row r="16" spans="1:49" ht="21.75" customHeight="1" x14ac:dyDescent="0.2">
      <c r="A16" s="7" t="s">
        <v>56</v>
      </c>
      <c r="C16" s="7" t="s">
        <v>49</v>
      </c>
      <c r="E16" s="7" t="s">
        <v>50</v>
      </c>
      <c r="G16" s="39" t="s">
        <v>51</v>
      </c>
      <c r="H16" s="39"/>
      <c r="I16" s="39"/>
      <c r="K16" s="48">
        <v>6580000</v>
      </c>
      <c r="L16" s="48"/>
      <c r="M16" s="48"/>
      <c r="O16" s="48">
        <v>4000</v>
      </c>
      <c r="P16" s="48"/>
      <c r="Q16" s="48"/>
      <c r="S16" s="39" t="s">
        <v>52</v>
      </c>
      <c r="T16" s="39"/>
      <c r="U16" s="39"/>
      <c r="V16" s="39"/>
      <c r="W16" s="39"/>
      <c r="Y16" s="39" t="s">
        <v>49</v>
      </c>
      <c r="Z16" s="39"/>
      <c r="AA16" s="39"/>
      <c r="AB16" s="39"/>
      <c r="AC16" s="39"/>
      <c r="AE16" s="39" t="s">
        <v>50</v>
      </c>
      <c r="AF16" s="39"/>
      <c r="AG16" s="39"/>
      <c r="AH16" s="39"/>
      <c r="AI16" s="39"/>
      <c r="AK16" s="39" t="s">
        <v>51</v>
      </c>
      <c r="AL16" s="39"/>
      <c r="AM16" s="39"/>
      <c r="AO16" s="48">
        <v>6580000</v>
      </c>
      <c r="AP16" s="48"/>
      <c r="AQ16" s="48"/>
      <c r="AS16" s="48">
        <v>4000</v>
      </c>
      <c r="AT16" s="48"/>
      <c r="AV16" s="7" t="s">
        <v>52</v>
      </c>
    </row>
    <row r="17" spans="1:48" ht="21.75" customHeight="1" x14ac:dyDescent="0.2">
      <c r="A17" s="7" t="s">
        <v>57</v>
      </c>
      <c r="C17" s="7" t="s">
        <v>49</v>
      </c>
      <c r="E17" s="7" t="s">
        <v>50</v>
      </c>
      <c r="G17" s="39" t="s">
        <v>51</v>
      </c>
      <c r="H17" s="39"/>
      <c r="I17" s="39"/>
      <c r="K17" s="48">
        <v>50000</v>
      </c>
      <c r="L17" s="48"/>
      <c r="M17" s="48"/>
      <c r="O17" s="48">
        <v>4200</v>
      </c>
      <c r="P17" s="48"/>
      <c r="Q17" s="48"/>
      <c r="S17" s="39" t="s">
        <v>52</v>
      </c>
      <c r="T17" s="39"/>
      <c r="U17" s="39"/>
      <c r="V17" s="39"/>
      <c r="W17" s="39"/>
      <c r="Y17" s="39" t="s">
        <v>49</v>
      </c>
      <c r="Z17" s="39"/>
      <c r="AA17" s="39"/>
      <c r="AB17" s="39"/>
      <c r="AC17" s="39"/>
      <c r="AE17" s="39" t="s">
        <v>50</v>
      </c>
      <c r="AF17" s="39"/>
      <c r="AG17" s="39"/>
      <c r="AH17" s="39"/>
      <c r="AI17" s="39"/>
      <c r="AK17" s="39" t="s">
        <v>51</v>
      </c>
      <c r="AL17" s="39"/>
      <c r="AM17" s="39"/>
      <c r="AO17" s="48">
        <v>50000</v>
      </c>
      <c r="AP17" s="48"/>
      <c r="AQ17" s="48"/>
      <c r="AS17" s="48">
        <v>4200</v>
      </c>
      <c r="AT17" s="48"/>
      <c r="AV17" s="7" t="s">
        <v>52</v>
      </c>
    </row>
    <row r="18" spans="1:48" ht="21.75" customHeight="1" x14ac:dyDescent="0.2">
      <c r="A18" s="7" t="s">
        <v>58</v>
      </c>
      <c r="C18" s="7" t="s">
        <v>49</v>
      </c>
      <c r="E18" s="7" t="s">
        <v>50</v>
      </c>
      <c r="G18" s="39" t="s">
        <v>51</v>
      </c>
      <c r="H18" s="39"/>
      <c r="I18" s="39"/>
      <c r="K18" s="48">
        <v>1100000</v>
      </c>
      <c r="L18" s="48"/>
      <c r="M18" s="48"/>
      <c r="O18" s="48">
        <v>4400</v>
      </c>
      <c r="P18" s="48"/>
      <c r="Q18" s="48"/>
      <c r="S18" s="39" t="s">
        <v>52</v>
      </c>
      <c r="T18" s="39"/>
      <c r="U18" s="39"/>
      <c r="V18" s="39"/>
      <c r="W18" s="39"/>
      <c r="Y18" s="39" t="s">
        <v>49</v>
      </c>
      <c r="Z18" s="39"/>
      <c r="AA18" s="39"/>
      <c r="AB18" s="39"/>
      <c r="AC18" s="39"/>
      <c r="AE18" s="39" t="s">
        <v>50</v>
      </c>
      <c r="AF18" s="39"/>
      <c r="AG18" s="39"/>
      <c r="AH18" s="39"/>
      <c r="AI18" s="39"/>
      <c r="AK18" s="39" t="s">
        <v>51</v>
      </c>
      <c r="AL18" s="39"/>
      <c r="AM18" s="39"/>
      <c r="AO18" s="48">
        <v>1100000</v>
      </c>
      <c r="AP18" s="48"/>
      <c r="AQ18" s="48"/>
      <c r="AS18" s="48">
        <v>4400</v>
      </c>
      <c r="AT18" s="48"/>
      <c r="AV18" s="7" t="s">
        <v>52</v>
      </c>
    </row>
    <row r="19" spans="1:48" ht="21.75" customHeight="1" x14ac:dyDescent="0.2">
      <c r="A19" s="7" t="s">
        <v>59</v>
      </c>
      <c r="C19" s="7" t="s">
        <v>49</v>
      </c>
      <c r="E19" s="7" t="s">
        <v>50</v>
      </c>
      <c r="G19" s="39" t="s">
        <v>51</v>
      </c>
      <c r="H19" s="39"/>
      <c r="I19" s="39"/>
      <c r="K19" s="48">
        <v>7004000</v>
      </c>
      <c r="L19" s="48"/>
      <c r="M19" s="48"/>
      <c r="O19" s="48">
        <v>4800</v>
      </c>
      <c r="P19" s="48"/>
      <c r="Q19" s="48"/>
      <c r="S19" s="39" t="s">
        <v>52</v>
      </c>
      <c r="T19" s="39"/>
      <c r="U19" s="39"/>
      <c r="V19" s="39"/>
      <c r="W19" s="39"/>
      <c r="Y19" s="39" t="s">
        <v>49</v>
      </c>
      <c r="Z19" s="39"/>
      <c r="AA19" s="39"/>
      <c r="AB19" s="39"/>
      <c r="AC19" s="39"/>
      <c r="AE19" s="39" t="s">
        <v>50</v>
      </c>
      <c r="AF19" s="39"/>
      <c r="AG19" s="39"/>
      <c r="AH19" s="39"/>
      <c r="AI19" s="39"/>
      <c r="AK19" s="39" t="s">
        <v>51</v>
      </c>
      <c r="AL19" s="39"/>
      <c r="AM19" s="39"/>
      <c r="AO19" s="48">
        <v>7004000</v>
      </c>
      <c r="AP19" s="48"/>
      <c r="AQ19" s="48"/>
      <c r="AS19" s="48">
        <v>4800</v>
      </c>
      <c r="AT19" s="48"/>
      <c r="AV19" s="7" t="s">
        <v>52</v>
      </c>
    </row>
    <row r="20" spans="1:48" ht="21.75" customHeight="1" x14ac:dyDescent="0.2">
      <c r="A20" s="7" t="s">
        <v>60</v>
      </c>
      <c r="C20" s="7" t="s">
        <v>49</v>
      </c>
      <c r="E20" s="7" t="s">
        <v>50</v>
      </c>
      <c r="G20" s="39" t="s">
        <v>51</v>
      </c>
      <c r="H20" s="39"/>
      <c r="I20" s="39"/>
      <c r="K20" s="48">
        <v>1250000</v>
      </c>
      <c r="L20" s="48"/>
      <c r="M20" s="48"/>
      <c r="O20" s="48">
        <v>5000</v>
      </c>
      <c r="P20" s="48"/>
      <c r="Q20" s="48"/>
      <c r="S20" s="39" t="s">
        <v>52</v>
      </c>
      <c r="T20" s="39"/>
      <c r="U20" s="39"/>
      <c r="V20" s="39"/>
      <c r="W20" s="39"/>
      <c r="Y20" s="39" t="s">
        <v>49</v>
      </c>
      <c r="Z20" s="39"/>
      <c r="AA20" s="39"/>
      <c r="AB20" s="39"/>
      <c r="AC20" s="39"/>
      <c r="AE20" s="39" t="s">
        <v>50</v>
      </c>
      <c r="AF20" s="39"/>
      <c r="AG20" s="39"/>
      <c r="AH20" s="39"/>
      <c r="AI20" s="39"/>
      <c r="AK20" s="39" t="s">
        <v>51</v>
      </c>
      <c r="AL20" s="39"/>
      <c r="AM20" s="39"/>
      <c r="AO20" s="48">
        <v>1250000</v>
      </c>
      <c r="AP20" s="48"/>
      <c r="AQ20" s="48"/>
      <c r="AS20" s="48">
        <v>5000</v>
      </c>
      <c r="AT20" s="48"/>
      <c r="AV20" s="7" t="s">
        <v>52</v>
      </c>
    </row>
    <row r="21" spans="1:48" ht="21.75" customHeight="1" x14ac:dyDescent="0.2">
      <c r="A21" s="7" t="s">
        <v>61</v>
      </c>
      <c r="C21" s="7" t="s">
        <v>49</v>
      </c>
      <c r="E21" s="7" t="s">
        <v>50</v>
      </c>
      <c r="G21" s="39" t="s">
        <v>51</v>
      </c>
      <c r="H21" s="39"/>
      <c r="I21" s="39"/>
      <c r="K21" s="48">
        <v>1398000</v>
      </c>
      <c r="L21" s="48"/>
      <c r="M21" s="48"/>
      <c r="O21" s="48">
        <v>6000</v>
      </c>
      <c r="P21" s="48"/>
      <c r="Q21" s="48"/>
      <c r="S21" s="39" t="s">
        <v>62</v>
      </c>
      <c r="T21" s="39"/>
      <c r="U21" s="39"/>
      <c r="V21" s="39"/>
      <c r="W21" s="39"/>
      <c r="Y21" s="39" t="s">
        <v>49</v>
      </c>
      <c r="Z21" s="39"/>
      <c r="AA21" s="39"/>
      <c r="AB21" s="39"/>
      <c r="AC21" s="39"/>
      <c r="AE21" s="39" t="s">
        <v>50</v>
      </c>
      <c r="AF21" s="39"/>
      <c r="AG21" s="39"/>
      <c r="AH21" s="39"/>
      <c r="AI21" s="39"/>
      <c r="AK21" s="39" t="s">
        <v>51</v>
      </c>
      <c r="AL21" s="39"/>
      <c r="AM21" s="39"/>
      <c r="AO21" s="48">
        <v>3206000</v>
      </c>
      <c r="AP21" s="48"/>
      <c r="AQ21" s="48"/>
      <c r="AS21" s="48">
        <v>6000</v>
      </c>
      <c r="AT21" s="48"/>
      <c r="AV21" s="7" t="s">
        <v>62</v>
      </c>
    </row>
    <row r="22" spans="1:48" ht="21.75" customHeight="1" x14ac:dyDescent="0.2">
      <c r="A22" s="7" t="s">
        <v>63</v>
      </c>
      <c r="C22" s="7" t="s">
        <v>49</v>
      </c>
      <c r="E22" s="7" t="s">
        <v>50</v>
      </c>
      <c r="G22" s="39" t="s">
        <v>51</v>
      </c>
      <c r="H22" s="39"/>
      <c r="I22" s="39"/>
      <c r="K22" s="48">
        <v>1000000</v>
      </c>
      <c r="L22" s="48"/>
      <c r="M22" s="48"/>
      <c r="O22" s="48">
        <v>4000</v>
      </c>
      <c r="P22" s="48"/>
      <c r="Q22" s="48"/>
      <c r="S22" s="39" t="s">
        <v>64</v>
      </c>
      <c r="T22" s="39"/>
      <c r="U22" s="39"/>
      <c r="V22" s="39"/>
      <c r="W22" s="39"/>
      <c r="Y22" s="39" t="s">
        <v>49</v>
      </c>
      <c r="Z22" s="39"/>
      <c r="AA22" s="39"/>
      <c r="AB22" s="39"/>
      <c r="AC22" s="39"/>
      <c r="AE22" s="39" t="s">
        <v>50</v>
      </c>
      <c r="AF22" s="39"/>
      <c r="AG22" s="39"/>
      <c r="AH22" s="39"/>
      <c r="AI22" s="39"/>
      <c r="AK22" s="39" t="s">
        <v>51</v>
      </c>
      <c r="AL22" s="39"/>
      <c r="AM22" s="39"/>
      <c r="AO22" s="48">
        <v>4203000</v>
      </c>
      <c r="AP22" s="48"/>
      <c r="AQ22" s="48"/>
      <c r="AS22" s="48">
        <v>4000</v>
      </c>
      <c r="AT22" s="48"/>
      <c r="AV22" s="7" t="s">
        <v>64</v>
      </c>
    </row>
    <row r="23" spans="1:48" ht="21.75" customHeight="1" x14ac:dyDescent="0.2">
      <c r="A23" s="7" t="s">
        <v>65</v>
      </c>
      <c r="C23" s="7" t="s">
        <v>49</v>
      </c>
      <c r="E23" s="7" t="s">
        <v>50</v>
      </c>
      <c r="G23" s="39" t="s">
        <v>51</v>
      </c>
      <c r="H23" s="39"/>
      <c r="I23" s="39"/>
      <c r="K23" s="48">
        <v>1868000</v>
      </c>
      <c r="L23" s="48"/>
      <c r="M23" s="48"/>
      <c r="O23" s="48">
        <v>4000</v>
      </c>
      <c r="P23" s="48"/>
      <c r="Q23" s="48"/>
      <c r="S23" s="39" t="s">
        <v>66</v>
      </c>
      <c r="T23" s="39"/>
      <c r="U23" s="39"/>
      <c r="V23" s="39"/>
      <c r="W23" s="39"/>
      <c r="Y23" s="39" t="s">
        <v>49</v>
      </c>
      <c r="Z23" s="39"/>
      <c r="AA23" s="39"/>
      <c r="AB23" s="39"/>
      <c r="AC23" s="39"/>
      <c r="AE23" s="39" t="s">
        <v>50</v>
      </c>
      <c r="AF23" s="39"/>
      <c r="AG23" s="39"/>
      <c r="AH23" s="39"/>
      <c r="AI23" s="39"/>
      <c r="AK23" s="39" t="s">
        <v>51</v>
      </c>
      <c r="AL23" s="39"/>
      <c r="AM23" s="39"/>
      <c r="AO23" s="48">
        <v>9943000</v>
      </c>
      <c r="AP23" s="48"/>
      <c r="AQ23" s="48"/>
      <c r="AS23" s="48">
        <v>4000</v>
      </c>
      <c r="AT23" s="48"/>
      <c r="AV23" s="7" t="s">
        <v>66</v>
      </c>
    </row>
    <row r="24" spans="1:48" ht="21.75" customHeight="1" x14ac:dyDescent="0.2">
      <c r="A24" s="7" t="s">
        <v>67</v>
      </c>
      <c r="C24" s="7" t="s">
        <v>49</v>
      </c>
      <c r="E24" s="7" t="s">
        <v>50</v>
      </c>
      <c r="G24" s="39" t="s">
        <v>51</v>
      </c>
      <c r="H24" s="39"/>
      <c r="I24" s="39"/>
      <c r="K24" s="48">
        <v>6002000</v>
      </c>
      <c r="L24" s="48"/>
      <c r="M24" s="48"/>
      <c r="O24" s="48">
        <v>3200</v>
      </c>
      <c r="P24" s="48"/>
      <c r="Q24" s="48"/>
      <c r="S24" s="39" t="s">
        <v>64</v>
      </c>
      <c r="T24" s="39"/>
      <c r="U24" s="39"/>
      <c r="V24" s="39"/>
      <c r="W24" s="39"/>
      <c r="Y24" s="39" t="s">
        <v>49</v>
      </c>
      <c r="Z24" s="39"/>
      <c r="AA24" s="39"/>
      <c r="AB24" s="39"/>
      <c r="AC24" s="39"/>
      <c r="AE24" s="39" t="s">
        <v>50</v>
      </c>
      <c r="AF24" s="39"/>
      <c r="AG24" s="39"/>
      <c r="AH24" s="39"/>
      <c r="AI24" s="39"/>
      <c r="AK24" s="39" t="s">
        <v>51</v>
      </c>
      <c r="AL24" s="39"/>
      <c r="AM24" s="39"/>
      <c r="AO24" s="48">
        <v>5004000</v>
      </c>
      <c r="AP24" s="48"/>
      <c r="AQ24" s="48"/>
      <c r="AS24" s="48">
        <v>3200</v>
      </c>
      <c r="AT24" s="48"/>
      <c r="AV24" s="7" t="s">
        <v>64</v>
      </c>
    </row>
    <row r="25" spans="1:48" ht="21.75" customHeight="1" x14ac:dyDescent="0.2">
      <c r="A25" s="7" t="s">
        <v>68</v>
      </c>
      <c r="C25" s="7" t="s">
        <v>49</v>
      </c>
      <c r="E25" s="7" t="s">
        <v>50</v>
      </c>
      <c r="G25" s="39" t="s">
        <v>51</v>
      </c>
      <c r="H25" s="39"/>
      <c r="I25" s="39"/>
      <c r="K25" s="48">
        <v>5000</v>
      </c>
      <c r="L25" s="48"/>
      <c r="M25" s="48"/>
      <c r="O25" s="48">
        <v>3750</v>
      </c>
      <c r="P25" s="48"/>
      <c r="Q25" s="48"/>
      <c r="S25" s="39" t="s">
        <v>62</v>
      </c>
      <c r="T25" s="39"/>
      <c r="U25" s="39"/>
      <c r="V25" s="39"/>
      <c r="W25" s="39"/>
      <c r="Y25" s="39" t="s">
        <v>49</v>
      </c>
      <c r="Z25" s="39"/>
      <c r="AA25" s="39"/>
      <c r="AB25" s="39"/>
      <c r="AC25" s="39"/>
      <c r="AE25" s="39" t="s">
        <v>50</v>
      </c>
      <c r="AF25" s="39"/>
      <c r="AG25" s="39"/>
      <c r="AH25" s="39"/>
      <c r="AI25" s="39"/>
      <c r="AK25" s="39" t="s">
        <v>51</v>
      </c>
      <c r="AL25" s="39"/>
      <c r="AM25" s="39"/>
      <c r="AO25" s="48">
        <v>116000</v>
      </c>
      <c r="AP25" s="48"/>
      <c r="AQ25" s="48"/>
      <c r="AS25" s="48">
        <v>3750</v>
      </c>
      <c r="AT25" s="48"/>
      <c r="AV25" s="7" t="s">
        <v>62</v>
      </c>
    </row>
    <row r="26" spans="1:48" ht="21.75" customHeight="1" x14ac:dyDescent="0.2">
      <c r="A26" s="7" t="s">
        <v>69</v>
      </c>
      <c r="C26" s="7" t="s">
        <v>49</v>
      </c>
      <c r="E26" s="7" t="s">
        <v>50</v>
      </c>
      <c r="G26" s="39" t="s">
        <v>51</v>
      </c>
      <c r="H26" s="39"/>
      <c r="I26" s="39"/>
      <c r="K26" s="48">
        <v>1001000</v>
      </c>
      <c r="L26" s="48"/>
      <c r="M26" s="48"/>
      <c r="O26" s="48">
        <v>3600</v>
      </c>
      <c r="P26" s="48"/>
      <c r="Q26" s="48"/>
      <c r="S26" s="39" t="s">
        <v>64</v>
      </c>
      <c r="T26" s="39"/>
      <c r="U26" s="39"/>
      <c r="V26" s="39"/>
      <c r="W26" s="39"/>
      <c r="Y26" s="39" t="s">
        <v>49</v>
      </c>
      <c r="Z26" s="39"/>
      <c r="AA26" s="39"/>
      <c r="AB26" s="39"/>
      <c r="AC26" s="39"/>
      <c r="AE26" s="39" t="s">
        <v>50</v>
      </c>
      <c r="AF26" s="39"/>
      <c r="AG26" s="39"/>
      <c r="AH26" s="39"/>
      <c r="AI26" s="39"/>
      <c r="AK26" s="39" t="s">
        <v>51</v>
      </c>
      <c r="AL26" s="39"/>
      <c r="AM26" s="39"/>
      <c r="AO26" s="48">
        <v>1002000</v>
      </c>
      <c r="AP26" s="48"/>
      <c r="AQ26" s="48"/>
      <c r="AS26" s="48">
        <v>3600</v>
      </c>
      <c r="AT26" s="48"/>
      <c r="AV26" s="7" t="s">
        <v>64</v>
      </c>
    </row>
    <row r="27" spans="1:48" ht="21.75" customHeight="1" x14ac:dyDescent="0.2">
      <c r="A27" s="7" t="s">
        <v>70</v>
      </c>
      <c r="C27" s="7" t="s">
        <v>49</v>
      </c>
      <c r="E27" s="7" t="s">
        <v>51</v>
      </c>
      <c r="G27" s="39" t="s">
        <v>51</v>
      </c>
      <c r="H27" s="39"/>
      <c r="I27" s="39"/>
      <c r="K27" s="48">
        <v>0</v>
      </c>
      <c r="L27" s="48"/>
      <c r="M27" s="48"/>
      <c r="O27" s="48">
        <v>0</v>
      </c>
      <c r="P27" s="48"/>
      <c r="Q27" s="48"/>
      <c r="S27" s="39" t="s">
        <v>51</v>
      </c>
      <c r="T27" s="39"/>
      <c r="U27" s="39"/>
      <c r="V27" s="39"/>
      <c r="W27" s="39"/>
      <c r="Y27" s="39" t="s">
        <v>49</v>
      </c>
      <c r="Z27" s="39"/>
      <c r="AA27" s="39"/>
      <c r="AB27" s="39"/>
      <c r="AC27" s="39"/>
      <c r="AE27" s="39" t="s">
        <v>50</v>
      </c>
      <c r="AF27" s="39"/>
      <c r="AG27" s="39"/>
      <c r="AH27" s="39"/>
      <c r="AI27" s="39"/>
      <c r="AK27" s="39" t="s">
        <v>51</v>
      </c>
      <c r="AL27" s="39"/>
      <c r="AM27" s="39"/>
      <c r="AO27" s="48">
        <v>5000</v>
      </c>
      <c r="AP27" s="48"/>
      <c r="AQ27" s="48"/>
      <c r="AS27" s="48">
        <v>4000</v>
      </c>
      <c r="AT27" s="48"/>
      <c r="AV27" s="7" t="s">
        <v>62</v>
      </c>
    </row>
    <row r="28" spans="1:48" ht="21.75" customHeight="1" x14ac:dyDescent="0.2">
      <c r="A28" s="7" t="s">
        <v>71</v>
      </c>
      <c r="C28" s="7" t="s">
        <v>49</v>
      </c>
      <c r="E28" s="7" t="s">
        <v>51</v>
      </c>
      <c r="G28" s="39" t="s">
        <v>51</v>
      </c>
      <c r="H28" s="39"/>
      <c r="I28" s="39"/>
      <c r="K28" s="48">
        <v>0</v>
      </c>
      <c r="L28" s="48"/>
      <c r="M28" s="48"/>
      <c r="O28" s="48">
        <v>0</v>
      </c>
      <c r="P28" s="48"/>
      <c r="Q28" s="48"/>
      <c r="S28" s="39" t="s">
        <v>51</v>
      </c>
      <c r="T28" s="39"/>
      <c r="U28" s="39"/>
      <c r="V28" s="39"/>
      <c r="W28" s="39"/>
      <c r="Y28" s="39" t="s">
        <v>49</v>
      </c>
      <c r="Z28" s="39"/>
      <c r="AA28" s="39"/>
      <c r="AB28" s="39"/>
      <c r="AC28" s="39"/>
      <c r="AE28" s="39" t="s">
        <v>50</v>
      </c>
      <c r="AF28" s="39"/>
      <c r="AG28" s="39"/>
      <c r="AH28" s="39"/>
      <c r="AI28" s="39"/>
      <c r="AK28" s="39" t="s">
        <v>51</v>
      </c>
      <c r="AL28" s="39"/>
      <c r="AM28" s="39"/>
      <c r="AO28" s="48">
        <v>12000</v>
      </c>
      <c r="AP28" s="48"/>
      <c r="AQ28" s="48"/>
      <c r="AS28" s="48">
        <v>5000</v>
      </c>
      <c r="AT28" s="48"/>
      <c r="AV28" s="7" t="s">
        <v>62</v>
      </c>
    </row>
    <row r="29" spans="1:48" ht="21.75" customHeight="1" x14ac:dyDescent="0.2">
      <c r="A29" s="7" t="s">
        <v>72</v>
      </c>
      <c r="C29" s="7" t="s">
        <v>49</v>
      </c>
      <c r="E29" s="7" t="s">
        <v>51</v>
      </c>
      <c r="G29" s="39" t="s">
        <v>51</v>
      </c>
      <c r="H29" s="39"/>
      <c r="I29" s="39"/>
      <c r="K29" s="48">
        <v>0</v>
      </c>
      <c r="L29" s="48"/>
      <c r="M29" s="48"/>
      <c r="O29" s="48">
        <v>0</v>
      </c>
      <c r="P29" s="48"/>
      <c r="Q29" s="48"/>
      <c r="S29" s="39" t="s">
        <v>51</v>
      </c>
      <c r="T29" s="39"/>
      <c r="U29" s="39"/>
      <c r="V29" s="39"/>
      <c r="W29" s="39"/>
      <c r="Y29" s="39" t="s">
        <v>49</v>
      </c>
      <c r="Z29" s="39"/>
      <c r="AA29" s="39"/>
      <c r="AB29" s="39"/>
      <c r="AC29" s="39"/>
      <c r="AE29" s="39" t="s">
        <v>50</v>
      </c>
      <c r="AF29" s="39"/>
      <c r="AG29" s="39"/>
      <c r="AH29" s="39"/>
      <c r="AI29" s="39"/>
      <c r="AK29" s="39" t="s">
        <v>51</v>
      </c>
      <c r="AL29" s="39"/>
      <c r="AM29" s="39"/>
      <c r="AO29" s="48">
        <v>1523000</v>
      </c>
      <c r="AP29" s="48"/>
      <c r="AQ29" s="48"/>
      <c r="AS29" s="48">
        <v>5500</v>
      </c>
      <c r="AT29" s="48"/>
      <c r="AV29" s="7" t="s">
        <v>62</v>
      </c>
    </row>
    <row r="30" spans="1:48" ht="21.75" customHeight="1" x14ac:dyDescent="0.2">
      <c r="A30" s="7" t="s">
        <v>73</v>
      </c>
      <c r="C30" s="7" t="s">
        <v>49</v>
      </c>
      <c r="E30" s="7" t="s">
        <v>51</v>
      </c>
      <c r="G30" s="39" t="s">
        <v>51</v>
      </c>
      <c r="H30" s="39"/>
      <c r="I30" s="39"/>
      <c r="K30" s="48">
        <v>0</v>
      </c>
      <c r="L30" s="48"/>
      <c r="M30" s="48"/>
      <c r="O30" s="48">
        <v>0</v>
      </c>
      <c r="P30" s="48"/>
      <c r="Q30" s="48"/>
      <c r="S30" s="39" t="s">
        <v>51</v>
      </c>
      <c r="T30" s="39"/>
      <c r="U30" s="39"/>
      <c r="V30" s="39"/>
      <c r="W30" s="39"/>
      <c r="Y30" s="39" t="s">
        <v>49</v>
      </c>
      <c r="Z30" s="39"/>
      <c r="AA30" s="39"/>
      <c r="AB30" s="39"/>
      <c r="AC30" s="39"/>
      <c r="AE30" s="39" t="s">
        <v>50</v>
      </c>
      <c r="AF30" s="39"/>
      <c r="AG30" s="39"/>
      <c r="AH30" s="39"/>
      <c r="AI30" s="39"/>
      <c r="AK30" s="39" t="s">
        <v>51</v>
      </c>
      <c r="AL30" s="39"/>
      <c r="AM30" s="39"/>
      <c r="AO30" s="48">
        <v>22000</v>
      </c>
      <c r="AP30" s="48"/>
      <c r="AQ30" s="48"/>
      <c r="AS30" s="48">
        <v>6500</v>
      </c>
      <c r="AT30" s="48"/>
      <c r="AV30" s="7" t="s">
        <v>62</v>
      </c>
    </row>
    <row r="31" spans="1:48" ht="21.75" customHeight="1" x14ac:dyDescent="0.2">
      <c r="A31" s="7" t="s">
        <v>74</v>
      </c>
      <c r="C31" s="7" t="s">
        <v>49</v>
      </c>
      <c r="E31" s="7" t="s">
        <v>51</v>
      </c>
      <c r="G31" s="39" t="s">
        <v>51</v>
      </c>
      <c r="H31" s="39"/>
      <c r="I31" s="39"/>
      <c r="K31" s="48">
        <v>0</v>
      </c>
      <c r="L31" s="48"/>
      <c r="M31" s="48"/>
      <c r="O31" s="48">
        <v>0</v>
      </c>
      <c r="P31" s="48"/>
      <c r="Q31" s="48"/>
      <c r="S31" s="39" t="s">
        <v>51</v>
      </c>
      <c r="T31" s="39"/>
      <c r="U31" s="39"/>
      <c r="V31" s="39"/>
      <c r="W31" s="39"/>
      <c r="Y31" s="39" t="s">
        <v>49</v>
      </c>
      <c r="Z31" s="39"/>
      <c r="AA31" s="39"/>
      <c r="AB31" s="39"/>
      <c r="AC31" s="39"/>
      <c r="AE31" s="39" t="s">
        <v>50</v>
      </c>
      <c r="AF31" s="39"/>
      <c r="AG31" s="39"/>
      <c r="AH31" s="39"/>
      <c r="AI31" s="39"/>
      <c r="AK31" s="39" t="s">
        <v>51</v>
      </c>
      <c r="AL31" s="39"/>
      <c r="AM31" s="39"/>
      <c r="AO31" s="48">
        <v>7000000</v>
      </c>
      <c r="AP31" s="48"/>
      <c r="AQ31" s="48"/>
      <c r="AS31" s="48">
        <v>3000</v>
      </c>
      <c r="AT31" s="48"/>
      <c r="AV31" s="7" t="s">
        <v>64</v>
      </c>
    </row>
    <row r="32" spans="1:48" ht="21.75" customHeight="1" x14ac:dyDescent="0.2">
      <c r="A32" s="7" t="s">
        <v>75</v>
      </c>
      <c r="C32" s="7" t="s">
        <v>49</v>
      </c>
      <c r="E32" s="7" t="s">
        <v>51</v>
      </c>
      <c r="G32" s="39" t="s">
        <v>51</v>
      </c>
      <c r="H32" s="39"/>
      <c r="I32" s="39"/>
      <c r="K32" s="48">
        <v>0</v>
      </c>
      <c r="L32" s="48"/>
      <c r="M32" s="48"/>
      <c r="O32" s="48">
        <v>0</v>
      </c>
      <c r="P32" s="48"/>
      <c r="Q32" s="48"/>
      <c r="S32" s="39" t="s">
        <v>51</v>
      </c>
      <c r="T32" s="39"/>
      <c r="U32" s="39"/>
      <c r="V32" s="39"/>
      <c r="W32" s="39"/>
      <c r="Y32" s="39" t="s">
        <v>49</v>
      </c>
      <c r="Z32" s="39"/>
      <c r="AA32" s="39"/>
      <c r="AB32" s="39"/>
      <c r="AC32" s="39"/>
      <c r="AE32" s="39" t="s">
        <v>50</v>
      </c>
      <c r="AF32" s="39"/>
      <c r="AG32" s="39"/>
      <c r="AH32" s="39"/>
      <c r="AI32" s="39"/>
      <c r="AK32" s="39" t="s">
        <v>51</v>
      </c>
      <c r="AL32" s="39"/>
      <c r="AM32" s="39"/>
      <c r="AO32" s="48">
        <v>6000000</v>
      </c>
      <c r="AP32" s="48"/>
      <c r="AQ32" s="48"/>
      <c r="AS32" s="48">
        <v>3400</v>
      </c>
      <c r="AT32" s="48"/>
      <c r="AV32" s="7" t="s">
        <v>64</v>
      </c>
    </row>
    <row r="33" spans="1:49" ht="21.75" customHeight="1" x14ac:dyDescent="0.2">
      <c r="A33" s="7" t="s">
        <v>76</v>
      </c>
      <c r="C33" s="7" t="s">
        <v>49</v>
      </c>
      <c r="E33" s="7" t="s">
        <v>51</v>
      </c>
      <c r="G33" s="39" t="s">
        <v>51</v>
      </c>
      <c r="H33" s="39"/>
      <c r="I33" s="39"/>
      <c r="K33" s="48">
        <v>0</v>
      </c>
      <c r="L33" s="48"/>
      <c r="M33" s="48"/>
      <c r="O33" s="48">
        <v>0</v>
      </c>
      <c r="P33" s="48"/>
      <c r="Q33" s="48"/>
      <c r="S33" s="39" t="s">
        <v>51</v>
      </c>
      <c r="T33" s="39"/>
      <c r="U33" s="39"/>
      <c r="V33" s="39"/>
      <c r="W33" s="39"/>
      <c r="Y33" s="39" t="s">
        <v>49</v>
      </c>
      <c r="Z33" s="39"/>
      <c r="AA33" s="39"/>
      <c r="AB33" s="39"/>
      <c r="AC33" s="39"/>
      <c r="AE33" s="39" t="s">
        <v>50</v>
      </c>
      <c r="AF33" s="39"/>
      <c r="AG33" s="39"/>
      <c r="AH33" s="39"/>
      <c r="AI33" s="39"/>
      <c r="AK33" s="39" t="s">
        <v>51</v>
      </c>
      <c r="AL33" s="39"/>
      <c r="AM33" s="39"/>
      <c r="AO33" s="48">
        <v>31000</v>
      </c>
      <c r="AP33" s="48"/>
      <c r="AQ33" s="48"/>
      <c r="AS33" s="48">
        <v>3000</v>
      </c>
      <c r="AT33" s="48"/>
      <c r="AV33" s="7" t="s">
        <v>66</v>
      </c>
    </row>
    <row r="34" spans="1:49" ht="21.75" customHeight="1" x14ac:dyDescent="0.2">
      <c r="A34" s="7" t="s">
        <v>77</v>
      </c>
      <c r="C34" s="7" t="s">
        <v>49</v>
      </c>
      <c r="E34" s="7" t="s">
        <v>51</v>
      </c>
      <c r="G34" s="39" t="s">
        <v>51</v>
      </c>
      <c r="H34" s="39"/>
      <c r="I34" s="39"/>
      <c r="K34" s="48">
        <v>0</v>
      </c>
      <c r="L34" s="48"/>
      <c r="M34" s="48"/>
      <c r="O34" s="48">
        <v>0</v>
      </c>
      <c r="P34" s="48"/>
      <c r="Q34" s="48"/>
      <c r="S34" s="39" t="s">
        <v>51</v>
      </c>
      <c r="T34" s="39"/>
      <c r="U34" s="39"/>
      <c r="V34" s="39"/>
      <c r="W34" s="39"/>
      <c r="Y34" s="39" t="s">
        <v>49</v>
      </c>
      <c r="Z34" s="39"/>
      <c r="AA34" s="39"/>
      <c r="AB34" s="39"/>
      <c r="AC34" s="39"/>
      <c r="AE34" s="39" t="s">
        <v>50</v>
      </c>
      <c r="AF34" s="39"/>
      <c r="AG34" s="39"/>
      <c r="AH34" s="39"/>
      <c r="AI34" s="39"/>
      <c r="AK34" s="39" t="s">
        <v>51</v>
      </c>
      <c r="AL34" s="39"/>
      <c r="AM34" s="39"/>
      <c r="AO34" s="48">
        <v>1595000</v>
      </c>
      <c r="AP34" s="48"/>
      <c r="AQ34" s="48"/>
      <c r="AS34" s="48">
        <v>3800</v>
      </c>
      <c r="AT34" s="48"/>
      <c r="AV34" s="7" t="s">
        <v>66</v>
      </c>
    </row>
    <row r="35" spans="1:49" ht="14.45" customHeight="1" x14ac:dyDescent="0.2">
      <c r="A35" s="47" t="s">
        <v>78</v>
      </c>
      <c r="B35" s="47"/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47"/>
      <c r="X35" s="47"/>
      <c r="Y35" s="47"/>
      <c r="Z35" s="47"/>
      <c r="AA35" s="47"/>
      <c r="AB35" s="47"/>
      <c r="AC35" s="47"/>
      <c r="AD35" s="47"/>
      <c r="AE35" s="47"/>
      <c r="AF35" s="47"/>
      <c r="AG35" s="47"/>
      <c r="AH35" s="47"/>
      <c r="AI35" s="47"/>
      <c r="AJ35" s="47"/>
      <c r="AK35" s="47"/>
      <c r="AL35" s="47"/>
      <c r="AM35" s="47"/>
      <c r="AN35" s="47"/>
      <c r="AO35" s="47"/>
      <c r="AP35" s="47"/>
      <c r="AQ35" s="47"/>
      <c r="AR35" s="47"/>
      <c r="AS35" s="47"/>
      <c r="AT35" s="47"/>
      <c r="AU35" s="47"/>
      <c r="AV35" s="47"/>
      <c r="AW35" s="47"/>
    </row>
    <row r="36" spans="1:49" ht="21.75" customHeight="1" x14ac:dyDescent="0.2"/>
    <row r="37" spans="1:49" ht="21.75" customHeight="1" x14ac:dyDescent="0.2"/>
    <row r="38" spans="1:49" ht="21.75" customHeight="1" x14ac:dyDescent="0.2"/>
    <row r="39" spans="1:49" ht="21.75" customHeight="1" x14ac:dyDescent="0.2"/>
    <row r="40" spans="1:49" ht="21.75" customHeight="1" x14ac:dyDescent="0.2"/>
    <row r="41" spans="1:49" ht="21.75" customHeight="1" x14ac:dyDescent="0.2"/>
    <row r="42" spans="1:49" ht="21.75" customHeight="1" x14ac:dyDescent="0.2"/>
    <row r="43" spans="1:49" ht="21.75" customHeight="1" x14ac:dyDescent="0.2"/>
    <row r="44" spans="1:49" ht="21.75" customHeight="1" x14ac:dyDescent="0.2"/>
    <row r="45" spans="1:49" ht="21.75" customHeight="1" x14ac:dyDescent="0.2"/>
    <row r="46" spans="1:49" ht="21.75" customHeight="1" x14ac:dyDescent="0.2"/>
    <row r="47" spans="1:49" ht="21.75" customHeight="1" x14ac:dyDescent="0.2"/>
    <row r="48" spans="1:49" ht="21.75" customHeight="1" x14ac:dyDescent="0.2"/>
    <row r="49" ht="21.75" customHeight="1" x14ac:dyDescent="0.2"/>
    <row r="50" ht="21.75" customHeight="1" x14ac:dyDescent="0.2"/>
    <row r="51" ht="21.75" customHeight="1" x14ac:dyDescent="0.2"/>
    <row r="52" ht="21.75" customHeight="1" x14ac:dyDescent="0.2"/>
  </sheetData>
  <mergeCells count="235">
    <mergeCell ref="A1:AW1"/>
    <mergeCell ref="A2:AW2"/>
    <mergeCell ref="A3:AW3"/>
    <mergeCell ref="A5:AW5"/>
    <mergeCell ref="I6:AA6"/>
    <mergeCell ref="AC6:AS6"/>
    <mergeCell ref="A8:G8"/>
    <mergeCell ref="I8:K8"/>
    <mergeCell ref="M8:O8"/>
    <mergeCell ref="Q8:U8"/>
    <mergeCell ref="W8:AA8"/>
    <mergeCell ref="AC8:AG8"/>
    <mergeCell ref="AI8:AK8"/>
    <mergeCell ref="AM8:AO8"/>
    <mergeCell ref="AQ8:AS8"/>
    <mergeCell ref="A9:AW9"/>
    <mergeCell ref="C10:W10"/>
    <mergeCell ref="Y10:AV10"/>
    <mergeCell ref="G11:I11"/>
    <mergeCell ref="K11:M11"/>
    <mergeCell ref="O11:Q11"/>
    <mergeCell ref="S11:W11"/>
    <mergeCell ref="Y11:AC11"/>
    <mergeCell ref="AE11:AI11"/>
    <mergeCell ref="AK11:AM11"/>
    <mergeCell ref="AO11:AQ11"/>
    <mergeCell ref="AS11:AT11"/>
    <mergeCell ref="G12:I12"/>
    <mergeCell ref="K12:M12"/>
    <mergeCell ref="O12:Q12"/>
    <mergeCell ref="S12:W12"/>
    <mergeCell ref="Y12:AC12"/>
    <mergeCell ref="AE12:AI12"/>
    <mergeCell ref="AK12:AM12"/>
    <mergeCell ref="AO12:AQ12"/>
    <mergeCell ref="AS12:AT12"/>
    <mergeCell ref="G13:I13"/>
    <mergeCell ref="K13:M13"/>
    <mergeCell ref="O13:Q13"/>
    <mergeCell ref="S13:W13"/>
    <mergeCell ref="Y13:AC13"/>
    <mergeCell ref="AE13:AI13"/>
    <mergeCell ref="AK13:AM13"/>
    <mergeCell ref="AO13:AQ13"/>
    <mergeCell ref="AS13:AT13"/>
    <mergeCell ref="G14:I14"/>
    <mergeCell ref="K14:M14"/>
    <mergeCell ref="O14:Q14"/>
    <mergeCell ref="S14:W14"/>
    <mergeCell ref="Y14:AC14"/>
    <mergeCell ref="AE14:AI14"/>
    <mergeCell ref="AK14:AM14"/>
    <mergeCell ref="AO14:AQ14"/>
    <mergeCell ref="AS14:AT14"/>
    <mergeCell ref="G15:I15"/>
    <mergeCell ref="K15:M15"/>
    <mergeCell ref="O15:Q15"/>
    <mergeCell ref="S15:W15"/>
    <mergeCell ref="Y15:AC15"/>
    <mergeCell ref="AE15:AI15"/>
    <mergeCell ref="AK15:AM15"/>
    <mergeCell ref="AO15:AQ15"/>
    <mergeCell ref="AS15:AT15"/>
    <mergeCell ref="G16:I16"/>
    <mergeCell ref="K16:M16"/>
    <mergeCell ref="O16:Q16"/>
    <mergeCell ref="S16:W16"/>
    <mergeCell ref="Y16:AC16"/>
    <mergeCell ref="AE16:AI16"/>
    <mergeCell ref="AK16:AM16"/>
    <mergeCell ref="AO16:AQ16"/>
    <mergeCell ref="AS16:AT16"/>
    <mergeCell ref="G17:I17"/>
    <mergeCell ref="K17:M17"/>
    <mergeCell ref="O17:Q17"/>
    <mergeCell ref="S17:W17"/>
    <mergeCell ref="Y17:AC17"/>
    <mergeCell ref="AE17:AI17"/>
    <mergeCell ref="AK17:AM17"/>
    <mergeCell ref="AO17:AQ17"/>
    <mergeCell ref="AS17:AT17"/>
    <mergeCell ref="G18:I18"/>
    <mergeCell ref="K18:M18"/>
    <mergeCell ref="O18:Q18"/>
    <mergeCell ref="S18:W18"/>
    <mergeCell ref="Y18:AC18"/>
    <mergeCell ref="AE18:AI18"/>
    <mergeCell ref="AK18:AM18"/>
    <mergeCell ref="AO18:AQ18"/>
    <mergeCell ref="AS18:AT18"/>
    <mergeCell ref="G19:I19"/>
    <mergeCell ref="K19:M19"/>
    <mergeCell ref="O19:Q19"/>
    <mergeCell ref="S19:W19"/>
    <mergeCell ref="Y19:AC19"/>
    <mergeCell ref="AE19:AI19"/>
    <mergeCell ref="AK19:AM19"/>
    <mergeCell ref="AO19:AQ19"/>
    <mergeCell ref="AS19:AT19"/>
    <mergeCell ref="G20:I20"/>
    <mergeCell ref="K20:M20"/>
    <mergeCell ref="O20:Q20"/>
    <mergeCell ref="S20:W20"/>
    <mergeCell ref="Y20:AC20"/>
    <mergeCell ref="AE20:AI20"/>
    <mergeCell ref="AK20:AM20"/>
    <mergeCell ref="AO20:AQ20"/>
    <mergeCell ref="AS20:AT20"/>
    <mergeCell ref="G21:I21"/>
    <mergeCell ref="K21:M21"/>
    <mergeCell ref="O21:Q21"/>
    <mergeCell ref="S21:W21"/>
    <mergeCell ref="Y21:AC21"/>
    <mergeCell ref="AE21:AI21"/>
    <mergeCell ref="AK21:AM21"/>
    <mergeCell ref="AO21:AQ21"/>
    <mergeCell ref="AS21:AT21"/>
    <mergeCell ref="G22:I22"/>
    <mergeCell ref="K22:M22"/>
    <mergeCell ref="O22:Q22"/>
    <mergeCell ref="S22:W22"/>
    <mergeCell ref="Y22:AC22"/>
    <mergeCell ref="AE22:AI22"/>
    <mergeCell ref="AK22:AM22"/>
    <mergeCell ref="AO22:AQ22"/>
    <mergeCell ref="AS22:AT22"/>
    <mergeCell ref="G23:I23"/>
    <mergeCell ref="K23:M23"/>
    <mergeCell ref="O23:Q23"/>
    <mergeCell ref="S23:W23"/>
    <mergeCell ref="Y23:AC23"/>
    <mergeCell ref="AE23:AI23"/>
    <mergeCell ref="AK23:AM23"/>
    <mergeCell ref="AO23:AQ23"/>
    <mergeCell ref="AS23:AT23"/>
    <mergeCell ref="G24:I24"/>
    <mergeCell ref="K24:M24"/>
    <mergeCell ref="O24:Q24"/>
    <mergeCell ref="S24:W24"/>
    <mergeCell ref="Y24:AC24"/>
    <mergeCell ref="AE24:AI24"/>
    <mergeCell ref="AK24:AM24"/>
    <mergeCell ref="AO24:AQ24"/>
    <mergeCell ref="AS24:AT24"/>
    <mergeCell ref="G25:I25"/>
    <mergeCell ref="K25:M25"/>
    <mergeCell ref="O25:Q25"/>
    <mergeCell ref="S25:W25"/>
    <mergeCell ref="Y25:AC25"/>
    <mergeCell ref="AE25:AI25"/>
    <mergeCell ref="AK25:AM25"/>
    <mergeCell ref="AO25:AQ25"/>
    <mergeCell ref="AS25:AT25"/>
    <mergeCell ref="G26:I26"/>
    <mergeCell ref="K26:M26"/>
    <mergeCell ref="O26:Q26"/>
    <mergeCell ref="S26:W26"/>
    <mergeCell ref="Y26:AC26"/>
    <mergeCell ref="AE26:AI26"/>
    <mergeCell ref="AK26:AM26"/>
    <mergeCell ref="AO26:AQ26"/>
    <mergeCell ref="AS26:AT26"/>
    <mergeCell ref="G27:I27"/>
    <mergeCell ref="K27:M27"/>
    <mergeCell ref="O27:Q27"/>
    <mergeCell ref="S27:W27"/>
    <mergeCell ref="Y27:AC27"/>
    <mergeCell ref="AE27:AI27"/>
    <mergeCell ref="AK27:AM27"/>
    <mergeCell ref="AO27:AQ27"/>
    <mergeCell ref="AS27:AT27"/>
    <mergeCell ref="G28:I28"/>
    <mergeCell ref="K28:M28"/>
    <mergeCell ref="O28:Q28"/>
    <mergeCell ref="S28:W28"/>
    <mergeCell ref="Y28:AC28"/>
    <mergeCell ref="AE28:AI28"/>
    <mergeCell ref="AK28:AM28"/>
    <mergeCell ref="AO28:AQ28"/>
    <mergeCell ref="AS28:AT28"/>
    <mergeCell ref="G29:I29"/>
    <mergeCell ref="K29:M29"/>
    <mergeCell ref="O29:Q29"/>
    <mergeCell ref="S29:W29"/>
    <mergeCell ref="Y29:AC29"/>
    <mergeCell ref="AE29:AI29"/>
    <mergeCell ref="AK29:AM29"/>
    <mergeCell ref="AO29:AQ29"/>
    <mergeCell ref="AS29:AT29"/>
    <mergeCell ref="G30:I30"/>
    <mergeCell ref="K30:M30"/>
    <mergeCell ref="O30:Q30"/>
    <mergeCell ref="S30:W30"/>
    <mergeCell ref="Y30:AC30"/>
    <mergeCell ref="AE30:AI30"/>
    <mergeCell ref="AK30:AM30"/>
    <mergeCell ref="AO30:AQ30"/>
    <mergeCell ref="AS30:AT30"/>
    <mergeCell ref="G31:I31"/>
    <mergeCell ref="K31:M31"/>
    <mergeCell ref="O31:Q31"/>
    <mergeCell ref="S31:W31"/>
    <mergeCell ref="Y31:AC31"/>
    <mergeCell ref="AE31:AI31"/>
    <mergeCell ref="AK31:AM31"/>
    <mergeCell ref="AO31:AQ31"/>
    <mergeCell ref="AS31:AT31"/>
    <mergeCell ref="G32:I32"/>
    <mergeCell ref="K32:M32"/>
    <mergeCell ref="O32:Q32"/>
    <mergeCell ref="S32:W32"/>
    <mergeCell ref="Y32:AC32"/>
    <mergeCell ref="AE32:AI32"/>
    <mergeCell ref="AK32:AM32"/>
    <mergeCell ref="AO32:AQ32"/>
    <mergeCell ref="AS32:AT32"/>
    <mergeCell ref="G33:I33"/>
    <mergeCell ref="K33:M33"/>
    <mergeCell ref="O33:Q33"/>
    <mergeCell ref="S33:W33"/>
    <mergeCell ref="Y33:AC33"/>
    <mergeCell ref="AE33:AI33"/>
    <mergeCell ref="AK33:AM33"/>
    <mergeCell ref="AO33:AQ33"/>
    <mergeCell ref="AS33:AT33"/>
    <mergeCell ref="A35:AW35"/>
    <mergeCell ref="G34:I34"/>
    <mergeCell ref="K34:M34"/>
    <mergeCell ref="O34:Q34"/>
    <mergeCell ref="S34:W34"/>
    <mergeCell ref="Y34:AC34"/>
    <mergeCell ref="AE34:AI34"/>
    <mergeCell ref="AK34:AM34"/>
    <mergeCell ref="AO34:AQ34"/>
    <mergeCell ref="AS34:AT34"/>
  </mergeCells>
  <pageMargins left="0.39" right="0.39" top="0.39" bottom="0.39" header="0" footer="0"/>
  <pageSetup paperSize="9" scale="73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A21"/>
  <sheetViews>
    <sheetView rightToLeft="1" view="pageBreakPreview" topLeftCell="E1" zoomScale="90" zoomScaleNormal="100" zoomScaleSheetLayoutView="90" workbookViewId="0">
      <selection activeCell="U40" sqref="U40"/>
    </sheetView>
  </sheetViews>
  <sheetFormatPr defaultRowHeight="12.75" x14ac:dyDescent="0.2"/>
  <cols>
    <col min="1" max="1" width="5.140625" customWidth="1"/>
    <col min="2" max="2" width="31.5703125" customWidth="1"/>
    <col min="3" max="3" width="1.28515625" customWidth="1"/>
    <col min="4" max="4" width="2.5703125" customWidth="1"/>
    <col min="5" max="5" width="10.42578125" customWidth="1"/>
    <col min="6" max="6" width="1.28515625" customWidth="1"/>
    <col min="7" max="7" width="17.7109375" bestFit="1" customWidth="1"/>
    <col min="8" max="8" width="1.28515625" customWidth="1"/>
    <col min="9" max="9" width="17.5703125" bestFit="1" customWidth="1"/>
    <col min="10" max="10" width="1.28515625" customWidth="1"/>
    <col min="11" max="11" width="13" customWidth="1"/>
    <col min="12" max="12" width="1.28515625" customWidth="1"/>
    <col min="13" max="13" width="16" bestFit="1" customWidth="1"/>
    <col min="14" max="14" width="1.28515625" customWidth="1"/>
    <col min="15" max="15" width="13" customWidth="1"/>
    <col min="16" max="16" width="1.28515625" customWidth="1"/>
    <col min="17" max="17" width="16.140625" bestFit="1" customWidth="1"/>
    <col min="18" max="18" width="1.28515625" customWidth="1"/>
    <col min="19" max="19" width="15.5703125" customWidth="1"/>
    <col min="20" max="20" width="1.28515625" customWidth="1"/>
    <col min="21" max="21" width="19.42578125" customWidth="1"/>
    <col min="22" max="22" width="1.28515625" customWidth="1"/>
    <col min="23" max="23" width="17.7109375" bestFit="1" customWidth="1"/>
    <col min="24" max="24" width="1.28515625" customWidth="1"/>
    <col min="25" max="25" width="17.7109375" bestFit="1" customWidth="1"/>
    <col min="26" max="26" width="1.28515625" customWidth="1"/>
    <col min="27" max="27" width="15.5703125" customWidth="1"/>
    <col min="28" max="28" width="0.28515625" customWidth="1"/>
  </cols>
  <sheetData>
    <row r="1" spans="1:27" ht="29.1" customHeight="1" x14ac:dyDescent="0.2">
      <c r="A1" s="36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</row>
    <row r="2" spans="1:27" ht="21.75" customHeight="1" x14ac:dyDescent="0.2">
      <c r="A2" s="36" t="s">
        <v>1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</row>
    <row r="3" spans="1:27" ht="21.75" customHeight="1" x14ac:dyDescent="0.2">
      <c r="A3" s="36" t="s">
        <v>2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</row>
    <row r="4" spans="1:27" ht="14.45" customHeight="1" x14ac:dyDescent="0.2"/>
    <row r="5" spans="1:27" ht="14.45" customHeight="1" x14ac:dyDescent="0.2">
      <c r="A5" s="1" t="s">
        <v>79</v>
      </c>
      <c r="B5" s="47" t="s">
        <v>80</v>
      </c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</row>
    <row r="6" spans="1:27" ht="14.45" customHeight="1" x14ac:dyDescent="0.2">
      <c r="E6" s="43" t="s">
        <v>7</v>
      </c>
      <c r="F6" s="43"/>
      <c r="G6" s="43"/>
      <c r="H6" s="43"/>
      <c r="I6" s="43"/>
      <c r="K6" s="43" t="s">
        <v>8</v>
      </c>
      <c r="L6" s="43"/>
      <c r="M6" s="43"/>
      <c r="N6" s="43"/>
      <c r="O6" s="43"/>
      <c r="P6" s="43"/>
      <c r="Q6" s="43"/>
      <c r="S6" s="43" t="s">
        <v>9</v>
      </c>
      <c r="T6" s="43"/>
      <c r="U6" s="43"/>
      <c r="V6" s="43"/>
      <c r="W6" s="43"/>
      <c r="X6" s="43"/>
      <c r="Y6" s="43"/>
      <c r="Z6" s="43"/>
      <c r="AA6" s="43"/>
    </row>
    <row r="7" spans="1:27" ht="14.45" customHeight="1" x14ac:dyDescent="0.2">
      <c r="E7" s="3"/>
      <c r="F7" s="3"/>
      <c r="G7" s="3"/>
      <c r="H7" s="3"/>
      <c r="I7" s="3"/>
      <c r="K7" s="46" t="s">
        <v>81</v>
      </c>
      <c r="L7" s="46"/>
      <c r="M7" s="46"/>
      <c r="N7" s="3"/>
      <c r="O7" s="46" t="s">
        <v>82</v>
      </c>
      <c r="P7" s="46"/>
      <c r="Q7" s="46"/>
      <c r="S7" s="3"/>
      <c r="T7" s="3"/>
      <c r="U7" s="3"/>
      <c r="V7" s="3"/>
      <c r="W7" s="3"/>
      <c r="X7" s="3"/>
      <c r="Y7" s="3"/>
      <c r="Z7" s="3"/>
      <c r="AA7" s="3"/>
    </row>
    <row r="8" spans="1:27" ht="14.45" customHeight="1" x14ac:dyDescent="0.2">
      <c r="A8" s="43" t="s">
        <v>83</v>
      </c>
      <c r="B8" s="43"/>
      <c r="D8" s="43" t="s">
        <v>84</v>
      </c>
      <c r="E8" s="43"/>
      <c r="G8" s="2" t="s">
        <v>14</v>
      </c>
      <c r="I8" s="2" t="s">
        <v>15</v>
      </c>
      <c r="K8" s="4" t="s">
        <v>13</v>
      </c>
      <c r="L8" s="3"/>
      <c r="M8" s="4" t="s">
        <v>14</v>
      </c>
      <c r="O8" s="4" t="s">
        <v>13</v>
      </c>
      <c r="P8" s="3"/>
      <c r="Q8" s="4" t="s">
        <v>16</v>
      </c>
      <c r="S8" s="2" t="s">
        <v>13</v>
      </c>
      <c r="U8" s="2" t="s">
        <v>85</v>
      </c>
      <c r="W8" s="2" t="s">
        <v>14</v>
      </c>
      <c r="Y8" s="2" t="s">
        <v>15</v>
      </c>
      <c r="AA8" s="2" t="s">
        <v>18</v>
      </c>
    </row>
    <row r="9" spans="1:27" ht="21.75" customHeight="1" x14ac:dyDescent="0.2">
      <c r="A9" s="44" t="s">
        <v>86</v>
      </c>
      <c r="B9" s="44"/>
      <c r="D9" s="45">
        <v>61771791</v>
      </c>
      <c r="E9" s="45"/>
      <c r="F9" s="20"/>
      <c r="G9" s="19">
        <v>1801472996384</v>
      </c>
      <c r="H9" s="20"/>
      <c r="I9" s="19">
        <v>2382770615295.6401</v>
      </c>
      <c r="J9" s="20"/>
      <c r="K9" s="19">
        <v>0</v>
      </c>
      <c r="L9" s="20"/>
      <c r="M9" s="19">
        <v>0</v>
      </c>
      <c r="N9" s="20"/>
      <c r="O9" s="19">
        <v>0</v>
      </c>
      <c r="P9" s="20"/>
      <c r="Q9" s="19">
        <v>0</v>
      </c>
      <c r="R9" s="20"/>
      <c r="S9" s="19">
        <v>61771791</v>
      </c>
      <c r="T9" s="20"/>
      <c r="U9" s="19">
        <v>39376</v>
      </c>
      <c r="V9" s="20"/>
      <c r="W9" s="19">
        <v>1801472996384</v>
      </c>
      <c r="X9" s="20"/>
      <c r="Y9" s="19">
        <v>2431869981283.0498</v>
      </c>
      <c r="Z9" s="20"/>
      <c r="AA9" s="27">
        <f>Y9/63493790151707*100</f>
        <v>3.8300910616180475</v>
      </c>
    </row>
    <row r="10" spans="1:27" ht="21.75" customHeight="1" x14ac:dyDescent="0.2">
      <c r="A10" s="39" t="s">
        <v>87</v>
      </c>
      <c r="B10" s="39"/>
      <c r="D10" s="40">
        <v>7485587</v>
      </c>
      <c r="E10" s="40"/>
      <c r="F10" s="20"/>
      <c r="G10" s="21">
        <v>173759275082</v>
      </c>
      <c r="H10" s="20"/>
      <c r="I10" s="21">
        <v>187194396512.367</v>
      </c>
      <c r="J10" s="20"/>
      <c r="K10" s="21">
        <v>0</v>
      </c>
      <c r="L10" s="20"/>
      <c r="M10" s="21">
        <v>0</v>
      </c>
      <c r="N10" s="20"/>
      <c r="O10" s="21">
        <v>-600000</v>
      </c>
      <c r="P10" s="20"/>
      <c r="Q10" s="21">
        <v>15237742393</v>
      </c>
      <c r="R10" s="20"/>
      <c r="S10" s="21">
        <v>6885587</v>
      </c>
      <c r="T10" s="20"/>
      <c r="U10" s="21">
        <v>25545</v>
      </c>
      <c r="V10" s="20"/>
      <c r="W10" s="21">
        <v>159728973094</v>
      </c>
      <c r="X10" s="20"/>
      <c r="Y10" s="21">
        <v>175859340105.01599</v>
      </c>
      <c r="Z10" s="20"/>
      <c r="AA10" s="28">
        <f>Y10/63493790151707*100</f>
        <v>0.27697092847163746</v>
      </c>
    </row>
    <row r="11" spans="1:27" ht="21.75" customHeight="1" x14ac:dyDescent="0.2">
      <c r="A11" s="39" t="s">
        <v>88</v>
      </c>
      <c r="B11" s="39"/>
      <c r="D11" s="40">
        <v>125363159</v>
      </c>
      <c r="E11" s="40"/>
      <c r="F11" s="20"/>
      <c r="G11" s="21">
        <v>1266815034684</v>
      </c>
      <c r="H11" s="20"/>
      <c r="I11" s="21">
        <v>1268562632139.21</v>
      </c>
      <c r="J11" s="20"/>
      <c r="K11" s="21">
        <v>13350000</v>
      </c>
      <c r="L11" s="20"/>
      <c r="M11" s="21">
        <v>134186355183</v>
      </c>
      <c r="N11" s="20"/>
      <c r="O11" s="21">
        <v>-49000000</v>
      </c>
      <c r="P11" s="20"/>
      <c r="Q11" s="21">
        <v>493113523933</v>
      </c>
      <c r="R11" s="20"/>
      <c r="S11" s="21">
        <v>89713159</v>
      </c>
      <c r="T11" s="20"/>
      <c r="U11" s="21">
        <v>10103</v>
      </c>
      <c r="V11" s="20"/>
      <c r="W11" s="21">
        <v>908681757485</v>
      </c>
      <c r="X11" s="20"/>
      <c r="Y11" s="21">
        <v>906202100618.49194</v>
      </c>
      <c r="Z11" s="20"/>
      <c r="AA11" s="28">
        <f t="shared" ref="AA11:AA16" si="0">Y11/63493790151707*100</f>
        <v>1.4272294951258775</v>
      </c>
    </row>
    <row r="12" spans="1:27" ht="21.75" customHeight="1" x14ac:dyDescent="0.2">
      <c r="A12" s="39" t="s">
        <v>89</v>
      </c>
      <c r="B12" s="39"/>
      <c r="D12" s="40">
        <v>22929000</v>
      </c>
      <c r="E12" s="40"/>
      <c r="F12" s="20"/>
      <c r="G12" s="21">
        <v>289445193758</v>
      </c>
      <c r="H12" s="20"/>
      <c r="I12" s="21">
        <v>306434475760.68799</v>
      </c>
      <c r="J12" s="20"/>
      <c r="K12" s="21">
        <v>0</v>
      </c>
      <c r="L12" s="20"/>
      <c r="M12" s="21">
        <v>0</v>
      </c>
      <c r="N12" s="20"/>
      <c r="O12" s="21">
        <v>-2800000</v>
      </c>
      <c r="P12" s="20"/>
      <c r="Q12" s="21">
        <v>38030867883</v>
      </c>
      <c r="R12" s="20"/>
      <c r="S12" s="21">
        <v>20129000</v>
      </c>
      <c r="T12" s="20"/>
      <c r="U12" s="21">
        <v>13669</v>
      </c>
      <c r="V12" s="20"/>
      <c r="W12" s="21">
        <v>253080376639</v>
      </c>
      <c r="X12" s="20"/>
      <c r="Y12" s="21">
        <v>275091711631.06299</v>
      </c>
      <c r="Z12" s="20"/>
      <c r="AA12" s="28">
        <f t="shared" si="0"/>
        <v>0.43325766342469207</v>
      </c>
    </row>
    <row r="13" spans="1:27" ht="21.75" customHeight="1" x14ac:dyDescent="0.2">
      <c r="A13" s="39" t="s">
        <v>90</v>
      </c>
      <c r="B13" s="39"/>
      <c r="D13" s="40">
        <v>1788460</v>
      </c>
      <c r="E13" s="40"/>
      <c r="F13" s="20"/>
      <c r="G13" s="21">
        <v>33194561172</v>
      </c>
      <c r="H13" s="20"/>
      <c r="I13" s="21">
        <v>33827742388.822498</v>
      </c>
      <c r="J13" s="20"/>
      <c r="K13" s="21">
        <v>0</v>
      </c>
      <c r="L13" s="20"/>
      <c r="M13" s="21">
        <v>0</v>
      </c>
      <c r="N13" s="20"/>
      <c r="O13" s="21">
        <v>0</v>
      </c>
      <c r="P13" s="20"/>
      <c r="Q13" s="21">
        <v>0</v>
      </c>
      <c r="R13" s="20"/>
      <c r="S13" s="21">
        <v>1788460</v>
      </c>
      <c r="T13" s="20"/>
      <c r="U13" s="21">
        <v>19311</v>
      </c>
      <c r="V13" s="20"/>
      <c r="W13" s="21">
        <v>33194561172</v>
      </c>
      <c r="X13" s="20"/>
      <c r="Y13" s="21">
        <v>34530475381.6763</v>
      </c>
      <c r="Z13" s="20"/>
      <c r="AA13" s="28">
        <f t="shared" si="0"/>
        <v>5.4384019758738508E-2</v>
      </c>
    </row>
    <row r="14" spans="1:27" ht="21.75" customHeight="1" x14ac:dyDescent="0.2">
      <c r="A14" s="39" t="s">
        <v>91</v>
      </c>
      <c r="B14" s="39"/>
      <c r="D14" s="40">
        <v>25825385</v>
      </c>
      <c r="E14" s="40"/>
      <c r="F14" s="20"/>
      <c r="G14" s="21">
        <v>266726977243</v>
      </c>
      <c r="H14" s="20"/>
      <c r="I14" s="21">
        <v>269385722409.67999</v>
      </c>
      <c r="J14" s="20"/>
      <c r="K14" s="21">
        <v>0</v>
      </c>
      <c r="L14" s="20"/>
      <c r="M14" s="21">
        <v>0</v>
      </c>
      <c r="N14" s="20"/>
      <c r="O14" s="21">
        <v>-7550000</v>
      </c>
      <c r="P14" s="20"/>
      <c r="Q14" s="21">
        <v>79021153999</v>
      </c>
      <c r="R14" s="20"/>
      <c r="S14" s="21">
        <v>18275385</v>
      </c>
      <c r="T14" s="20"/>
      <c r="U14" s="21">
        <v>10639</v>
      </c>
      <c r="V14" s="20"/>
      <c r="W14" s="21">
        <v>188749875325</v>
      </c>
      <c r="X14" s="20"/>
      <c r="Y14" s="21">
        <v>194395365048.56</v>
      </c>
      <c r="Z14" s="20"/>
      <c r="AA14" s="28">
        <f t="shared" si="0"/>
        <v>0.30616437384520157</v>
      </c>
    </row>
    <row r="15" spans="1:27" ht="21.75" customHeight="1" x14ac:dyDescent="0.2">
      <c r="A15" s="39" t="s">
        <v>92</v>
      </c>
      <c r="B15" s="39"/>
      <c r="D15" s="40">
        <v>5824670</v>
      </c>
      <c r="E15" s="40"/>
      <c r="F15" s="20"/>
      <c r="G15" s="21">
        <v>58257621258</v>
      </c>
      <c r="H15" s="20"/>
      <c r="I15" s="21">
        <v>65398779529.231201</v>
      </c>
      <c r="J15" s="20"/>
      <c r="K15" s="21">
        <v>0</v>
      </c>
      <c r="L15" s="20"/>
      <c r="M15" s="21">
        <v>0</v>
      </c>
      <c r="N15" s="20"/>
      <c r="O15" s="21">
        <v>0</v>
      </c>
      <c r="P15" s="20"/>
      <c r="Q15" s="21">
        <v>0</v>
      </c>
      <c r="R15" s="20"/>
      <c r="S15" s="21">
        <v>5824670</v>
      </c>
      <c r="T15" s="20"/>
      <c r="U15" s="21">
        <v>11492</v>
      </c>
      <c r="V15" s="20"/>
      <c r="W15" s="21">
        <v>58257621258</v>
      </c>
      <c r="X15" s="20"/>
      <c r="Y15" s="21">
        <v>66924556932.317497</v>
      </c>
      <c r="Z15" s="20"/>
      <c r="AA15" s="28">
        <f t="shared" si="0"/>
        <v>0.10540331073702373</v>
      </c>
    </row>
    <row r="16" spans="1:27" ht="21.75" customHeight="1" x14ac:dyDescent="0.2">
      <c r="A16" s="41" t="s">
        <v>93</v>
      </c>
      <c r="B16" s="41"/>
      <c r="D16" s="42">
        <v>0</v>
      </c>
      <c r="E16" s="42"/>
      <c r="F16" s="20"/>
      <c r="G16" s="22">
        <v>0</v>
      </c>
      <c r="H16" s="20"/>
      <c r="I16" s="22">
        <v>0</v>
      </c>
      <c r="J16" s="20"/>
      <c r="K16" s="22">
        <v>20000000</v>
      </c>
      <c r="L16" s="20"/>
      <c r="M16" s="22">
        <v>444963414881</v>
      </c>
      <c r="N16" s="20"/>
      <c r="O16" s="22">
        <v>0</v>
      </c>
      <c r="P16" s="20"/>
      <c r="Q16" s="22">
        <v>0</v>
      </c>
      <c r="R16" s="20"/>
      <c r="S16" s="22">
        <v>20000000</v>
      </c>
      <c r="T16" s="20"/>
      <c r="U16" s="21">
        <v>22304</v>
      </c>
      <c r="V16" s="20"/>
      <c r="W16" s="22">
        <v>444963414881</v>
      </c>
      <c r="X16" s="20"/>
      <c r="Y16" s="22">
        <v>445996360000</v>
      </c>
      <c r="Z16" s="20"/>
      <c r="AA16" s="28">
        <f t="shared" si="0"/>
        <v>0.70242516462534665</v>
      </c>
    </row>
    <row r="17" spans="1:27" ht="21.75" customHeight="1" x14ac:dyDescent="0.2">
      <c r="A17" s="38" t="s">
        <v>36</v>
      </c>
      <c r="B17" s="38"/>
      <c r="D17" s="52">
        <v>250988052</v>
      </c>
      <c r="E17" s="52"/>
      <c r="F17" s="20"/>
      <c r="G17" s="23">
        <v>3889671659581</v>
      </c>
      <c r="H17" s="20"/>
      <c r="I17" s="23">
        <v>4513574364035.6396</v>
      </c>
      <c r="J17" s="20"/>
      <c r="K17" s="23">
        <f>SUM(K9:K16)</f>
        <v>33350000</v>
      </c>
      <c r="L17" s="20"/>
      <c r="M17" s="23">
        <f>SUM(M9:M16)</f>
        <v>579149770064</v>
      </c>
      <c r="N17" s="20"/>
      <c r="O17" s="23">
        <f>SUM(O9:O16)</f>
        <v>-59950000</v>
      </c>
      <c r="P17" s="20"/>
      <c r="Q17" s="23">
        <f>SUM(Q9:Q16)</f>
        <v>625403288208</v>
      </c>
      <c r="R17" s="20"/>
      <c r="S17" s="23">
        <f>SUM(S9:S16)</f>
        <v>224388052</v>
      </c>
      <c r="T17" s="20"/>
      <c r="U17" s="21"/>
      <c r="V17" s="20"/>
      <c r="W17" s="23">
        <f>SUM(W9:W16)</f>
        <v>3848129576238</v>
      </c>
      <c r="X17" s="20"/>
      <c r="Y17" s="23">
        <f>SUM(Y9:Y16)</f>
        <v>4530869891000.1738</v>
      </c>
      <c r="Z17" s="20"/>
      <c r="AA17" s="30">
        <f>SUM(AA9:AA16)</f>
        <v>7.1359260176065655</v>
      </c>
    </row>
    <row r="18" spans="1:27" x14ac:dyDescent="0.2">
      <c r="G18" s="25"/>
    </row>
    <row r="21" spans="1:27" ht="18.75" x14ac:dyDescent="0.2">
      <c r="G21" s="21"/>
    </row>
  </sheetData>
  <mergeCells count="29">
    <mergeCell ref="A1:AA1"/>
    <mergeCell ref="A2:AA2"/>
    <mergeCell ref="A3:AA3"/>
    <mergeCell ref="B5:AA5"/>
    <mergeCell ref="E6:I6"/>
    <mergeCell ref="K6:Q6"/>
    <mergeCell ref="S6:AA6"/>
    <mergeCell ref="K7:M7"/>
    <mergeCell ref="O7:Q7"/>
    <mergeCell ref="A8:B8"/>
    <mergeCell ref="D8:E8"/>
    <mergeCell ref="A9:B9"/>
    <mergeCell ref="D9:E9"/>
    <mergeCell ref="A10:B10"/>
    <mergeCell ref="D10:E10"/>
    <mergeCell ref="A11:B11"/>
    <mergeCell ref="D11:E11"/>
    <mergeCell ref="A12:B12"/>
    <mergeCell ref="D12:E12"/>
    <mergeCell ref="A16:B16"/>
    <mergeCell ref="D16:E16"/>
    <mergeCell ref="A17:B17"/>
    <mergeCell ref="D17:E17"/>
    <mergeCell ref="A13:B13"/>
    <mergeCell ref="D13:E13"/>
    <mergeCell ref="A14:B14"/>
    <mergeCell ref="D14:E14"/>
    <mergeCell ref="A15:B15"/>
    <mergeCell ref="D15:E15"/>
  </mergeCells>
  <pageMargins left="0.39" right="0.39" top="0.39" bottom="0.39" header="0" footer="0"/>
  <pageSetup paperSize="9" scale="58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36"/>
  <sheetViews>
    <sheetView rightToLeft="1" view="pageBreakPreview" topLeftCell="A16" zoomScaleNormal="100" zoomScaleSheetLayoutView="100" workbookViewId="0">
      <selection sqref="A1:L1"/>
    </sheetView>
  </sheetViews>
  <sheetFormatPr defaultRowHeight="12.75" x14ac:dyDescent="0.2"/>
  <cols>
    <col min="1" max="1" width="5.140625" customWidth="1"/>
    <col min="2" max="2" width="58.7109375" customWidth="1"/>
    <col min="3" max="3" width="1.28515625" customWidth="1"/>
    <col min="4" max="4" width="17.7109375" bestFit="1" customWidth="1"/>
    <col min="5" max="5" width="1.28515625" customWidth="1"/>
    <col min="6" max="6" width="17.7109375" bestFit="1" customWidth="1"/>
    <col min="7" max="7" width="1.28515625" customWidth="1"/>
    <col min="8" max="8" width="17.5703125" bestFit="1" customWidth="1"/>
    <col min="9" max="9" width="1.28515625" customWidth="1"/>
    <col min="10" max="10" width="16.140625" bestFit="1" customWidth="1"/>
    <col min="11" max="11" width="1.28515625" customWidth="1"/>
    <col min="12" max="12" width="19.42578125" customWidth="1"/>
    <col min="13" max="13" width="0.28515625" customWidth="1"/>
  </cols>
  <sheetData>
    <row r="1" spans="1:12" ht="29.1" customHeight="1" x14ac:dyDescent="0.2">
      <c r="A1" s="36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</row>
    <row r="2" spans="1:12" ht="21.75" customHeight="1" x14ac:dyDescent="0.2">
      <c r="A2" s="36" t="s">
        <v>1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</row>
    <row r="3" spans="1:12" ht="21.75" customHeight="1" x14ac:dyDescent="0.2">
      <c r="A3" s="36" t="s">
        <v>2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</row>
    <row r="4" spans="1:12" ht="14.45" customHeight="1" x14ac:dyDescent="0.2"/>
    <row r="5" spans="1:12" ht="14.45" customHeight="1" x14ac:dyDescent="0.2">
      <c r="A5" s="1" t="s">
        <v>94</v>
      </c>
      <c r="B5" s="47" t="s">
        <v>95</v>
      </c>
      <c r="C5" s="47"/>
      <c r="D5" s="47"/>
      <c r="E5" s="47"/>
      <c r="F5" s="47"/>
      <c r="G5" s="47"/>
      <c r="H5" s="47"/>
      <c r="I5" s="47"/>
      <c r="J5" s="47"/>
      <c r="K5" s="47"/>
      <c r="L5" s="47"/>
    </row>
    <row r="6" spans="1:12" ht="14.45" customHeight="1" x14ac:dyDescent="0.2">
      <c r="D6" s="2" t="s">
        <v>7</v>
      </c>
      <c r="F6" s="43" t="s">
        <v>8</v>
      </c>
      <c r="G6" s="43"/>
      <c r="H6" s="43"/>
      <c r="J6" s="51" t="s">
        <v>9</v>
      </c>
      <c r="K6" s="51"/>
      <c r="L6" s="51"/>
    </row>
    <row r="7" spans="1:12" ht="14.45" customHeight="1" x14ac:dyDescent="0.2">
      <c r="D7" s="3"/>
      <c r="F7" s="3"/>
      <c r="G7" s="3"/>
      <c r="H7" s="3"/>
    </row>
    <row r="8" spans="1:12" ht="14.45" customHeight="1" x14ac:dyDescent="0.2">
      <c r="A8" s="43" t="s">
        <v>96</v>
      </c>
      <c r="B8" s="43"/>
      <c r="D8" s="2" t="s">
        <v>97</v>
      </c>
      <c r="F8" s="2" t="s">
        <v>98</v>
      </c>
      <c r="H8" s="2" t="s">
        <v>99</v>
      </c>
      <c r="J8" s="2" t="s">
        <v>97</v>
      </c>
      <c r="L8" s="2" t="s">
        <v>18</v>
      </c>
    </row>
    <row r="9" spans="1:12" ht="21.75" customHeight="1" x14ac:dyDescent="0.2">
      <c r="A9" s="44" t="s">
        <v>100</v>
      </c>
      <c r="B9" s="44"/>
      <c r="D9" s="19">
        <v>14260494529</v>
      </c>
      <c r="E9" s="20"/>
      <c r="F9" s="19">
        <v>47828144172</v>
      </c>
      <c r="G9" s="20"/>
      <c r="H9" s="19">
        <v>60869236244</v>
      </c>
      <c r="I9" s="20"/>
      <c r="J9" s="19">
        <v>1219402457</v>
      </c>
      <c r="K9" s="20"/>
      <c r="L9" s="27">
        <f>J9/63430680929205*100</f>
        <v>1.9224174155736643E-3</v>
      </c>
    </row>
    <row r="10" spans="1:12" ht="21.75" customHeight="1" x14ac:dyDescent="0.2">
      <c r="A10" s="39" t="s">
        <v>101</v>
      </c>
      <c r="B10" s="39"/>
      <c r="D10" s="21">
        <v>48503290740</v>
      </c>
      <c r="E10" s="20"/>
      <c r="F10" s="21">
        <v>3565954081</v>
      </c>
      <c r="G10" s="20"/>
      <c r="H10" s="21">
        <v>51916865803</v>
      </c>
      <c r="I10" s="20"/>
      <c r="J10" s="21">
        <v>152379018</v>
      </c>
      <c r="K10" s="20"/>
      <c r="L10" s="28">
        <f>J10/63430680929205*100</f>
        <v>2.4022920102350828E-4</v>
      </c>
    </row>
    <row r="11" spans="1:12" ht="21.75" customHeight="1" x14ac:dyDescent="0.2">
      <c r="A11" s="39" t="s">
        <v>102</v>
      </c>
      <c r="B11" s="39"/>
      <c r="D11" s="21">
        <v>32371597666</v>
      </c>
      <c r="E11" s="20"/>
      <c r="F11" s="21">
        <v>0</v>
      </c>
      <c r="G11" s="20"/>
      <c r="H11" s="21">
        <v>0</v>
      </c>
      <c r="I11" s="20"/>
      <c r="J11" s="21">
        <v>32371597666</v>
      </c>
      <c r="K11" s="20"/>
      <c r="L11" s="28">
        <f t="shared" ref="L11:L34" si="0">J11/63430680929205*100</f>
        <v>5.1034605323139991E-2</v>
      </c>
    </row>
    <row r="12" spans="1:12" ht="21.75" customHeight="1" x14ac:dyDescent="0.2">
      <c r="A12" s="39" t="s">
        <v>103</v>
      </c>
      <c r="B12" s="39"/>
      <c r="D12" s="21">
        <v>190000</v>
      </c>
      <c r="E12" s="20"/>
      <c r="F12" s="21">
        <v>0</v>
      </c>
      <c r="G12" s="20"/>
      <c r="H12" s="21">
        <v>0</v>
      </c>
      <c r="I12" s="20"/>
      <c r="J12" s="21">
        <v>190000</v>
      </c>
      <c r="K12" s="20"/>
      <c r="L12" s="28">
        <f t="shared" si="0"/>
        <v>2.9953958749403787E-7</v>
      </c>
    </row>
    <row r="13" spans="1:12" ht="21.75" customHeight="1" x14ac:dyDescent="0.2">
      <c r="A13" s="39" t="s">
        <v>104</v>
      </c>
      <c r="B13" s="39"/>
      <c r="D13" s="21">
        <v>4702636695</v>
      </c>
      <c r="E13" s="20"/>
      <c r="F13" s="21">
        <v>3164734093</v>
      </c>
      <c r="G13" s="20"/>
      <c r="H13" s="21">
        <v>7713137591</v>
      </c>
      <c r="I13" s="20"/>
      <c r="J13" s="21">
        <v>154233197</v>
      </c>
      <c r="K13" s="20"/>
      <c r="L13" s="28">
        <f t="shared" si="0"/>
        <v>2.4315235898561408E-4</v>
      </c>
    </row>
    <row r="14" spans="1:12" ht="21.75" customHeight="1" x14ac:dyDescent="0.2">
      <c r="A14" s="39" t="s">
        <v>105</v>
      </c>
      <c r="B14" s="39"/>
      <c r="D14" s="21">
        <v>2295505983</v>
      </c>
      <c r="E14" s="20"/>
      <c r="F14" s="21">
        <v>47940</v>
      </c>
      <c r="G14" s="20"/>
      <c r="H14" s="21">
        <v>2054185980</v>
      </c>
      <c r="I14" s="20"/>
      <c r="J14" s="21">
        <v>241367943</v>
      </c>
      <c r="K14" s="20"/>
      <c r="L14" s="28">
        <f t="shared" si="0"/>
        <v>3.8052238989739182E-4</v>
      </c>
    </row>
    <row r="15" spans="1:12" ht="21.75" customHeight="1" x14ac:dyDescent="0.2">
      <c r="A15" s="39" t="s">
        <v>106</v>
      </c>
      <c r="B15" s="39"/>
      <c r="D15" s="21">
        <v>1000000</v>
      </c>
      <c r="E15" s="20"/>
      <c r="F15" s="21">
        <v>0</v>
      </c>
      <c r="G15" s="20"/>
      <c r="H15" s="21">
        <v>1000000</v>
      </c>
      <c r="I15" s="20"/>
      <c r="J15" s="21">
        <v>0</v>
      </c>
      <c r="K15" s="20"/>
      <c r="L15" s="28">
        <f t="shared" si="0"/>
        <v>0</v>
      </c>
    </row>
    <row r="16" spans="1:12" ht="21.75" customHeight="1" x14ac:dyDescent="0.2">
      <c r="A16" s="39" t="s">
        <v>107</v>
      </c>
      <c r="B16" s="39"/>
      <c r="D16" s="21">
        <v>1000000</v>
      </c>
      <c r="E16" s="20"/>
      <c r="F16" s="21">
        <v>0</v>
      </c>
      <c r="G16" s="20"/>
      <c r="H16" s="21">
        <v>0</v>
      </c>
      <c r="I16" s="20"/>
      <c r="J16" s="21">
        <v>1000000</v>
      </c>
      <c r="K16" s="20"/>
      <c r="L16" s="28">
        <f t="shared" si="0"/>
        <v>1.5765241447054626E-6</v>
      </c>
    </row>
    <row r="17" spans="1:12" ht="21.75" customHeight="1" x14ac:dyDescent="0.2">
      <c r="A17" s="39" t="s">
        <v>108</v>
      </c>
      <c r="B17" s="39"/>
      <c r="D17" s="21">
        <v>1000000</v>
      </c>
      <c r="E17" s="20"/>
      <c r="F17" s="21">
        <v>0</v>
      </c>
      <c r="G17" s="20"/>
      <c r="H17" s="21">
        <v>1000000</v>
      </c>
      <c r="I17" s="20"/>
      <c r="J17" s="21">
        <v>0</v>
      </c>
      <c r="K17" s="20"/>
      <c r="L17" s="28">
        <f t="shared" si="0"/>
        <v>0</v>
      </c>
    </row>
    <row r="18" spans="1:12" ht="21.75" customHeight="1" x14ac:dyDescent="0.2">
      <c r="A18" s="39" t="s">
        <v>109</v>
      </c>
      <c r="B18" s="39"/>
      <c r="D18" s="21">
        <v>1000000</v>
      </c>
      <c r="E18" s="20"/>
      <c r="F18" s="21">
        <v>0</v>
      </c>
      <c r="G18" s="20"/>
      <c r="H18" s="21">
        <v>1000000</v>
      </c>
      <c r="I18" s="20"/>
      <c r="J18" s="21">
        <v>0</v>
      </c>
      <c r="K18" s="20"/>
      <c r="L18" s="28">
        <f t="shared" si="0"/>
        <v>0</v>
      </c>
    </row>
    <row r="19" spans="1:12" ht="21.75" customHeight="1" x14ac:dyDescent="0.2">
      <c r="A19" s="39" t="s">
        <v>110</v>
      </c>
      <c r="B19" s="39"/>
      <c r="D19" s="21">
        <v>1000000</v>
      </c>
      <c r="E19" s="20"/>
      <c r="F19" s="21">
        <v>0</v>
      </c>
      <c r="G19" s="20"/>
      <c r="H19" s="21">
        <v>1000000</v>
      </c>
      <c r="I19" s="20"/>
      <c r="J19" s="21">
        <v>0</v>
      </c>
      <c r="K19" s="20"/>
      <c r="L19" s="28">
        <f t="shared" si="0"/>
        <v>0</v>
      </c>
    </row>
    <row r="20" spans="1:12" ht="21.75" customHeight="1" x14ac:dyDescent="0.2">
      <c r="A20" s="39" t="s">
        <v>111</v>
      </c>
      <c r="B20" s="39"/>
      <c r="D20" s="21">
        <v>72441372</v>
      </c>
      <c r="E20" s="20"/>
      <c r="F20" s="21">
        <v>22453</v>
      </c>
      <c r="G20" s="20"/>
      <c r="H20" s="21">
        <v>0</v>
      </c>
      <c r="I20" s="20"/>
      <c r="J20" s="21">
        <v>72463825</v>
      </c>
      <c r="K20" s="20"/>
      <c r="L20" s="28">
        <f t="shared" si="0"/>
        <v>1.1424096973021131E-4</v>
      </c>
    </row>
    <row r="21" spans="1:12" ht="21.75" customHeight="1" x14ac:dyDescent="0.2">
      <c r="A21" s="39" t="s">
        <v>112</v>
      </c>
      <c r="B21" s="39"/>
      <c r="D21" s="21">
        <v>40863915219</v>
      </c>
      <c r="E21" s="20"/>
      <c r="F21" s="21">
        <v>86956314510</v>
      </c>
      <c r="G21" s="20"/>
      <c r="H21" s="21">
        <v>127665457404</v>
      </c>
      <c r="I21" s="20"/>
      <c r="J21" s="21">
        <v>154772325</v>
      </c>
      <c r="K21" s="20"/>
      <c r="L21" s="28">
        <f t="shared" si="0"/>
        <v>2.4400230729470083E-4</v>
      </c>
    </row>
    <row r="22" spans="1:12" ht="21.75" customHeight="1" x14ac:dyDescent="0.2">
      <c r="A22" s="39" t="s">
        <v>113</v>
      </c>
      <c r="B22" s="39"/>
      <c r="D22" s="21">
        <v>36388542</v>
      </c>
      <c r="E22" s="20"/>
      <c r="F22" s="21">
        <v>153873</v>
      </c>
      <c r="G22" s="20"/>
      <c r="H22" s="21">
        <v>0</v>
      </c>
      <c r="I22" s="20"/>
      <c r="J22" s="21">
        <v>36542415</v>
      </c>
      <c r="K22" s="20"/>
      <c r="L22" s="28">
        <f t="shared" si="0"/>
        <v>5.7609999553347064E-5</v>
      </c>
    </row>
    <row r="23" spans="1:12" ht="21.75" customHeight="1" x14ac:dyDescent="0.2">
      <c r="A23" s="39" t="s">
        <v>114</v>
      </c>
      <c r="B23" s="39"/>
      <c r="D23" s="21">
        <v>43456252697</v>
      </c>
      <c r="E23" s="20"/>
      <c r="F23" s="21">
        <v>5675633655</v>
      </c>
      <c r="G23" s="20"/>
      <c r="H23" s="21">
        <v>43885434192</v>
      </c>
      <c r="I23" s="20"/>
      <c r="J23" s="21">
        <v>5246452160</v>
      </c>
      <c r="K23" s="20"/>
      <c r="L23" s="28">
        <f t="shared" si="0"/>
        <v>8.2711585042821271E-3</v>
      </c>
    </row>
    <row r="24" spans="1:12" ht="21.75" customHeight="1" x14ac:dyDescent="0.2">
      <c r="A24" s="39" t="s">
        <v>115</v>
      </c>
      <c r="B24" s="39"/>
      <c r="D24" s="21">
        <v>1813599087</v>
      </c>
      <c r="E24" s="20"/>
      <c r="F24" s="21">
        <v>7826646396</v>
      </c>
      <c r="G24" s="20"/>
      <c r="H24" s="21">
        <v>8128902288</v>
      </c>
      <c r="I24" s="20"/>
      <c r="J24" s="21">
        <v>1511343195</v>
      </c>
      <c r="K24" s="20"/>
      <c r="L24" s="28">
        <f t="shared" si="0"/>
        <v>2.3826690378537961E-3</v>
      </c>
    </row>
    <row r="25" spans="1:12" ht="21.75" customHeight="1" x14ac:dyDescent="0.2">
      <c r="A25" s="39" t="s">
        <v>116</v>
      </c>
      <c r="B25" s="39"/>
      <c r="D25" s="21">
        <v>4609383126</v>
      </c>
      <c r="E25" s="20"/>
      <c r="F25" s="21">
        <v>19288288</v>
      </c>
      <c r="G25" s="20"/>
      <c r="H25" s="21">
        <v>123618276</v>
      </c>
      <c r="I25" s="20"/>
      <c r="J25" s="21">
        <v>4505053138</v>
      </c>
      <c r="K25" s="20"/>
      <c r="L25" s="28">
        <f t="shared" si="0"/>
        <v>7.1023250452381097E-3</v>
      </c>
    </row>
    <row r="26" spans="1:12" ht="21.75" customHeight="1" x14ac:dyDescent="0.2">
      <c r="A26" s="39" t="s">
        <v>117</v>
      </c>
      <c r="B26" s="39"/>
      <c r="D26" s="21">
        <v>1008494</v>
      </c>
      <c r="E26" s="20"/>
      <c r="F26" s="21">
        <v>4265</v>
      </c>
      <c r="G26" s="20"/>
      <c r="H26" s="21">
        <v>0</v>
      </c>
      <c r="I26" s="20"/>
      <c r="J26" s="21">
        <v>1012759</v>
      </c>
      <c r="K26" s="20"/>
      <c r="L26" s="28">
        <f t="shared" si="0"/>
        <v>1.5966390162677596E-6</v>
      </c>
    </row>
    <row r="27" spans="1:12" ht="21.75" customHeight="1" x14ac:dyDescent="0.2">
      <c r="A27" s="39" t="s">
        <v>118</v>
      </c>
      <c r="B27" s="39"/>
      <c r="D27" s="21">
        <v>299595869</v>
      </c>
      <c r="E27" s="20"/>
      <c r="F27" s="21">
        <v>200001211709</v>
      </c>
      <c r="G27" s="20"/>
      <c r="H27" s="21">
        <v>192631585732</v>
      </c>
      <c r="I27" s="20"/>
      <c r="J27" s="21">
        <v>7669221846</v>
      </c>
      <c r="K27" s="20"/>
      <c r="L27" s="28">
        <f t="shared" si="0"/>
        <v>1.2090713411321598E-2</v>
      </c>
    </row>
    <row r="28" spans="1:12" ht="21.75" customHeight="1" x14ac:dyDescent="0.2">
      <c r="A28" s="39" t="s">
        <v>119</v>
      </c>
      <c r="B28" s="39"/>
      <c r="D28" s="21">
        <v>1004247</v>
      </c>
      <c r="E28" s="20"/>
      <c r="F28" s="21">
        <v>4247</v>
      </c>
      <c r="G28" s="20"/>
      <c r="H28" s="21">
        <v>0</v>
      </c>
      <c r="I28" s="20"/>
      <c r="J28" s="21">
        <v>1008494</v>
      </c>
      <c r="K28" s="20"/>
      <c r="L28" s="28">
        <f t="shared" si="0"/>
        <v>1.5899151407905906E-6</v>
      </c>
    </row>
    <row r="29" spans="1:12" ht="21.75" customHeight="1" x14ac:dyDescent="0.2">
      <c r="A29" s="39" t="s">
        <v>120</v>
      </c>
      <c r="B29" s="39"/>
      <c r="D29" s="21">
        <v>6962804461</v>
      </c>
      <c r="E29" s="20"/>
      <c r="F29" s="21">
        <v>19679289644</v>
      </c>
      <c r="G29" s="20"/>
      <c r="H29" s="21">
        <v>26573472469</v>
      </c>
      <c r="I29" s="20"/>
      <c r="J29" s="21">
        <v>68621636</v>
      </c>
      <c r="K29" s="20"/>
      <c r="L29" s="28">
        <f t="shared" si="0"/>
        <v>1.0818366600318956E-4</v>
      </c>
    </row>
    <row r="30" spans="1:12" ht="21.75" customHeight="1" x14ac:dyDescent="0.2">
      <c r="A30" s="39" t="s">
        <v>121</v>
      </c>
      <c r="B30" s="39"/>
      <c r="D30" s="21">
        <v>137770828</v>
      </c>
      <c r="E30" s="20"/>
      <c r="F30" s="21">
        <v>60100</v>
      </c>
      <c r="G30" s="20"/>
      <c r="H30" s="21">
        <v>123618276</v>
      </c>
      <c r="I30" s="20"/>
      <c r="J30" s="21">
        <v>14212652</v>
      </c>
      <c r="K30" s="20"/>
      <c r="L30" s="28">
        <f t="shared" si="0"/>
        <v>2.2406589038296382E-5</v>
      </c>
    </row>
    <row r="31" spans="1:12" ht="21.75" customHeight="1" x14ac:dyDescent="0.2">
      <c r="A31" s="39" t="s">
        <v>122</v>
      </c>
      <c r="B31" s="39"/>
      <c r="D31" s="21">
        <v>14435339639</v>
      </c>
      <c r="E31" s="20"/>
      <c r="F31" s="21">
        <v>61779502</v>
      </c>
      <c r="G31" s="20"/>
      <c r="H31" s="21">
        <v>123618276</v>
      </c>
      <c r="I31" s="20"/>
      <c r="J31" s="21">
        <v>14373500865</v>
      </c>
      <c r="K31" s="20"/>
      <c r="L31" s="28">
        <f t="shared" si="0"/>
        <v>2.266017115761735E-2</v>
      </c>
    </row>
    <row r="32" spans="1:12" ht="21.75" customHeight="1" x14ac:dyDescent="0.2">
      <c r="A32" s="39" t="s">
        <v>123</v>
      </c>
      <c r="B32" s="39"/>
      <c r="D32" s="21">
        <v>1000000</v>
      </c>
      <c r="E32" s="20"/>
      <c r="F32" s="21">
        <v>4247</v>
      </c>
      <c r="G32" s="20"/>
      <c r="H32" s="21">
        <v>0</v>
      </c>
      <c r="I32" s="20"/>
      <c r="J32" s="21">
        <v>1004247</v>
      </c>
      <c r="K32" s="20"/>
      <c r="L32" s="28">
        <f t="shared" si="0"/>
        <v>1.5832196427480265E-6</v>
      </c>
    </row>
    <row r="33" spans="1:12" ht="21.75" customHeight="1" x14ac:dyDescent="0.2">
      <c r="A33" s="39" t="s">
        <v>124</v>
      </c>
      <c r="B33" s="39"/>
      <c r="D33" s="21">
        <v>185832902</v>
      </c>
      <c r="E33" s="20"/>
      <c r="F33" s="21">
        <v>1267624</v>
      </c>
      <c r="G33" s="20"/>
      <c r="H33" s="21">
        <v>123618276</v>
      </c>
      <c r="I33" s="20"/>
      <c r="J33" s="21">
        <v>63482250</v>
      </c>
      <c r="K33" s="20"/>
      <c r="L33" s="28">
        <f t="shared" si="0"/>
        <v>1.0008129988522835E-4</v>
      </c>
    </row>
    <row r="34" spans="1:12" ht="21.75" customHeight="1" x14ac:dyDescent="0.2">
      <c r="A34" s="41" t="s">
        <v>125</v>
      </c>
      <c r="B34" s="41"/>
      <c r="D34" s="22">
        <v>34359626</v>
      </c>
      <c r="E34" s="20"/>
      <c r="F34" s="22">
        <v>1149336</v>
      </c>
      <c r="G34" s="20"/>
      <c r="H34" s="22">
        <v>0</v>
      </c>
      <c r="I34" s="20"/>
      <c r="J34" s="22">
        <v>35508962</v>
      </c>
      <c r="K34" s="20"/>
      <c r="L34" s="28">
        <f t="shared" si="0"/>
        <v>5.5980735946428767E-5</v>
      </c>
    </row>
    <row r="35" spans="1:12" ht="21.75" customHeight="1" thickBot="1" x14ac:dyDescent="0.25">
      <c r="A35" s="38" t="s">
        <v>36</v>
      </c>
      <c r="B35" s="38"/>
      <c r="D35" s="23">
        <v>215049411722</v>
      </c>
      <c r="E35" s="20"/>
      <c r="F35" s="23">
        <v>374781710135</v>
      </c>
      <c r="G35" s="20"/>
      <c r="H35" s="23">
        <v>521936750807</v>
      </c>
      <c r="I35" s="20"/>
      <c r="J35" s="23">
        <v>67894371050</v>
      </c>
      <c r="K35" s="20"/>
      <c r="L35" s="32">
        <f>SUM(L9:L34)</f>
        <v>0.10703711524991658</v>
      </c>
    </row>
    <row r="36" spans="1:12" ht="13.5" thickTop="1" x14ac:dyDescent="0.2"/>
  </sheetData>
  <mergeCells count="34">
    <mergeCell ref="A1:L1"/>
    <mergeCell ref="A2:L2"/>
    <mergeCell ref="A3:L3"/>
    <mergeCell ref="B5:L5"/>
    <mergeCell ref="F6:H6"/>
    <mergeCell ref="J6:L6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33:B33"/>
    <mergeCell ref="A34:B34"/>
    <mergeCell ref="A35:B35"/>
    <mergeCell ref="A28:B28"/>
    <mergeCell ref="A29:B29"/>
    <mergeCell ref="A30:B30"/>
    <mergeCell ref="A31:B31"/>
    <mergeCell ref="A32:B32"/>
  </mergeCells>
  <pageMargins left="0.39" right="0.39" top="0.39" bottom="0.39" header="0" footer="0"/>
  <pageSetup paperSize="9" scale="89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14"/>
  <sheetViews>
    <sheetView rightToLeft="1" view="pageBreakPreview" zoomScaleNormal="100" zoomScaleSheetLayoutView="100" workbookViewId="0">
      <selection activeCell="T9" sqref="T9"/>
    </sheetView>
  </sheetViews>
  <sheetFormatPr defaultRowHeight="12.75" x14ac:dyDescent="0.2"/>
  <cols>
    <col min="1" max="1" width="2.5703125" customWidth="1"/>
    <col min="2" max="2" width="44.140625" customWidth="1"/>
    <col min="3" max="3" width="1.28515625" customWidth="1"/>
    <col min="4" max="4" width="11.7109375" customWidth="1"/>
    <col min="5" max="5" width="1.28515625" customWidth="1"/>
    <col min="6" max="6" width="22" customWidth="1"/>
    <col min="7" max="7" width="1.28515625" customWidth="1"/>
    <col min="8" max="8" width="15.5703125" customWidth="1"/>
    <col min="9" max="9" width="1.28515625" customWidth="1"/>
    <col min="10" max="10" width="19.42578125" customWidth="1"/>
    <col min="11" max="11" width="0.28515625" customWidth="1"/>
  </cols>
  <sheetData>
    <row r="1" spans="1:10" ht="29.1" customHeight="1" x14ac:dyDescent="0.2">
      <c r="A1" s="36" t="s">
        <v>0</v>
      </c>
      <c r="B1" s="36"/>
      <c r="C1" s="36"/>
      <c r="D1" s="36"/>
      <c r="E1" s="36"/>
      <c r="F1" s="36"/>
      <c r="G1" s="36"/>
      <c r="H1" s="36"/>
      <c r="I1" s="36"/>
      <c r="J1" s="36"/>
    </row>
    <row r="2" spans="1:10" ht="21.75" customHeight="1" x14ac:dyDescent="0.2">
      <c r="A2" s="36" t="s">
        <v>126</v>
      </c>
      <c r="B2" s="36"/>
      <c r="C2" s="36"/>
      <c r="D2" s="36"/>
      <c r="E2" s="36"/>
      <c r="F2" s="36"/>
      <c r="G2" s="36"/>
      <c r="H2" s="36"/>
      <c r="I2" s="36"/>
      <c r="J2" s="36"/>
    </row>
    <row r="3" spans="1:10" ht="21.75" customHeight="1" x14ac:dyDescent="0.2">
      <c r="A3" s="36" t="s">
        <v>2</v>
      </c>
      <c r="B3" s="36"/>
      <c r="C3" s="36"/>
      <c r="D3" s="36"/>
      <c r="E3" s="36"/>
      <c r="F3" s="36"/>
      <c r="G3" s="36"/>
      <c r="H3" s="36"/>
      <c r="I3" s="36"/>
      <c r="J3" s="36"/>
    </row>
    <row r="4" spans="1:10" ht="14.45" customHeight="1" x14ac:dyDescent="0.2"/>
    <row r="5" spans="1:10" ht="29.1" customHeight="1" x14ac:dyDescent="0.2">
      <c r="A5" s="1" t="s">
        <v>127</v>
      </c>
      <c r="B5" s="47" t="s">
        <v>128</v>
      </c>
      <c r="C5" s="47"/>
      <c r="D5" s="47"/>
      <c r="E5" s="47"/>
      <c r="F5" s="47"/>
      <c r="G5" s="47"/>
      <c r="H5" s="47"/>
      <c r="I5" s="47"/>
      <c r="J5" s="47"/>
    </row>
    <row r="6" spans="1:10" ht="14.45" customHeight="1" x14ac:dyDescent="0.2"/>
    <row r="7" spans="1:10" ht="14.45" customHeight="1" x14ac:dyDescent="0.2">
      <c r="A7" s="43" t="s">
        <v>129</v>
      </c>
      <c r="B7" s="43"/>
      <c r="D7" s="2" t="s">
        <v>130</v>
      </c>
      <c r="F7" s="2" t="s">
        <v>97</v>
      </c>
      <c r="H7" s="2" t="s">
        <v>131</v>
      </c>
      <c r="J7" s="2" t="s">
        <v>132</v>
      </c>
    </row>
    <row r="8" spans="1:10" ht="21.75" customHeight="1" x14ac:dyDescent="0.2">
      <c r="A8" s="44" t="s">
        <v>133</v>
      </c>
      <c r="B8" s="44"/>
      <c r="D8" s="5" t="s">
        <v>134</v>
      </c>
      <c r="F8" s="19">
        <f>'درآمد سرمایه گذاری در سهام'!U79</f>
        <v>1720902701451</v>
      </c>
      <c r="G8" s="20"/>
      <c r="H8" s="27">
        <f>F8/$F$12*100</f>
        <v>70.731581780917224</v>
      </c>
      <c r="I8" s="20"/>
      <c r="J8" s="27">
        <f>F8/63430680929205*100</f>
        <v>2.7130446595263575</v>
      </c>
    </row>
    <row r="9" spans="1:10" ht="21.75" customHeight="1" x14ac:dyDescent="0.2">
      <c r="A9" s="39" t="s">
        <v>135</v>
      </c>
      <c r="B9" s="39"/>
      <c r="D9" s="7" t="s">
        <v>136</v>
      </c>
      <c r="F9" s="21">
        <f>'درآمد سرمایه گذاری در صندوق'!U22</f>
        <v>633315282412</v>
      </c>
      <c r="G9" s="20"/>
      <c r="H9" s="28">
        <f>F9/$F$12*100</f>
        <v>26.03017105688734</v>
      </c>
      <c r="I9" s="20"/>
      <c r="J9" s="28">
        <f>F9/63430680929205*100</f>
        <v>0.99843683393347671</v>
      </c>
    </row>
    <row r="10" spans="1:10" ht="21.75" customHeight="1" x14ac:dyDescent="0.2">
      <c r="A10" s="39" t="s">
        <v>137</v>
      </c>
      <c r="B10" s="39"/>
      <c r="D10" s="7" t="s">
        <v>138</v>
      </c>
      <c r="F10" s="21">
        <f>'درآمد سپرده بانکی'!H30</f>
        <v>307266876</v>
      </c>
      <c r="G10" s="20"/>
      <c r="H10" s="28">
        <f t="shared" ref="H10:H11" si="0">F10/$F$12*100</f>
        <v>1.2629111541306843E-2</v>
      </c>
      <c r="I10" s="20"/>
      <c r="J10" s="28">
        <f t="shared" ref="J10:J11" si="1">F10/63430680929205*100</f>
        <v>4.8441364888221938E-4</v>
      </c>
    </row>
    <row r="11" spans="1:10" ht="21.75" customHeight="1" x14ac:dyDescent="0.2">
      <c r="A11" s="41" t="s">
        <v>139</v>
      </c>
      <c r="B11" s="41"/>
      <c r="D11" s="10" t="s">
        <v>140</v>
      </c>
      <c r="F11" s="22">
        <f>'سایر درآمدها'!F10</f>
        <v>78479438427</v>
      </c>
      <c r="G11" s="20"/>
      <c r="H11" s="28">
        <f t="shared" si="0"/>
        <v>3.2256180506541341</v>
      </c>
      <c r="I11" s="20"/>
      <c r="J11" s="28">
        <f t="shared" si="1"/>
        <v>0.12372472954309119</v>
      </c>
    </row>
    <row r="12" spans="1:10" ht="21.75" customHeight="1" x14ac:dyDescent="0.2">
      <c r="A12" s="38" t="s">
        <v>36</v>
      </c>
      <c r="B12" s="38"/>
      <c r="D12" s="14"/>
      <c r="F12" s="23">
        <f>SUM(F8:F11)</f>
        <v>2433004689166</v>
      </c>
      <c r="G12" s="20"/>
      <c r="H12" s="23">
        <f>SUM(H8:H11)</f>
        <v>100</v>
      </c>
      <c r="I12" s="20"/>
      <c r="J12" s="30">
        <f>SUM(J8:J11)</f>
        <v>3.8356906366518078</v>
      </c>
    </row>
    <row r="13" spans="1:10" x14ac:dyDescent="0.2">
      <c r="F13" s="24"/>
    </row>
    <row r="14" spans="1:10" x14ac:dyDescent="0.2">
      <c r="F14" s="25"/>
    </row>
  </sheetData>
  <mergeCells count="10">
    <mergeCell ref="A1:J1"/>
    <mergeCell ref="A2:J2"/>
    <mergeCell ref="A3:J3"/>
    <mergeCell ref="B5:J5"/>
    <mergeCell ref="A7:B7"/>
    <mergeCell ref="A12:B12"/>
    <mergeCell ref="A8:B8"/>
    <mergeCell ref="A9:B9"/>
    <mergeCell ref="A10:B10"/>
    <mergeCell ref="A11:B11"/>
  </mergeCells>
  <pageMargins left="0.39" right="0.39" top="0.39" bottom="0.39" header="0" footer="0"/>
  <pageSetup paperSize="9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W82"/>
  <sheetViews>
    <sheetView rightToLeft="1" view="pageBreakPreview" topLeftCell="A64" zoomScaleNormal="100" zoomScaleSheetLayoutView="100" workbookViewId="0">
      <selection activeCell="N81" sqref="N81"/>
    </sheetView>
  </sheetViews>
  <sheetFormatPr defaultRowHeight="12.75" x14ac:dyDescent="0.2"/>
  <cols>
    <col min="1" max="1" width="5.140625" customWidth="1"/>
    <col min="2" max="2" width="20.7109375" customWidth="1"/>
    <col min="3" max="3" width="1.28515625" customWidth="1"/>
    <col min="4" max="4" width="13" customWidth="1"/>
    <col min="5" max="5" width="1.28515625" customWidth="1"/>
    <col min="6" max="6" width="16.85546875" bestFit="1" customWidth="1"/>
    <col min="7" max="7" width="1.28515625" customWidth="1"/>
    <col min="8" max="8" width="16.140625" bestFit="1" customWidth="1"/>
    <col min="9" max="9" width="1.28515625" customWidth="1"/>
    <col min="10" max="10" width="17" bestFit="1" customWidth="1"/>
    <col min="11" max="11" width="1.28515625" customWidth="1"/>
    <col min="12" max="12" width="15.5703125" customWidth="1"/>
    <col min="13" max="13" width="1.28515625" customWidth="1"/>
    <col min="14" max="14" width="17.7109375" bestFit="1" customWidth="1"/>
    <col min="15" max="16" width="1.28515625" customWidth="1"/>
    <col min="17" max="17" width="18.7109375" bestFit="1" customWidth="1"/>
    <col min="18" max="18" width="1.28515625" customWidth="1"/>
    <col min="19" max="19" width="16.28515625" customWidth="1"/>
    <col min="20" max="20" width="1.28515625" customWidth="1"/>
    <col min="21" max="21" width="19.28515625" customWidth="1"/>
    <col min="22" max="22" width="1.28515625" customWidth="1"/>
    <col min="23" max="23" width="15.5703125" customWidth="1"/>
    <col min="24" max="24" width="0.28515625" customWidth="1"/>
  </cols>
  <sheetData>
    <row r="1" spans="1:23" ht="29.1" customHeight="1" x14ac:dyDescent="0.2">
      <c r="A1" s="36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ht="21.75" customHeight="1" x14ac:dyDescent="0.2">
      <c r="A2" s="36" t="s">
        <v>126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</row>
    <row r="3" spans="1:23" ht="21.75" customHeight="1" x14ac:dyDescent="0.2">
      <c r="A3" s="36" t="s">
        <v>2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</row>
    <row r="4" spans="1:23" ht="14.45" customHeight="1" x14ac:dyDescent="0.2"/>
    <row r="5" spans="1:23" ht="14.45" customHeight="1" x14ac:dyDescent="0.2">
      <c r="A5" s="1" t="s">
        <v>141</v>
      </c>
      <c r="B5" s="47" t="s">
        <v>142</v>
      </c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</row>
    <row r="6" spans="1:23" ht="14.45" customHeight="1" x14ac:dyDescent="0.2">
      <c r="D6" s="43" t="s">
        <v>143</v>
      </c>
      <c r="E6" s="43"/>
      <c r="F6" s="43"/>
      <c r="G6" s="43"/>
      <c r="H6" s="43"/>
      <c r="I6" s="43"/>
      <c r="J6" s="43"/>
      <c r="K6" s="43"/>
      <c r="L6" s="43"/>
      <c r="N6" s="43" t="s">
        <v>144</v>
      </c>
      <c r="O6" s="43"/>
      <c r="P6" s="43"/>
      <c r="Q6" s="43"/>
      <c r="R6" s="43"/>
      <c r="S6" s="43"/>
      <c r="T6" s="43"/>
      <c r="U6" s="43"/>
      <c r="V6" s="43"/>
      <c r="W6" s="43"/>
    </row>
    <row r="7" spans="1:23" ht="14.45" customHeight="1" x14ac:dyDescent="0.2">
      <c r="D7" s="3"/>
      <c r="E7" s="3"/>
      <c r="F7" s="3"/>
      <c r="G7" s="3"/>
      <c r="H7" s="3"/>
      <c r="I7" s="3"/>
      <c r="J7" s="46" t="s">
        <v>36</v>
      </c>
      <c r="K7" s="46"/>
      <c r="L7" s="46"/>
      <c r="N7" s="3"/>
      <c r="O7" s="3"/>
      <c r="P7" s="3"/>
      <c r="Q7" s="3"/>
      <c r="R7" s="3"/>
      <c r="S7" s="3"/>
      <c r="T7" s="3"/>
      <c r="U7" s="46" t="s">
        <v>36</v>
      </c>
      <c r="V7" s="46"/>
      <c r="W7" s="46"/>
    </row>
    <row r="8" spans="1:23" ht="14.45" customHeight="1" x14ac:dyDescent="0.2">
      <c r="A8" s="43" t="s">
        <v>145</v>
      </c>
      <c r="B8" s="43"/>
      <c r="D8" s="2" t="s">
        <v>146</v>
      </c>
      <c r="F8" s="2" t="s">
        <v>147</v>
      </c>
      <c r="H8" s="2" t="s">
        <v>148</v>
      </c>
      <c r="J8" s="4" t="s">
        <v>97</v>
      </c>
      <c r="K8" s="3"/>
      <c r="L8" s="4" t="s">
        <v>131</v>
      </c>
      <c r="N8" s="2" t="s">
        <v>146</v>
      </c>
      <c r="P8" s="43" t="s">
        <v>147</v>
      </c>
      <c r="Q8" s="43"/>
      <c r="S8" s="2" t="s">
        <v>148</v>
      </c>
      <c r="U8" s="4" t="s">
        <v>97</v>
      </c>
      <c r="V8" s="3"/>
      <c r="W8" s="4" t="s">
        <v>131</v>
      </c>
    </row>
    <row r="9" spans="1:23" ht="21.75" customHeight="1" x14ac:dyDescent="0.2">
      <c r="A9" s="44" t="s">
        <v>21</v>
      </c>
      <c r="B9" s="44"/>
      <c r="D9" s="6">
        <v>0</v>
      </c>
      <c r="F9" s="6">
        <v>24567828404</v>
      </c>
      <c r="H9" s="6">
        <v>-473511892</v>
      </c>
      <c r="J9" s="6">
        <f>D9+F9+H9</f>
        <v>24094316512</v>
      </c>
      <c r="L9" s="9">
        <f>J9/-157603333801*100</f>
        <v>-15.287948503946636</v>
      </c>
      <c r="N9" s="6">
        <v>0</v>
      </c>
      <c r="P9" s="49">
        <v>-15135534649</v>
      </c>
      <c r="Q9" s="49"/>
      <c r="S9" s="6">
        <v>-473511892</v>
      </c>
      <c r="U9" s="6">
        <f>N9+P9+S9</f>
        <v>-15609046541</v>
      </c>
      <c r="W9" s="9">
        <f>U9/درآمد!$F$12*100</f>
        <v>-0.64155431391094286</v>
      </c>
    </row>
    <row r="10" spans="1:23" ht="21.75" customHeight="1" x14ac:dyDescent="0.2">
      <c r="A10" s="39" t="s">
        <v>30</v>
      </c>
      <c r="B10" s="39"/>
      <c r="D10" s="8">
        <v>0</v>
      </c>
      <c r="F10" s="8">
        <v>40697901927</v>
      </c>
      <c r="H10" s="8">
        <v>2226664004</v>
      </c>
      <c r="J10" s="8">
        <f>D10+F10+H10</f>
        <v>42924565931</v>
      </c>
      <c r="L10" s="9">
        <f>J10/-157603333801*100</f>
        <v>-27.235823567792856</v>
      </c>
      <c r="N10" s="8">
        <v>10630093950</v>
      </c>
      <c r="P10" s="48">
        <v>29727540974</v>
      </c>
      <c r="Q10" s="48"/>
      <c r="S10" s="8">
        <v>1985880415</v>
      </c>
      <c r="U10" s="8">
        <f>N10+P10+S10</f>
        <v>42343515339</v>
      </c>
      <c r="W10" s="9">
        <f>U10/درآمد!$F$12*100</f>
        <v>1.7403795203335497</v>
      </c>
    </row>
    <row r="11" spans="1:23" ht="21.75" customHeight="1" x14ac:dyDescent="0.2">
      <c r="A11" s="39" t="s">
        <v>20</v>
      </c>
      <c r="B11" s="39"/>
      <c r="D11" s="8">
        <v>0</v>
      </c>
      <c r="F11" s="8">
        <v>80148330490</v>
      </c>
      <c r="H11" s="8">
        <v>-105366103</v>
      </c>
      <c r="J11" s="8">
        <f t="shared" ref="J11:J74" si="0">D11+F11+H11</f>
        <v>80042964387</v>
      </c>
      <c r="L11" s="9">
        <f t="shared" ref="L11:L74" si="1">J11/-157603333801*100</f>
        <v>-50.787608647966387</v>
      </c>
      <c r="N11" s="8">
        <v>54094400803</v>
      </c>
      <c r="P11" s="48">
        <v>-10441860017</v>
      </c>
      <c r="Q11" s="48"/>
      <c r="S11" s="8">
        <v>-668087966</v>
      </c>
      <c r="U11" s="8">
        <f t="shared" ref="U11:U74" si="2">N11+P11+S11</f>
        <v>42984452820</v>
      </c>
      <c r="W11" s="9">
        <f>U11/درآمد!$F$12*100</f>
        <v>1.7667229747401134</v>
      </c>
    </row>
    <row r="12" spans="1:23" ht="21.75" customHeight="1" x14ac:dyDescent="0.2">
      <c r="A12" s="39" t="s">
        <v>31</v>
      </c>
      <c r="B12" s="39"/>
      <c r="D12" s="8">
        <v>0</v>
      </c>
      <c r="F12" s="8">
        <v>-6593054842</v>
      </c>
      <c r="H12" s="8">
        <v>0</v>
      </c>
      <c r="J12" s="8">
        <f t="shared" si="0"/>
        <v>-6593054842</v>
      </c>
      <c r="L12" s="9">
        <f t="shared" si="1"/>
        <v>4.1833219405909343</v>
      </c>
      <c r="N12" s="8">
        <v>24403818240</v>
      </c>
      <c r="P12" s="48">
        <v>-65194426954</v>
      </c>
      <c r="Q12" s="48"/>
      <c r="S12" s="8">
        <v>-316</v>
      </c>
      <c r="U12" s="8">
        <f t="shared" si="2"/>
        <v>-40790609030</v>
      </c>
      <c r="W12" s="9">
        <f>U12/درآمد!$F$12*100</f>
        <v>-1.6765528324560055</v>
      </c>
    </row>
    <row r="13" spans="1:23" ht="21.75" customHeight="1" x14ac:dyDescent="0.2">
      <c r="A13" s="39" t="s">
        <v>149</v>
      </c>
      <c r="B13" s="39"/>
      <c r="D13" s="8">
        <v>0</v>
      </c>
      <c r="F13" s="8">
        <v>0</v>
      </c>
      <c r="H13" s="8">
        <v>0</v>
      </c>
      <c r="J13" s="8">
        <f t="shared" si="0"/>
        <v>0</v>
      </c>
      <c r="L13" s="9">
        <f t="shared" si="1"/>
        <v>0</v>
      </c>
      <c r="N13" s="8">
        <v>0</v>
      </c>
      <c r="P13" s="48">
        <v>0</v>
      </c>
      <c r="Q13" s="48"/>
      <c r="S13" s="8">
        <v>283561035</v>
      </c>
      <c r="U13" s="8">
        <v>283561035</v>
      </c>
      <c r="W13" s="9">
        <f>U13/درآمد!$F$12*100</f>
        <v>1.1654767303272267E-2</v>
      </c>
    </row>
    <row r="14" spans="1:23" ht="21.75" customHeight="1" x14ac:dyDescent="0.2">
      <c r="A14" s="39" t="s">
        <v>29</v>
      </c>
      <c r="B14" s="39"/>
      <c r="D14" s="8">
        <v>0</v>
      </c>
      <c r="F14" s="8">
        <v>-305212515618</v>
      </c>
      <c r="H14" s="8">
        <v>0</v>
      </c>
      <c r="J14" s="8">
        <f t="shared" si="0"/>
        <v>-305212515618</v>
      </c>
      <c r="L14" s="9">
        <f t="shared" si="1"/>
        <v>193.65866714683889</v>
      </c>
      <c r="N14" s="8">
        <v>0</v>
      </c>
      <c r="P14" s="48">
        <v>37659179240</v>
      </c>
      <c r="Q14" s="48"/>
      <c r="S14" s="8">
        <v>18596649645</v>
      </c>
      <c r="U14" s="8">
        <f t="shared" si="2"/>
        <v>56255828885</v>
      </c>
      <c r="W14" s="9">
        <f>U14/درآمد!$F$12*100</f>
        <v>2.312195662240327</v>
      </c>
    </row>
    <row r="15" spans="1:23" ht="21.75" customHeight="1" x14ac:dyDescent="0.2">
      <c r="A15" s="39" t="s">
        <v>19</v>
      </c>
      <c r="B15" s="39"/>
      <c r="D15" s="8">
        <v>0</v>
      </c>
      <c r="F15" s="8">
        <v>27731071467</v>
      </c>
      <c r="H15" s="8">
        <v>0</v>
      </c>
      <c r="J15" s="8">
        <f t="shared" si="0"/>
        <v>27731071467</v>
      </c>
      <c r="L15" s="9">
        <f t="shared" si="1"/>
        <v>-17.595485322674083</v>
      </c>
      <c r="N15" s="8">
        <v>0</v>
      </c>
      <c r="P15" s="48">
        <v>100406589229</v>
      </c>
      <c r="Q15" s="48"/>
      <c r="S15" s="8">
        <v>44281846563</v>
      </c>
      <c r="U15" s="8">
        <f t="shared" si="2"/>
        <v>144688435792</v>
      </c>
      <c r="W15" s="9">
        <f>U15/درآمد!$F$12*100</f>
        <v>5.9469032853198964</v>
      </c>
    </row>
    <row r="16" spans="1:23" ht="21.75" customHeight="1" x14ac:dyDescent="0.2">
      <c r="A16" s="39" t="s">
        <v>22</v>
      </c>
      <c r="B16" s="39"/>
      <c r="D16" s="8">
        <v>0</v>
      </c>
      <c r="F16" s="8">
        <v>82649060373</v>
      </c>
      <c r="H16" s="8">
        <v>0</v>
      </c>
      <c r="J16" s="8">
        <f t="shared" si="0"/>
        <v>82649060373</v>
      </c>
      <c r="L16" s="9">
        <f t="shared" si="1"/>
        <v>-52.441187873194337</v>
      </c>
      <c r="N16" s="8">
        <v>0</v>
      </c>
      <c r="P16" s="48">
        <v>-420922842507</v>
      </c>
      <c r="Q16" s="48"/>
      <c r="S16" s="8">
        <v>-2320513609</v>
      </c>
      <c r="U16" s="8">
        <f t="shared" si="2"/>
        <v>-423243356116</v>
      </c>
      <c r="W16" s="9">
        <f>U16/درآمد!$F$12*100</f>
        <v>-17.39591205889052</v>
      </c>
    </row>
    <row r="17" spans="1:23" ht="21.75" customHeight="1" x14ac:dyDescent="0.2">
      <c r="A17" s="39" t="s">
        <v>24</v>
      </c>
      <c r="B17" s="39"/>
      <c r="D17" s="8">
        <v>0</v>
      </c>
      <c r="F17" s="8">
        <v>-415944786005</v>
      </c>
      <c r="H17" s="8">
        <v>0</v>
      </c>
      <c r="J17" s="8">
        <f t="shared" si="0"/>
        <v>-415944786005</v>
      </c>
      <c r="L17" s="9">
        <f t="shared" si="1"/>
        <v>263.91877378063487</v>
      </c>
      <c r="N17" s="8">
        <v>4002967681300</v>
      </c>
      <c r="P17" s="48">
        <v>-1863486198566</v>
      </c>
      <c r="Q17" s="48"/>
      <c r="S17" s="8">
        <v>28559077803</v>
      </c>
      <c r="U17" s="8">
        <f t="shared" si="2"/>
        <v>2168040560537</v>
      </c>
      <c r="W17" s="9">
        <f>U17/درآمد!$F$12*100</f>
        <v>89.10959235677322</v>
      </c>
    </row>
    <row r="18" spans="1:23" ht="21.75" customHeight="1" x14ac:dyDescent="0.2">
      <c r="A18" s="39" t="s">
        <v>34</v>
      </c>
      <c r="B18" s="39"/>
      <c r="D18" s="8">
        <v>0</v>
      </c>
      <c r="F18" s="8">
        <v>1102642914</v>
      </c>
      <c r="H18" s="8">
        <v>0</v>
      </c>
      <c r="J18" s="8">
        <f t="shared" si="0"/>
        <v>1102642914</v>
      </c>
      <c r="L18" s="9">
        <f t="shared" si="1"/>
        <v>-0.69963171933422874</v>
      </c>
      <c r="N18" s="8">
        <v>119634882</v>
      </c>
      <c r="P18" s="48">
        <v>1476027955</v>
      </c>
      <c r="Q18" s="48"/>
      <c r="S18" s="8">
        <v>0</v>
      </c>
      <c r="U18" s="8">
        <f t="shared" si="2"/>
        <v>1595662837</v>
      </c>
      <c r="W18" s="9">
        <f>U18/درآمد!$F$12*100</f>
        <v>6.5584042813619514E-2</v>
      </c>
    </row>
    <row r="19" spans="1:23" ht="21.75" customHeight="1" x14ac:dyDescent="0.2">
      <c r="A19" s="39" t="s">
        <v>27</v>
      </c>
      <c r="B19" s="39"/>
      <c r="D19" s="8">
        <v>0</v>
      </c>
      <c r="F19" s="8">
        <v>2519289704</v>
      </c>
      <c r="H19" s="8">
        <v>0</v>
      </c>
      <c r="J19" s="8">
        <f t="shared" si="0"/>
        <v>2519289704</v>
      </c>
      <c r="L19" s="9">
        <f t="shared" si="1"/>
        <v>-1.5985002621714941</v>
      </c>
      <c r="N19" s="8">
        <v>9981916920</v>
      </c>
      <c r="P19" s="48">
        <v>-14241698935</v>
      </c>
      <c r="Q19" s="48"/>
      <c r="S19" s="8">
        <v>0</v>
      </c>
      <c r="U19" s="8">
        <f t="shared" si="2"/>
        <v>-4259782015</v>
      </c>
      <c r="W19" s="9">
        <f>U19/درآمد!$F$12*100</f>
        <v>-0.17508318146563842</v>
      </c>
    </row>
    <row r="20" spans="1:23" ht="21.75" customHeight="1" x14ac:dyDescent="0.2">
      <c r="A20" s="39" t="s">
        <v>33</v>
      </c>
      <c r="B20" s="39"/>
      <c r="D20" s="8">
        <v>0</v>
      </c>
      <c r="F20" s="8">
        <v>253368842946</v>
      </c>
      <c r="H20" s="8">
        <v>0</v>
      </c>
      <c r="J20" s="8">
        <f t="shared" si="0"/>
        <v>253368842946</v>
      </c>
      <c r="L20" s="9">
        <f t="shared" si="1"/>
        <v>-160.76363160307233</v>
      </c>
      <c r="N20" s="8">
        <v>861534044000</v>
      </c>
      <c r="P20" s="48">
        <v>-1415634548905</v>
      </c>
      <c r="Q20" s="48"/>
      <c r="S20" s="8">
        <v>0</v>
      </c>
      <c r="U20" s="8">
        <f t="shared" si="2"/>
        <v>-554100504905</v>
      </c>
      <c r="W20" s="9">
        <f>U20/درآمد!$F$12*100</f>
        <v>-22.774329510024</v>
      </c>
    </row>
    <row r="21" spans="1:23" ht="21.75" customHeight="1" x14ac:dyDescent="0.2">
      <c r="A21" s="39" t="s">
        <v>32</v>
      </c>
      <c r="B21" s="39"/>
      <c r="D21" s="8">
        <v>0</v>
      </c>
      <c r="F21" s="8">
        <v>10575571553</v>
      </c>
      <c r="H21" s="8">
        <v>0</v>
      </c>
      <c r="J21" s="8">
        <f t="shared" si="0"/>
        <v>10575571553</v>
      </c>
      <c r="L21" s="9">
        <f t="shared" si="1"/>
        <v>-6.7102460956526402</v>
      </c>
      <c r="N21" s="8">
        <v>328104652650</v>
      </c>
      <c r="P21" s="48">
        <v>-530909382102</v>
      </c>
      <c r="Q21" s="48"/>
      <c r="S21" s="8">
        <v>0</v>
      </c>
      <c r="U21" s="8">
        <f t="shared" si="2"/>
        <v>-202804729452</v>
      </c>
      <c r="W21" s="9">
        <f>U21/درآمد!$F$12*100</f>
        <v>-8.3355667317484148</v>
      </c>
    </row>
    <row r="22" spans="1:23" ht="21.75" customHeight="1" x14ac:dyDescent="0.2">
      <c r="A22" s="39" t="s">
        <v>25</v>
      </c>
      <c r="B22" s="39"/>
      <c r="D22" s="8">
        <v>0</v>
      </c>
      <c r="F22" s="8">
        <v>-83250578477</v>
      </c>
      <c r="H22" s="8">
        <v>0</v>
      </c>
      <c r="J22" s="8">
        <f t="shared" si="0"/>
        <v>-83250578477</v>
      </c>
      <c r="L22" s="9">
        <f t="shared" si="1"/>
        <v>52.822853723460874</v>
      </c>
      <c r="N22" s="8">
        <v>0</v>
      </c>
      <c r="P22" s="48">
        <v>411894515217</v>
      </c>
      <c r="Q22" s="48"/>
      <c r="S22" s="8">
        <v>0</v>
      </c>
      <c r="U22" s="8">
        <f t="shared" si="2"/>
        <v>411894515217</v>
      </c>
      <c r="W22" s="9">
        <f>U22/درآمد!$F$12*100</f>
        <v>16.929458338125592</v>
      </c>
    </row>
    <row r="23" spans="1:23" ht="21.75" customHeight="1" x14ac:dyDescent="0.2">
      <c r="A23" s="39" t="s">
        <v>28</v>
      </c>
      <c r="B23" s="39"/>
      <c r="D23" s="8">
        <v>0</v>
      </c>
      <c r="F23" s="8">
        <v>14039935743</v>
      </c>
      <c r="H23" s="8">
        <v>0</v>
      </c>
      <c r="J23" s="8">
        <f t="shared" si="0"/>
        <v>14039935743</v>
      </c>
      <c r="L23" s="9">
        <f t="shared" si="1"/>
        <v>-8.9084002250407437</v>
      </c>
      <c r="N23" s="8">
        <v>0</v>
      </c>
      <c r="P23" s="48">
        <v>-17607928050</v>
      </c>
      <c r="Q23" s="48"/>
      <c r="S23" s="8">
        <v>0</v>
      </c>
      <c r="U23" s="8">
        <f t="shared" si="2"/>
        <v>-17607928050</v>
      </c>
      <c r="W23" s="9">
        <f>U23/درآمد!$F$12*100</f>
        <v>-0.72371122539988819</v>
      </c>
    </row>
    <row r="24" spans="1:23" ht="21.75" customHeight="1" x14ac:dyDescent="0.2">
      <c r="A24" s="39" t="s">
        <v>35</v>
      </c>
      <c r="B24" s="39"/>
      <c r="D24" s="8">
        <v>0</v>
      </c>
      <c r="F24" s="8">
        <v>-15384933030</v>
      </c>
      <c r="H24" s="8">
        <v>0</v>
      </c>
      <c r="J24" s="8">
        <f t="shared" si="0"/>
        <v>-15384933030</v>
      </c>
      <c r="L24" s="9">
        <f t="shared" si="1"/>
        <v>9.7618068469452535</v>
      </c>
      <c r="N24" s="8">
        <v>0</v>
      </c>
      <c r="P24" s="48">
        <v>14947688014</v>
      </c>
      <c r="Q24" s="48"/>
      <c r="S24" s="8">
        <v>0</v>
      </c>
      <c r="U24" s="8">
        <f t="shared" si="2"/>
        <v>14947688014</v>
      </c>
      <c r="W24" s="9">
        <f>U24/درآمد!$F$12*100</f>
        <v>0.61437152507601034</v>
      </c>
    </row>
    <row r="25" spans="1:23" ht="21.75" customHeight="1" x14ac:dyDescent="0.2">
      <c r="A25" s="39" t="s">
        <v>26</v>
      </c>
      <c r="B25" s="39"/>
      <c r="D25" s="8">
        <v>0</v>
      </c>
      <c r="F25" s="8">
        <v>19217646280</v>
      </c>
      <c r="H25" s="8">
        <v>0</v>
      </c>
      <c r="J25" s="8">
        <f t="shared" si="0"/>
        <v>19217646280</v>
      </c>
      <c r="L25" s="9">
        <f t="shared" si="1"/>
        <v>-12.193680055185522</v>
      </c>
      <c r="N25" s="8">
        <v>0</v>
      </c>
      <c r="P25" s="48">
        <v>-2534800681</v>
      </c>
      <c r="Q25" s="48"/>
      <c r="S25" s="8">
        <v>0</v>
      </c>
      <c r="U25" s="8">
        <f t="shared" si="2"/>
        <v>-2534800681</v>
      </c>
      <c r="W25" s="9">
        <f>U25/درآمد!$F$12*100</f>
        <v>-0.10418396200744251</v>
      </c>
    </row>
    <row r="26" spans="1:23" ht="21.75" customHeight="1" x14ac:dyDescent="0.2">
      <c r="A26" s="39" t="s">
        <v>23</v>
      </c>
      <c r="B26" s="39"/>
      <c r="D26" s="8">
        <v>0</v>
      </c>
      <c r="F26" s="8">
        <v>20530028825</v>
      </c>
      <c r="H26" s="8">
        <v>0</v>
      </c>
      <c r="J26" s="8">
        <f t="shared" si="0"/>
        <v>20530028825</v>
      </c>
      <c r="L26" s="9">
        <f t="shared" si="1"/>
        <v>-13.026392481597199</v>
      </c>
      <c r="N26" s="8">
        <v>0</v>
      </c>
      <c r="P26" s="48">
        <v>-47201765939</v>
      </c>
      <c r="Q26" s="48"/>
      <c r="S26" s="8">
        <v>0</v>
      </c>
      <c r="U26" s="8">
        <f t="shared" si="2"/>
        <v>-47201765939</v>
      </c>
      <c r="W26" s="9">
        <f>U26/درآمد!$F$12*100</f>
        <v>-1.9400606233595095</v>
      </c>
    </row>
    <row r="27" spans="1:23" ht="21.75" customHeight="1" x14ac:dyDescent="0.2">
      <c r="A27" s="53" t="s">
        <v>48</v>
      </c>
      <c r="B27" s="53"/>
      <c r="D27" s="8"/>
      <c r="F27" s="8">
        <v>351475312</v>
      </c>
      <c r="H27" s="8">
        <v>0</v>
      </c>
      <c r="J27" s="8">
        <f t="shared" si="0"/>
        <v>351475312</v>
      </c>
      <c r="L27" s="9">
        <f t="shared" si="1"/>
        <v>-0.22301261243863985</v>
      </c>
      <c r="N27" s="8"/>
      <c r="P27" s="40">
        <v>1010911875</v>
      </c>
      <c r="Q27" s="40"/>
      <c r="S27" s="8"/>
      <c r="U27" s="8">
        <f t="shared" si="2"/>
        <v>1010911875</v>
      </c>
      <c r="W27" s="9">
        <f>U27/درآمد!$F$12*100</f>
        <v>4.154993533310971E-2</v>
      </c>
    </row>
    <row r="28" spans="1:23" ht="21.75" customHeight="1" x14ac:dyDescent="0.2">
      <c r="A28" s="53" t="s">
        <v>53</v>
      </c>
      <c r="B28" s="53" t="s">
        <v>53</v>
      </c>
      <c r="D28" s="8"/>
      <c r="F28" s="8">
        <v>462410373</v>
      </c>
      <c r="H28" s="8">
        <v>0</v>
      </c>
      <c r="J28" s="8">
        <f t="shared" si="0"/>
        <v>462410373</v>
      </c>
      <c r="L28" s="9">
        <f t="shared" si="1"/>
        <v>-0.29340139059740244</v>
      </c>
      <c r="N28" s="8"/>
      <c r="P28" s="40">
        <v>1515126262</v>
      </c>
      <c r="Q28" s="40"/>
      <c r="S28" s="8"/>
      <c r="U28" s="8">
        <f t="shared" si="2"/>
        <v>1515126262</v>
      </c>
      <c r="W28" s="9">
        <f>U28/درآمد!$F$12*100</f>
        <v>6.2273873484368997E-2</v>
      </c>
    </row>
    <row r="29" spans="1:23" ht="21.75" customHeight="1" x14ac:dyDescent="0.2">
      <c r="A29" s="53" t="s">
        <v>54</v>
      </c>
      <c r="B29" s="53" t="s">
        <v>54</v>
      </c>
      <c r="D29" s="8"/>
      <c r="F29" s="8">
        <v>655785392</v>
      </c>
      <c r="H29" s="8">
        <v>0</v>
      </c>
      <c r="J29" s="8">
        <f t="shared" si="0"/>
        <v>655785392</v>
      </c>
      <c r="L29" s="9">
        <f t="shared" si="1"/>
        <v>-0.41609868026525149</v>
      </c>
      <c r="N29" s="8"/>
      <c r="P29" s="40">
        <v>4833079283</v>
      </c>
      <c r="Q29" s="40"/>
      <c r="S29" s="8"/>
      <c r="U29" s="8">
        <f t="shared" si="2"/>
        <v>4833079283</v>
      </c>
      <c r="W29" s="9">
        <f>U29/درآمد!$F$12*100</f>
        <v>0.1986465256117822</v>
      </c>
    </row>
    <row r="30" spans="1:23" ht="21.75" customHeight="1" x14ac:dyDescent="0.2">
      <c r="A30" s="53" t="s">
        <v>55</v>
      </c>
      <c r="B30" s="53" t="s">
        <v>55</v>
      </c>
      <c r="D30" s="8"/>
      <c r="F30" s="8">
        <v>88329925</v>
      </c>
      <c r="H30" s="8">
        <v>0</v>
      </c>
      <c r="J30" s="8">
        <f t="shared" si="0"/>
        <v>88329925</v>
      </c>
      <c r="L30" s="9">
        <f t="shared" si="1"/>
        <v>-5.6045721159382944E-2</v>
      </c>
      <c r="N30" s="8"/>
      <c r="P30" s="40">
        <v>883004140</v>
      </c>
      <c r="Q30" s="40"/>
      <c r="S30" s="8"/>
      <c r="U30" s="8">
        <f t="shared" si="2"/>
        <v>883004140</v>
      </c>
      <c r="W30" s="9">
        <f>U30/درآمد!$F$12*100</f>
        <v>3.6292743040404148E-2</v>
      </c>
    </row>
    <row r="31" spans="1:23" ht="21.75" customHeight="1" x14ac:dyDescent="0.2">
      <c r="A31" s="53" t="s">
        <v>56</v>
      </c>
      <c r="B31" s="53" t="s">
        <v>56</v>
      </c>
      <c r="D31" s="8"/>
      <c r="F31" s="8">
        <v>-256355682</v>
      </c>
      <c r="H31" s="8">
        <v>0</v>
      </c>
      <c r="J31" s="8">
        <f t="shared" si="0"/>
        <v>-256355682</v>
      </c>
      <c r="L31" s="9">
        <f t="shared" si="1"/>
        <v>0.16265879395907387</v>
      </c>
      <c r="N31" s="8"/>
      <c r="P31" s="40">
        <v>791679866</v>
      </c>
      <c r="Q31" s="40"/>
      <c r="S31" s="8"/>
      <c r="U31" s="8">
        <f t="shared" si="2"/>
        <v>791679866</v>
      </c>
      <c r="W31" s="9">
        <f>U31/درآمد!$F$12*100</f>
        <v>3.2539183731346476E-2</v>
      </c>
    </row>
    <row r="32" spans="1:23" ht="21.75" customHeight="1" x14ac:dyDescent="0.2">
      <c r="A32" s="53" t="s">
        <v>57</v>
      </c>
      <c r="B32" s="53" t="s">
        <v>57</v>
      </c>
      <c r="D32" s="8"/>
      <c r="F32" s="8">
        <v>0</v>
      </c>
      <c r="H32" s="8">
        <v>0</v>
      </c>
      <c r="J32" s="8">
        <f t="shared" si="0"/>
        <v>0</v>
      </c>
      <c r="L32" s="9">
        <f t="shared" si="1"/>
        <v>0</v>
      </c>
      <c r="N32" s="8"/>
      <c r="P32" s="40">
        <v>10300</v>
      </c>
      <c r="Q32" s="40"/>
      <c r="S32" s="8"/>
      <c r="U32" s="8">
        <f t="shared" si="2"/>
        <v>10300</v>
      </c>
      <c r="W32" s="9">
        <f>U32/درآمد!$F$12*100</f>
        <v>4.233448478691875E-7</v>
      </c>
    </row>
    <row r="33" spans="1:23" ht="21.75" customHeight="1" x14ac:dyDescent="0.2">
      <c r="A33" s="53" t="s">
        <v>58</v>
      </c>
      <c r="B33" s="53" t="s">
        <v>58</v>
      </c>
      <c r="D33" s="8"/>
      <c r="F33" s="8">
        <v>0</v>
      </c>
      <c r="H33" s="8">
        <v>0</v>
      </c>
      <c r="J33" s="8">
        <f t="shared" si="0"/>
        <v>0</v>
      </c>
      <c r="L33" s="9">
        <f t="shared" si="1"/>
        <v>0</v>
      </c>
      <c r="N33" s="8"/>
      <c r="P33" s="40">
        <v>30169950</v>
      </c>
      <c r="Q33" s="40"/>
      <c r="S33" s="8"/>
      <c r="U33" s="8">
        <f t="shared" si="2"/>
        <v>30169950</v>
      </c>
      <c r="W33" s="9">
        <f>U33/درآمد!$F$12*100</f>
        <v>1.2400284362107758E-3</v>
      </c>
    </row>
    <row r="34" spans="1:23" ht="21.75" customHeight="1" x14ac:dyDescent="0.2">
      <c r="A34" s="53" t="s">
        <v>59</v>
      </c>
      <c r="B34" s="53" t="s">
        <v>59</v>
      </c>
      <c r="D34" s="8"/>
      <c r="F34" s="8">
        <v>202906791</v>
      </c>
      <c r="H34" s="8">
        <v>0</v>
      </c>
      <c r="J34" s="8">
        <f t="shared" si="0"/>
        <v>202906791</v>
      </c>
      <c r="L34" s="9">
        <f t="shared" si="1"/>
        <v>-0.12874524041236529</v>
      </c>
      <c r="N34" s="8"/>
      <c r="P34" s="40">
        <v>623243214</v>
      </c>
      <c r="Q34" s="40"/>
      <c r="S34" s="8"/>
      <c r="U34" s="8">
        <f t="shared" si="2"/>
        <v>623243214</v>
      </c>
      <c r="W34" s="9">
        <f>U34/درآمد!$F$12*100</f>
        <v>2.5616194525857613E-2</v>
      </c>
    </row>
    <row r="35" spans="1:23" ht="21.75" customHeight="1" x14ac:dyDescent="0.2">
      <c r="A35" s="53" t="s">
        <v>60</v>
      </c>
      <c r="B35" s="53" t="s">
        <v>60</v>
      </c>
      <c r="D35" s="8"/>
      <c r="F35" s="8">
        <v>0</v>
      </c>
      <c r="H35" s="8">
        <v>0</v>
      </c>
      <c r="J35" s="8">
        <f t="shared" si="0"/>
        <v>0</v>
      </c>
      <c r="L35" s="9">
        <f t="shared" si="1"/>
        <v>0</v>
      </c>
      <c r="N35" s="8"/>
      <c r="P35" s="40">
        <v>-2422750</v>
      </c>
      <c r="Q35" s="40"/>
      <c r="S35" s="8"/>
      <c r="U35" s="8">
        <f t="shared" si="2"/>
        <v>-2422750</v>
      </c>
      <c r="W35" s="9">
        <f>U35/درآمد!$F$12*100</f>
        <v>-9.957851749272562E-5</v>
      </c>
    </row>
    <row r="36" spans="1:23" ht="21.75" customHeight="1" x14ac:dyDescent="0.2">
      <c r="A36" s="53" t="s">
        <v>61</v>
      </c>
      <c r="B36" s="53" t="s">
        <v>61</v>
      </c>
      <c r="D36" s="8"/>
      <c r="F36" s="8">
        <v>237236597</v>
      </c>
      <c r="H36" s="8">
        <v>0</v>
      </c>
      <c r="J36" s="8">
        <f t="shared" si="0"/>
        <v>237236597</v>
      </c>
      <c r="L36" s="9">
        <f t="shared" si="1"/>
        <v>-0.15052765146424504</v>
      </c>
      <c r="N36" s="8"/>
      <c r="P36" s="40">
        <v>237409389</v>
      </c>
      <c r="Q36" s="40"/>
      <c r="S36" s="8"/>
      <c r="U36" s="8">
        <f t="shared" si="2"/>
        <v>237409389</v>
      </c>
      <c r="W36" s="9">
        <f>U36/درآمد!$F$12*100</f>
        <v>9.7578681231962859E-3</v>
      </c>
    </row>
    <row r="37" spans="1:23" ht="21.75" customHeight="1" x14ac:dyDescent="0.2">
      <c r="A37" s="53" t="s">
        <v>63</v>
      </c>
      <c r="B37" s="53" t="s">
        <v>63</v>
      </c>
      <c r="D37" s="8"/>
      <c r="F37" s="8">
        <v>-152516249</v>
      </c>
      <c r="H37" s="8">
        <v>0</v>
      </c>
      <c r="J37" s="8">
        <f t="shared" si="0"/>
        <v>-152516249</v>
      </c>
      <c r="L37" s="9">
        <f t="shared" si="1"/>
        <v>9.6772222593068183E-2</v>
      </c>
      <c r="N37" s="8"/>
      <c r="P37" s="40">
        <v>-152464749</v>
      </c>
      <c r="Q37" s="40"/>
      <c r="S37" s="8"/>
      <c r="U37" s="8">
        <f t="shared" si="2"/>
        <v>-152464749</v>
      </c>
      <c r="W37" s="9">
        <f>U37/درآمد!$F$12*100</f>
        <v>-6.2665209680406644E-3</v>
      </c>
    </row>
    <row r="38" spans="1:23" ht="21.75" customHeight="1" x14ac:dyDescent="0.2">
      <c r="A38" s="53" t="s">
        <v>65</v>
      </c>
      <c r="B38" s="53" t="s">
        <v>65</v>
      </c>
      <c r="D38" s="8"/>
      <c r="F38" s="8">
        <v>-132834862</v>
      </c>
      <c r="H38" s="8">
        <v>0</v>
      </c>
      <c r="J38" s="8">
        <f t="shared" si="0"/>
        <v>-132834862</v>
      </c>
      <c r="L38" s="9">
        <f t="shared" si="1"/>
        <v>8.428429703633411E-2</v>
      </c>
      <c r="N38" s="8"/>
      <c r="P38" s="40">
        <v>-132642458</v>
      </c>
      <c r="Q38" s="40"/>
      <c r="S38" s="8"/>
      <c r="U38" s="8">
        <f t="shared" si="2"/>
        <v>-132642458</v>
      </c>
      <c r="W38" s="9">
        <f>U38/درآمد!$F$12*100</f>
        <v>-5.451796233301465E-3</v>
      </c>
    </row>
    <row r="39" spans="1:23" ht="22.5" customHeight="1" x14ac:dyDescent="0.2">
      <c r="A39" s="53" t="s">
        <v>67</v>
      </c>
      <c r="B39" s="53" t="s">
        <v>67</v>
      </c>
      <c r="D39" s="8"/>
      <c r="F39" s="8">
        <v>409031392</v>
      </c>
      <c r="H39" s="8">
        <v>-290074790</v>
      </c>
      <c r="J39" s="8">
        <f t="shared" si="0"/>
        <v>118956602</v>
      </c>
      <c r="L39" s="9">
        <f t="shared" si="1"/>
        <v>-7.5478480772622591E-2</v>
      </c>
      <c r="N39" s="8"/>
      <c r="P39" s="40">
        <v>-1445474551</v>
      </c>
      <c r="Q39" s="40"/>
      <c r="S39" s="8">
        <v>-291931806</v>
      </c>
      <c r="U39" s="8">
        <f t="shared" si="2"/>
        <v>-1737406357</v>
      </c>
      <c r="W39" s="9">
        <f>U39/درآمد!$F$12*100</f>
        <v>-7.1409905814672256E-2</v>
      </c>
    </row>
    <row r="40" spans="1:23" ht="21.75" customHeight="1" x14ac:dyDescent="0.2">
      <c r="A40" s="53" t="s">
        <v>68</v>
      </c>
      <c r="B40" s="53" t="s">
        <v>68</v>
      </c>
      <c r="D40" s="8"/>
      <c r="F40" s="8">
        <v>18136255</v>
      </c>
      <c r="H40" s="8">
        <v>0</v>
      </c>
      <c r="J40" s="8">
        <f t="shared" si="0"/>
        <v>18136255</v>
      </c>
      <c r="L40" s="9">
        <f t="shared" si="1"/>
        <v>-1.1507532589951422E-2</v>
      </c>
      <c r="N40" s="8"/>
      <c r="P40" s="40">
        <v>19396040</v>
      </c>
      <c r="Q40" s="40"/>
      <c r="S40" s="8"/>
      <c r="U40" s="8">
        <f t="shared" si="2"/>
        <v>19396040</v>
      </c>
      <c r="W40" s="9">
        <f>U40/درآمد!$F$12*100</f>
        <v>7.9720520418103639E-4</v>
      </c>
    </row>
    <row r="41" spans="1:23" ht="21.75" customHeight="1" x14ac:dyDescent="0.2">
      <c r="A41" s="53" t="s">
        <v>70</v>
      </c>
      <c r="B41" s="53" t="s">
        <v>70</v>
      </c>
      <c r="D41" s="8"/>
      <c r="F41" s="8">
        <v>7467</v>
      </c>
      <c r="H41" s="8">
        <v>0</v>
      </c>
      <c r="J41" s="8">
        <f t="shared" si="0"/>
        <v>7467</v>
      </c>
      <c r="L41" s="9">
        <f t="shared" si="1"/>
        <v>-4.7378439401721725E-6</v>
      </c>
      <c r="N41" s="8"/>
      <c r="P41" s="40">
        <v>7467</v>
      </c>
      <c r="Q41" s="40"/>
      <c r="S41" s="8"/>
      <c r="U41" s="8">
        <f t="shared" si="2"/>
        <v>7467</v>
      </c>
      <c r="W41" s="9">
        <f>U41/درآمد!$F$12*100</f>
        <v>3.0690446398439058E-7</v>
      </c>
    </row>
    <row r="42" spans="1:23" ht="21.75" customHeight="1" x14ac:dyDescent="0.2">
      <c r="A42" s="53" t="s">
        <v>71</v>
      </c>
      <c r="B42" s="53" t="s">
        <v>71</v>
      </c>
      <c r="D42" s="8"/>
      <c r="F42" s="8">
        <v>356180</v>
      </c>
      <c r="H42" s="8">
        <v>0</v>
      </c>
      <c r="J42" s="8">
        <f t="shared" si="0"/>
        <v>356180</v>
      </c>
      <c r="L42" s="9">
        <f t="shared" si="1"/>
        <v>-2.2599775741402497E-4</v>
      </c>
      <c r="N42" s="8"/>
      <c r="P42" s="40">
        <v>356180</v>
      </c>
      <c r="Q42" s="40"/>
      <c r="S42" s="8"/>
      <c r="U42" s="8">
        <f t="shared" si="2"/>
        <v>356180</v>
      </c>
      <c r="W42" s="9">
        <f>U42/درآمد!$F$12*100</f>
        <v>1.4639511447965747E-5</v>
      </c>
    </row>
    <row r="43" spans="1:23" ht="21.75" customHeight="1" x14ac:dyDescent="0.2">
      <c r="A43" s="53" t="s">
        <v>72</v>
      </c>
      <c r="B43" s="53" t="s">
        <v>72</v>
      </c>
      <c r="D43" s="8"/>
      <c r="F43" s="8">
        <v>8826242</v>
      </c>
      <c r="H43" s="8">
        <v>0</v>
      </c>
      <c r="J43" s="8">
        <f t="shared" si="0"/>
        <v>8826242</v>
      </c>
      <c r="L43" s="9">
        <f t="shared" si="1"/>
        <v>-5.600288894360937E-3</v>
      </c>
      <c r="N43" s="8"/>
      <c r="P43" s="40">
        <v>8826242</v>
      </c>
      <c r="Q43" s="40"/>
      <c r="S43" s="8"/>
      <c r="U43" s="8">
        <f t="shared" si="2"/>
        <v>8826242</v>
      </c>
      <c r="W43" s="9">
        <f>U43/درآمد!$F$12*100</f>
        <v>3.6277126958705175E-4</v>
      </c>
    </row>
    <row r="44" spans="1:23" ht="21.75" customHeight="1" x14ac:dyDescent="0.2">
      <c r="A44" s="53" t="s">
        <v>73</v>
      </c>
      <c r="B44" s="53" t="s">
        <v>73</v>
      </c>
      <c r="D44" s="8"/>
      <c r="F44" s="8">
        <v>1812</v>
      </c>
      <c r="H44" s="8">
        <v>0</v>
      </c>
      <c r="J44" s="8">
        <f t="shared" si="0"/>
        <v>1812</v>
      </c>
      <c r="L44" s="9">
        <f t="shared" si="1"/>
        <v>-1.149721872183203E-6</v>
      </c>
      <c r="N44" s="8"/>
      <c r="P44" s="40">
        <v>1812</v>
      </c>
      <c r="Q44" s="40"/>
      <c r="S44" s="8"/>
      <c r="U44" s="8">
        <f t="shared" si="2"/>
        <v>1812</v>
      </c>
      <c r="W44" s="9">
        <f>U44/درآمد!$F$12*100</f>
        <v>7.4475812071744436E-8</v>
      </c>
    </row>
    <row r="45" spans="1:23" ht="21.75" customHeight="1" x14ac:dyDescent="0.2">
      <c r="A45" s="53" t="s">
        <v>74</v>
      </c>
      <c r="B45" s="53" t="s">
        <v>74</v>
      </c>
      <c r="D45" s="8"/>
      <c r="F45" s="8">
        <v>-1014392500</v>
      </c>
      <c r="H45" s="8">
        <v>0</v>
      </c>
      <c r="J45" s="8">
        <f t="shared" si="0"/>
        <v>-1014392500</v>
      </c>
      <c r="L45" s="9">
        <f t="shared" si="1"/>
        <v>0.64363644824977906</v>
      </c>
      <c r="N45" s="8"/>
      <c r="P45" s="40">
        <v>-1014392500</v>
      </c>
      <c r="Q45" s="40"/>
      <c r="S45" s="8"/>
      <c r="U45" s="8">
        <f t="shared" si="2"/>
        <v>-1014392500</v>
      </c>
      <c r="W45" s="9">
        <f>U45/درآمد!$F$12*100</f>
        <v>-4.1692994038072306E-2</v>
      </c>
    </row>
    <row r="46" spans="1:23" ht="21.75" customHeight="1" x14ac:dyDescent="0.2">
      <c r="A46" s="53" t="s">
        <v>75</v>
      </c>
      <c r="B46" s="53" t="s">
        <v>75</v>
      </c>
      <c r="D46" s="8"/>
      <c r="F46" s="8">
        <v>-1736292000</v>
      </c>
      <c r="H46" s="8">
        <v>0</v>
      </c>
      <c r="J46" s="8">
        <f t="shared" si="0"/>
        <v>-1736292000</v>
      </c>
      <c r="L46" s="9">
        <f t="shared" si="1"/>
        <v>1.1016848172719194</v>
      </c>
      <c r="N46" s="8"/>
      <c r="P46" s="40">
        <v>-1736292000</v>
      </c>
      <c r="Q46" s="40"/>
      <c r="S46" s="8"/>
      <c r="U46" s="8">
        <f t="shared" si="2"/>
        <v>-1736292000</v>
      </c>
      <c r="W46" s="9">
        <f>U46/درآمد!$F$12*100</f>
        <v>-7.136410413558128E-2</v>
      </c>
    </row>
    <row r="47" spans="1:23" ht="21.75" customHeight="1" x14ac:dyDescent="0.2">
      <c r="A47" s="53" t="s">
        <v>69</v>
      </c>
      <c r="B47" s="53" t="s">
        <v>69</v>
      </c>
      <c r="D47" s="8"/>
      <c r="F47" s="8">
        <v>50114689</v>
      </c>
      <c r="H47" s="8">
        <v>0</v>
      </c>
      <c r="J47" s="8">
        <f t="shared" si="0"/>
        <v>50114689</v>
      </c>
      <c r="L47" s="9">
        <f t="shared" si="1"/>
        <v>-3.1797987892361462E-2</v>
      </c>
      <c r="N47" s="8"/>
      <c r="P47" s="40">
        <v>-83686498</v>
      </c>
      <c r="Q47" s="40"/>
      <c r="S47" s="8"/>
      <c r="U47" s="8">
        <f t="shared" si="2"/>
        <v>-83686498</v>
      </c>
      <c r="W47" s="9">
        <f>U47/درآمد!$F$12*100</f>
        <v>-3.4396357052927243E-3</v>
      </c>
    </row>
    <row r="48" spans="1:23" ht="21.75" customHeight="1" x14ac:dyDescent="0.2">
      <c r="A48" s="53" t="s">
        <v>76</v>
      </c>
      <c r="B48" s="53" t="s">
        <v>76</v>
      </c>
      <c r="D48" s="8"/>
      <c r="F48" s="8">
        <v>27779</v>
      </c>
      <c r="H48" s="8">
        <v>0</v>
      </c>
      <c r="J48" s="8">
        <f t="shared" si="0"/>
        <v>27779</v>
      </c>
      <c r="L48" s="9">
        <f t="shared" si="1"/>
        <v>-1.7625896185086754E-5</v>
      </c>
      <c r="N48" s="8"/>
      <c r="P48" s="40">
        <v>27779</v>
      </c>
      <c r="Q48" s="40"/>
      <c r="S48" s="8"/>
      <c r="U48" s="8">
        <f t="shared" si="2"/>
        <v>27779</v>
      </c>
      <c r="W48" s="9">
        <f>U48/درآمد!$F$12*100</f>
        <v>1.1417569445590446E-6</v>
      </c>
    </row>
    <row r="49" spans="1:23" ht="21.75" customHeight="1" x14ac:dyDescent="0.2">
      <c r="A49" s="53" t="s">
        <v>77</v>
      </c>
      <c r="B49" s="53" t="s">
        <v>77</v>
      </c>
      <c r="D49" s="8"/>
      <c r="F49" s="8">
        <v>328570</v>
      </c>
      <c r="H49" s="8">
        <v>0</v>
      </c>
      <c r="J49" s="8">
        <f t="shared" si="0"/>
        <v>328570</v>
      </c>
      <c r="L49" s="9">
        <f t="shared" si="1"/>
        <v>-2.0847909246315396E-4</v>
      </c>
      <c r="N49" s="8"/>
      <c r="P49" s="40">
        <v>328570</v>
      </c>
      <c r="Q49" s="40"/>
      <c r="S49" s="8"/>
      <c r="U49" s="8">
        <f t="shared" si="2"/>
        <v>328570</v>
      </c>
      <c r="W49" s="9">
        <f>U49/درآمد!$F$12*100</f>
        <v>1.3504700647027082E-5</v>
      </c>
    </row>
    <row r="50" spans="1:23" ht="21.75" customHeight="1" x14ac:dyDescent="0.2">
      <c r="A50" s="53" t="s">
        <v>190</v>
      </c>
      <c r="B50" s="53"/>
      <c r="D50" s="8"/>
      <c r="F50" s="8"/>
      <c r="H50" s="8">
        <v>0</v>
      </c>
      <c r="J50" s="8">
        <f t="shared" si="0"/>
        <v>0</v>
      </c>
      <c r="L50" s="9">
        <f t="shared" si="1"/>
        <v>0</v>
      </c>
      <c r="N50" s="8"/>
      <c r="P50" s="21"/>
      <c r="Q50" s="21"/>
      <c r="S50" s="8">
        <v>-741765489</v>
      </c>
      <c r="U50" s="8">
        <f t="shared" si="2"/>
        <v>-741765489</v>
      </c>
      <c r="W50" s="9">
        <f>U50/درآمد!$F$12*100</f>
        <v>-3.0487630883040628E-2</v>
      </c>
    </row>
    <row r="51" spans="1:23" ht="21.75" customHeight="1" x14ac:dyDescent="0.2">
      <c r="A51" s="53" t="s">
        <v>191</v>
      </c>
      <c r="B51" s="53"/>
      <c r="D51" s="8"/>
      <c r="F51" s="8"/>
      <c r="H51" s="8">
        <v>0</v>
      </c>
      <c r="J51" s="8">
        <f t="shared" si="0"/>
        <v>0</v>
      </c>
      <c r="L51" s="9">
        <f t="shared" si="1"/>
        <v>0</v>
      </c>
      <c r="N51" s="8"/>
      <c r="P51" s="21"/>
      <c r="Q51" s="21"/>
      <c r="S51" s="8">
        <v>-927625</v>
      </c>
      <c r="U51" s="8">
        <f t="shared" si="2"/>
        <v>-927625</v>
      </c>
      <c r="W51" s="9">
        <f>U51/درآمد!$F$12*100</f>
        <v>-3.8126724709189808E-5</v>
      </c>
    </row>
    <row r="52" spans="1:23" ht="21.75" customHeight="1" x14ac:dyDescent="0.2">
      <c r="A52" s="53" t="s">
        <v>192</v>
      </c>
      <c r="B52" s="53"/>
      <c r="D52" s="8"/>
      <c r="F52" s="8"/>
      <c r="H52" s="8">
        <v>0</v>
      </c>
      <c r="J52" s="8">
        <f t="shared" si="0"/>
        <v>0</v>
      </c>
      <c r="L52" s="9">
        <f t="shared" si="1"/>
        <v>0</v>
      </c>
      <c r="N52" s="8"/>
      <c r="P52" s="21"/>
      <c r="Q52" s="21"/>
      <c r="S52" s="8">
        <v>223449806</v>
      </c>
      <c r="U52" s="8">
        <f t="shared" si="2"/>
        <v>223449806</v>
      </c>
      <c r="W52" s="9">
        <f>U52/درآمد!$F$12*100</f>
        <v>9.1841091385892679E-3</v>
      </c>
    </row>
    <row r="53" spans="1:23" ht="21.75" customHeight="1" x14ac:dyDescent="0.2">
      <c r="A53" s="53" t="s">
        <v>193</v>
      </c>
      <c r="B53" s="53"/>
      <c r="D53" s="8"/>
      <c r="F53" s="8"/>
      <c r="H53" s="8">
        <v>0</v>
      </c>
      <c r="J53" s="8">
        <f t="shared" si="0"/>
        <v>0</v>
      </c>
      <c r="L53" s="9">
        <f t="shared" si="1"/>
        <v>0</v>
      </c>
      <c r="N53" s="8"/>
      <c r="P53" s="21"/>
      <c r="Q53" s="21"/>
      <c r="S53" s="8">
        <v>595399772</v>
      </c>
      <c r="U53" s="8">
        <f t="shared" si="2"/>
        <v>595399772</v>
      </c>
      <c r="W53" s="9">
        <f>U53/درآمد!$F$12*100</f>
        <v>2.4471788922202808E-2</v>
      </c>
    </row>
    <row r="54" spans="1:23" ht="21.75" customHeight="1" x14ac:dyDescent="0.2">
      <c r="A54" s="53" t="s">
        <v>54</v>
      </c>
      <c r="B54" s="53"/>
      <c r="D54" s="8"/>
      <c r="F54" s="8"/>
      <c r="H54" s="8">
        <v>0</v>
      </c>
      <c r="J54" s="8">
        <f t="shared" si="0"/>
        <v>0</v>
      </c>
      <c r="L54" s="9">
        <f t="shared" si="1"/>
        <v>0</v>
      </c>
      <c r="N54" s="8"/>
      <c r="P54" s="21"/>
      <c r="Q54" s="21"/>
      <c r="S54" s="8">
        <v>-17476313</v>
      </c>
      <c r="U54" s="8">
        <f t="shared" si="2"/>
        <v>-17476313</v>
      </c>
      <c r="W54" s="9">
        <f>U54/درآمد!$F$12*100</f>
        <v>-7.1830165711643718E-4</v>
      </c>
    </row>
    <row r="55" spans="1:23" ht="21.75" customHeight="1" x14ac:dyDescent="0.2">
      <c r="A55" s="53" t="s">
        <v>194</v>
      </c>
      <c r="B55" s="53"/>
      <c r="D55" s="8"/>
      <c r="F55" s="8"/>
      <c r="H55" s="8">
        <v>0</v>
      </c>
      <c r="J55" s="8">
        <f t="shared" si="0"/>
        <v>0</v>
      </c>
      <c r="L55" s="9">
        <f t="shared" si="1"/>
        <v>0</v>
      </c>
      <c r="N55" s="8"/>
      <c r="P55" s="21"/>
      <c r="Q55" s="21"/>
      <c r="S55" s="8">
        <v>1386570360</v>
      </c>
      <c r="U55" s="8">
        <f t="shared" si="2"/>
        <v>1386570360</v>
      </c>
      <c r="W55" s="9">
        <f>U55/درآمد!$F$12*100</f>
        <v>5.6990040593604317E-2</v>
      </c>
    </row>
    <row r="56" spans="1:23" ht="21.75" customHeight="1" x14ac:dyDescent="0.2">
      <c r="A56" s="53" t="s">
        <v>195</v>
      </c>
      <c r="B56" s="53"/>
      <c r="D56" s="8"/>
      <c r="F56" s="8"/>
      <c r="H56" s="8">
        <v>0</v>
      </c>
      <c r="J56" s="8">
        <f t="shared" si="0"/>
        <v>0</v>
      </c>
      <c r="L56" s="9">
        <f t="shared" si="1"/>
        <v>0</v>
      </c>
      <c r="N56" s="8"/>
      <c r="P56" s="21"/>
      <c r="Q56" s="21"/>
      <c r="S56" s="8">
        <v>329737392</v>
      </c>
      <c r="U56" s="8">
        <f t="shared" si="2"/>
        <v>329737392</v>
      </c>
      <c r="W56" s="9">
        <f>U56/درآمد!$F$12*100</f>
        <v>1.3552682141070157E-2</v>
      </c>
    </row>
    <row r="57" spans="1:23" ht="21.75" customHeight="1" x14ac:dyDescent="0.2">
      <c r="A57" s="53" t="s">
        <v>196</v>
      </c>
      <c r="B57" s="53"/>
      <c r="D57" s="8"/>
      <c r="F57" s="8"/>
      <c r="H57" s="8">
        <v>0</v>
      </c>
      <c r="J57" s="8">
        <f t="shared" si="0"/>
        <v>0</v>
      </c>
      <c r="L57" s="9">
        <f t="shared" si="1"/>
        <v>0</v>
      </c>
      <c r="N57" s="8"/>
      <c r="P57" s="21"/>
      <c r="Q57" s="21"/>
      <c r="S57" s="8">
        <v>4806176917</v>
      </c>
      <c r="U57" s="8">
        <f t="shared" si="2"/>
        <v>4806176917</v>
      </c>
      <c r="W57" s="9">
        <f>U57/درآمد!$F$12*100</f>
        <v>0.19754079958832677</v>
      </c>
    </row>
    <row r="58" spans="1:23" ht="21.75" customHeight="1" x14ac:dyDescent="0.2">
      <c r="A58" s="53" t="s">
        <v>197</v>
      </c>
      <c r="B58" s="53"/>
      <c r="D58" s="8"/>
      <c r="F58" s="8"/>
      <c r="H58" s="8">
        <v>0</v>
      </c>
      <c r="J58" s="8">
        <f t="shared" si="0"/>
        <v>0</v>
      </c>
      <c r="L58" s="9">
        <f t="shared" si="1"/>
        <v>0</v>
      </c>
      <c r="N58" s="8"/>
      <c r="P58" s="21"/>
      <c r="Q58" s="21"/>
      <c r="S58" s="8">
        <v>1836374156</v>
      </c>
      <c r="U58" s="8">
        <f t="shared" si="2"/>
        <v>1836374156</v>
      </c>
      <c r="W58" s="9">
        <f>U58/درآمد!$F$12*100</f>
        <v>7.547762501968229E-2</v>
      </c>
    </row>
    <row r="59" spans="1:23" ht="21.75" customHeight="1" x14ac:dyDescent="0.2">
      <c r="A59" s="53" t="s">
        <v>198</v>
      </c>
      <c r="B59" s="53"/>
      <c r="D59" s="8"/>
      <c r="F59" s="8"/>
      <c r="H59" s="8">
        <v>0</v>
      </c>
      <c r="J59" s="8">
        <f t="shared" si="0"/>
        <v>0</v>
      </c>
      <c r="L59" s="9">
        <f t="shared" si="1"/>
        <v>0</v>
      </c>
      <c r="N59" s="8"/>
      <c r="P59" s="21"/>
      <c r="Q59" s="21"/>
      <c r="S59" s="8">
        <v>-53071</v>
      </c>
      <c r="U59" s="8">
        <f t="shared" si="2"/>
        <v>-53071</v>
      </c>
      <c r="W59" s="9">
        <f>U59/درآمد!$F$12*100</f>
        <v>-2.1812946040063736E-6</v>
      </c>
    </row>
    <row r="60" spans="1:23" ht="21.75" customHeight="1" x14ac:dyDescent="0.2">
      <c r="A60" s="53" t="s">
        <v>199</v>
      </c>
      <c r="B60" s="53"/>
      <c r="D60" s="8"/>
      <c r="F60" s="8"/>
      <c r="H60" s="8">
        <v>0</v>
      </c>
      <c r="J60" s="8">
        <f t="shared" si="0"/>
        <v>0</v>
      </c>
      <c r="L60" s="9">
        <f t="shared" si="1"/>
        <v>0</v>
      </c>
      <c r="N60" s="8"/>
      <c r="P60" s="21"/>
      <c r="Q60" s="21"/>
      <c r="S60" s="8">
        <v>400704440</v>
      </c>
      <c r="U60" s="8">
        <f t="shared" si="2"/>
        <v>400704440</v>
      </c>
      <c r="W60" s="9">
        <f>U60/درآمد!$F$12*100</f>
        <v>1.6469530115758052E-2</v>
      </c>
    </row>
    <row r="61" spans="1:23" ht="21.75" customHeight="1" x14ac:dyDescent="0.2">
      <c r="A61" s="53" t="s">
        <v>200</v>
      </c>
      <c r="B61" s="53"/>
      <c r="D61" s="8"/>
      <c r="F61" s="8"/>
      <c r="H61" s="8">
        <v>0</v>
      </c>
      <c r="J61" s="8">
        <f t="shared" si="0"/>
        <v>0</v>
      </c>
      <c r="L61" s="9">
        <f t="shared" si="1"/>
        <v>0</v>
      </c>
      <c r="N61" s="8"/>
      <c r="P61" s="21"/>
      <c r="Q61" s="21"/>
      <c r="S61" s="8">
        <v>6400290956</v>
      </c>
      <c r="U61" s="8">
        <f t="shared" si="2"/>
        <v>6400290956</v>
      </c>
      <c r="W61" s="9">
        <f>U61/درآمد!$F$12*100</f>
        <v>0.26306118457149091</v>
      </c>
    </row>
    <row r="62" spans="1:23" ht="21.75" customHeight="1" x14ac:dyDescent="0.2">
      <c r="A62" s="53" t="s">
        <v>201</v>
      </c>
      <c r="B62" s="53"/>
      <c r="D62" s="8"/>
      <c r="F62" s="8"/>
      <c r="H62" s="8">
        <v>0</v>
      </c>
      <c r="J62" s="8">
        <f t="shared" si="0"/>
        <v>0</v>
      </c>
      <c r="L62" s="9">
        <f t="shared" si="1"/>
        <v>0</v>
      </c>
      <c r="N62" s="8"/>
      <c r="P62" s="21"/>
      <c r="Q62" s="21"/>
      <c r="S62" s="8">
        <v>58939230</v>
      </c>
      <c r="U62" s="8">
        <f t="shared" si="2"/>
        <v>58939230</v>
      </c>
      <c r="W62" s="9">
        <f>U62/درآمد!$F$12*100</f>
        <v>2.4224873162987425E-3</v>
      </c>
    </row>
    <row r="63" spans="1:23" ht="21.75" customHeight="1" x14ac:dyDescent="0.2">
      <c r="A63" s="53" t="s">
        <v>202</v>
      </c>
      <c r="B63" s="53"/>
      <c r="D63" s="8"/>
      <c r="F63" s="8"/>
      <c r="H63" s="8">
        <v>0</v>
      </c>
      <c r="J63" s="8">
        <f t="shared" si="0"/>
        <v>0</v>
      </c>
      <c r="L63" s="9">
        <f t="shared" si="1"/>
        <v>0</v>
      </c>
      <c r="N63" s="8"/>
      <c r="P63" s="21"/>
      <c r="Q63" s="21"/>
      <c r="S63" s="8">
        <v>15144255269</v>
      </c>
      <c r="U63" s="8">
        <f t="shared" si="2"/>
        <v>15144255269</v>
      </c>
      <c r="W63" s="9">
        <f>U63/درآمد!$F$12*100</f>
        <v>0.62245072261620826</v>
      </c>
    </row>
    <row r="64" spans="1:23" ht="21.75" customHeight="1" x14ac:dyDescent="0.2">
      <c r="A64" s="53" t="s">
        <v>203</v>
      </c>
      <c r="B64" s="53"/>
      <c r="D64" s="8"/>
      <c r="F64" s="8"/>
      <c r="H64" s="8">
        <v>0</v>
      </c>
      <c r="J64" s="8">
        <f t="shared" si="0"/>
        <v>0</v>
      </c>
      <c r="L64" s="9">
        <f t="shared" si="1"/>
        <v>0</v>
      </c>
      <c r="N64" s="8"/>
      <c r="P64" s="21"/>
      <c r="Q64" s="21"/>
      <c r="S64" s="8">
        <v>2293028290</v>
      </c>
      <c r="U64" s="8">
        <f t="shared" si="2"/>
        <v>2293028290</v>
      </c>
      <c r="W64" s="9">
        <f>U64/درآمد!$F$12*100</f>
        <v>9.4246768212601265E-2</v>
      </c>
    </row>
    <row r="65" spans="1:23" ht="21.75" customHeight="1" x14ac:dyDescent="0.2">
      <c r="A65" s="53" t="s">
        <v>204</v>
      </c>
      <c r="B65" s="53"/>
      <c r="D65" s="8"/>
      <c r="F65" s="8"/>
      <c r="H65" s="8">
        <v>0</v>
      </c>
      <c r="J65" s="8">
        <f t="shared" si="0"/>
        <v>0</v>
      </c>
      <c r="L65" s="9">
        <f t="shared" si="1"/>
        <v>0</v>
      </c>
      <c r="N65" s="8"/>
      <c r="P65" s="21"/>
      <c r="Q65" s="21"/>
      <c r="S65" s="8">
        <v>679699188</v>
      </c>
      <c r="U65" s="8">
        <f t="shared" si="2"/>
        <v>679699188</v>
      </c>
      <c r="W65" s="9">
        <f>U65/درآمد!$F$12*100</f>
        <v>2.7936616440841774E-2</v>
      </c>
    </row>
    <row r="66" spans="1:23" ht="21.75" customHeight="1" x14ac:dyDescent="0.2">
      <c r="A66" s="53" t="s">
        <v>205</v>
      </c>
      <c r="B66" s="53"/>
      <c r="D66" s="8"/>
      <c r="F66" s="8"/>
      <c r="H66" s="8">
        <v>0</v>
      </c>
      <c r="J66" s="8">
        <f t="shared" si="0"/>
        <v>0</v>
      </c>
      <c r="L66" s="9">
        <f t="shared" si="1"/>
        <v>0</v>
      </c>
      <c r="N66" s="8"/>
      <c r="P66" s="21"/>
      <c r="Q66" s="21"/>
      <c r="S66" s="8">
        <v>898255273</v>
      </c>
      <c r="U66" s="8">
        <f t="shared" si="2"/>
        <v>898255273</v>
      </c>
      <c r="W66" s="9">
        <f>U66/درآمد!$F$12*100</f>
        <v>3.6919586591833052E-2</v>
      </c>
    </row>
    <row r="67" spans="1:23" ht="21.75" customHeight="1" x14ac:dyDescent="0.2">
      <c r="A67" s="53" t="s">
        <v>206</v>
      </c>
      <c r="B67" s="53"/>
      <c r="D67" s="8"/>
      <c r="F67" s="8"/>
      <c r="H67" s="8">
        <v>0</v>
      </c>
      <c r="J67" s="8">
        <f t="shared" si="0"/>
        <v>0</v>
      </c>
      <c r="L67" s="9">
        <f t="shared" si="1"/>
        <v>0</v>
      </c>
      <c r="N67" s="8"/>
      <c r="P67" s="21"/>
      <c r="Q67" s="21"/>
      <c r="S67" s="8">
        <v>154344868</v>
      </c>
      <c r="U67" s="8">
        <f t="shared" si="2"/>
        <v>154344868</v>
      </c>
      <c r="W67" s="9">
        <f>U67/درآمد!$F$12*100</f>
        <v>6.3437965692087206E-3</v>
      </c>
    </row>
    <row r="68" spans="1:23" ht="21.75" customHeight="1" x14ac:dyDescent="0.2">
      <c r="A68" s="53" t="s">
        <v>207</v>
      </c>
      <c r="B68" s="53"/>
      <c r="D68" s="8"/>
      <c r="F68" s="8"/>
      <c r="H68" s="8">
        <v>19229763019</v>
      </c>
      <c r="J68" s="8">
        <f t="shared" si="0"/>
        <v>19229763019</v>
      </c>
      <c r="L68" s="9">
        <f t="shared" si="1"/>
        <v>-12.201368178721856</v>
      </c>
      <c r="N68" s="8"/>
      <c r="P68" s="21"/>
      <c r="Q68" s="21"/>
      <c r="S68" s="8">
        <v>5276488469</v>
      </c>
      <c r="U68" s="8">
        <f t="shared" si="2"/>
        <v>5276488469</v>
      </c>
      <c r="W68" s="9">
        <f>U68/درآمد!$F$12*100</f>
        <v>0.21687128234876962</v>
      </c>
    </row>
    <row r="69" spans="1:23" ht="21.75" customHeight="1" x14ac:dyDescent="0.2">
      <c r="A69" s="53" t="s">
        <v>208</v>
      </c>
      <c r="B69" s="53"/>
      <c r="D69" s="8"/>
      <c r="F69" s="8"/>
      <c r="H69" s="8">
        <v>19372912614</v>
      </c>
      <c r="J69" s="8">
        <f t="shared" si="0"/>
        <v>19372912614</v>
      </c>
      <c r="L69" s="9">
        <f t="shared" si="1"/>
        <v>-12.292197218658758</v>
      </c>
      <c r="N69" s="8"/>
      <c r="P69" s="21"/>
      <c r="Q69" s="21"/>
      <c r="S69" s="8">
        <v>6685644644</v>
      </c>
      <c r="U69" s="8">
        <f t="shared" si="2"/>
        <v>6685644644</v>
      </c>
      <c r="W69" s="9">
        <f>U69/درآمد!$F$12*100</f>
        <v>0.27478963249724542</v>
      </c>
    </row>
    <row r="70" spans="1:23" ht="21.75" customHeight="1" x14ac:dyDescent="0.2">
      <c r="A70" s="53" t="s">
        <v>209</v>
      </c>
      <c r="B70" s="53"/>
      <c r="D70" s="8"/>
      <c r="F70" s="8"/>
      <c r="H70" s="8">
        <v>23698795302</v>
      </c>
      <c r="J70" s="8">
        <f t="shared" si="0"/>
        <v>23698795302</v>
      </c>
      <c r="L70" s="9">
        <f t="shared" si="1"/>
        <v>-15.036988577870824</v>
      </c>
      <c r="N70" s="8"/>
      <c r="P70" s="21"/>
      <c r="Q70" s="21"/>
      <c r="S70" s="8">
        <v>12549752992</v>
      </c>
      <c r="U70" s="8">
        <f t="shared" si="2"/>
        <v>12549752992</v>
      </c>
      <c r="W70" s="9">
        <f>U70/درآمد!$F$12*100</f>
        <v>0.51581293895088554</v>
      </c>
    </row>
    <row r="71" spans="1:23" ht="21.75" customHeight="1" x14ac:dyDescent="0.2">
      <c r="A71" s="53" t="s">
        <v>210</v>
      </c>
      <c r="B71" s="53"/>
      <c r="D71" s="8"/>
      <c r="F71" s="8"/>
      <c r="H71" s="8">
        <v>9924886299</v>
      </c>
      <c r="J71" s="8">
        <f t="shared" si="0"/>
        <v>9924886299</v>
      </c>
      <c r="L71" s="9">
        <f t="shared" si="1"/>
        <v>-6.2973834751057947</v>
      </c>
      <c r="N71" s="8"/>
      <c r="P71" s="21"/>
      <c r="Q71" s="21"/>
      <c r="S71" s="8">
        <v>6849614561</v>
      </c>
      <c r="U71" s="8">
        <f t="shared" si="2"/>
        <v>6849614561</v>
      </c>
      <c r="W71" s="9">
        <f>U71/درآمد!$F$12*100</f>
        <v>0.28152903245525401</v>
      </c>
    </row>
    <row r="72" spans="1:23" ht="21.75" customHeight="1" x14ac:dyDescent="0.2">
      <c r="A72" s="53" t="s">
        <v>211</v>
      </c>
      <c r="B72" s="53"/>
      <c r="D72" s="8"/>
      <c r="F72" s="8"/>
      <c r="H72" s="8">
        <v>21470766395</v>
      </c>
      <c r="J72" s="8">
        <f t="shared" si="0"/>
        <v>21470766395</v>
      </c>
      <c r="L72" s="9">
        <f t="shared" si="1"/>
        <v>-13.623294556770199</v>
      </c>
      <c r="N72" s="8"/>
      <c r="P72" s="21"/>
      <c r="Q72" s="21"/>
      <c r="S72" s="8">
        <v>40479081403</v>
      </c>
      <c r="U72" s="8">
        <f t="shared" si="2"/>
        <v>40479081403</v>
      </c>
      <c r="W72" s="9">
        <f>U72/درآمد!$F$12*100</f>
        <v>1.6637485979065523</v>
      </c>
    </row>
    <row r="73" spans="1:23" ht="21.75" customHeight="1" x14ac:dyDescent="0.2">
      <c r="A73" s="53" t="s">
        <v>212</v>
      </c>
      <c r="B73" s="53"/>
      <c r="D73" s="8"/>
      <c r="F73" s="8"/>
      <c r="H73" s="8">
        <v>20626811948</v>
      </c>
      <c r="J73" s="8">
        <f t="shared" si="0"/>
        <v>20626811948</v>
      </c>
      <c r="L73" s="9">
        <f t="shared" si="1"/>
        <v>-13.087801793612265</v>
      </c>
      <c r="N73" s="8"/>
      <c r="P73" s="21"/>
      <c r="Q73" s="21"/>
      <c r="S73" s="8">
        <v>30901398127</v>
      </c>
      <c r="U73" s="8">
        <f t="shared" si="2"/>
        <v>30901398127</v>
      </c>
      <c r="W73" s="9">
        <f>U73/درآمد!$F$12*100</f>
        <v>1.2700920086427192</v>
      </c>
    </row>
    <row r="74" spans="1:23" ht="21.75" customHeight="1" x14ac:dyDescent="0.2">
      <c r="A74" s="53" t="s">
        <v>213</v>
      </c>
      <c r="B74" s="53"/>
      <c r="D74" s="8"/>
      <c r="F74" s="8"/>
      <c r="H74" s="8">
        <v>1309861759</v>
      </c>
      <c r="J74" s="8">
        <f t="shared" si="0"/>
        <v>1309861759</v>
      </c>
      <c r="L74" s="9">
        <f t="shared" si="1"/>
        <v>-0.83111297674319173</v>
      </c>
      <c r="N74" s="8"/>
      <c r="P74" s="31"/>
      <c r="Q74" s="31"/>
      <c r="S74" s="8">
        <v>3674792308</v>
      </c>
      <c r="U74" s="8">
        <f t="shared" si="2"/>
        <v>3674792308</v>
      </c>
      <c r="W74" s="9">
        <f>U74/درآمد!$F$12*100</f>
        <v>0.15103926122146799</v>
      </c>
    </row>
    <row r="75" spans="1:23" ht="21.75" customHeight="1" x14ac:dyDescent="0.2">
      <c r="A75" s="53" t="s">
        <v>214</v>
      </c>
      <c r="B75" s="53"/>
      <c r="D75" s="8"/>
      <c r="F75" s="8"/>
      <c r="H75" s="8"/>
      <c r="J75" s="8">
        <f t="shared" ref="J75:J78" si="3">D75+F75+H75</f>
        <v>0</v>
      </c>
      <c r="L75" s="9">
        <f t="shared" ref="L75:L78" si="4">J75/-157603333801*100</f>
        <v>0</v>
      </c>
      <c r="N75" s="8"/>
      <c r="P75" s="8"/>
      <c r="Q75" s="8"/>
      <c r="S75" s="8">
        <v>11889240</v>
      </c>
      <c r="U75" s="8">
        <f t="shared" ref="U75:U78" si="5">N75+P75+S75</f>
        <v>11889240</v>
      </c>
      <c r="W75" s="9">
        <f>U75/درآمد!$F$12*100</f>
        <v>4.8866490282332606E-4</v>
      </c>
    </row>
    <row r="76" spans="1:23" ht="21.75" customHeight="1" x14ac:dyDescent="0.2">
      <c r="A76" s="53" t="s">
        <v>215</v>
      </c>
      <c r="B76" s="53"/>
      <c r="D76" s="8"/>
      <c r="F76" s="8"/>
      <c r="H76" s="8">
        <v>15197559</v>
      </c>
      <c r="J76" s="8">
        <f t="shared" si="3"/>
        <v>15197559</v>
      </c>
      <c r="L76" s="9">
        <f t="shared" si="4"/>
        <v>-9.6429172108690314E-3</v>
      </c>
      <c r="N76" s="8"/>
      <c r="P76" s="8"/>
      <c r="Q76" s="8"/>
      <c r="S76" s="8">
        <v>31243260</v>
      </c>
      <c r="U76" s="8">
        <f t="shared" si="5"/>
        <v>31243260</v>
      </c>
      <c r="W76" s="9">
        <f>U76/درآمد!$F$12*100</f>
        <v>1.2841430244308223E-3</v>
      </c>
    </row>
    <row r="77" spans="1:23" ht="21.75" customHeight="1" x14ac:dyDescent="0.2">
      <c r="A77" s="53" t="s">
        <v>216</v>
      </c>
      <c r="B77" s="53"/>
      <c r="D77" s="8"/>
      <c r="F77" s="8"/>
      <c r="H77" s="8">
        <v>16775678</v>
      </c>
      <c r="J77" s="8">
        <f t="shared" si="3"/>
        <v>16775678</v>
      </c>
      <c r="L77" s="9">
        <f t="shared" si="4"/>
        <v>-1.0644240572462787E-2</v>
      </c>
      <c r="N77" s="8"/>
      <c r="P77" s="8"/>
      <c r="Q77" s="8"/>
      <c r="S77" s="8">
        <v>17737937</v>
      </c>
      <c r="U77" s="8">
        <f t="shared" si="5"/>
        <v>17737937</v>
      </c>
      <c r="W77" s="9">
        <f>U77/درآمد!$F$12*100</f>
        <v>7.2905478065808074E-4</v>
      </c>
    </row>
    <row r="78" spans="1:23" ht="21.75" customHeight="1" x14ac:dyDescent="0.2">
      <c r="A78" s="53" t="s">
        <v>217</v>
      </c>
      <c r="B78" s="53"/>
      <c r="D78" s="8"/>
      <c r="F78" s="8"/>
      <c r="H78" s="8">
        <v>6489403</v>
      </c>
      <c r="J78" s="8">
        <f t="shared" si="3"/>
        <v>6489403</v>
      </c>
      <c r="L78" s="9">
        <f t="shared" si="4"/>
        <v>-4.1175543965294116E-3</v>
      </c>
      <c r="N78" s="8"/>
      <c r="P78" s="8"/>
      <c r="Q78" s="8"/>
      <c r="S78" s="8">
        <v>2086287</v>
      </c>
      <c r="U78" s="8">
        <f t="shared" si="5"/>
        <v>2086287</v>
      </c>
      <c r="W78" s="9">
        <f>U78/درآمد!$F$12*100</f>
        <v>8.5749403167617816E-5</v>
      </c>
    </row>
    <row r="79" spans="1:23" ht="21.75" customHeight="1" thickBot="1" x14ac:dyDescent="0.25">
      <c r="A79" s="38" t="s">
        <v>36</v>
      </c>
      <c r="B79" s="38"/>
      <c r="D79" s="14">
        <v>0</v>
      </c>
      <c r="F79" s="14">
        <f>SUM(F9:F78)</f>
        <v>-250045133863</v>
      </c>
      <c r="H79" s="14">
        <f>SUM(H9:H78)</f>
        <v>117029971195</v>
      </c>
      <c r="J79" s="14">
        <f>SUM(J9:J78)</f>
        <v>-133015162668</v>
      </c>
      <c r="L79" s="15">
        <f>SUM(L9:L78)</f>
        <v>84.398698593491275</v>
      </c>
      <c r="N79" s="14">
        <f>SUM(N9:N78)</f>
        <v>5291836242745</v>
      </c>
      <c r="Q79" s="14">
        <f>SUM(P9:Q78)</f>
        <v>-3801813243813</v>
      </c>
      <c r="S79" s="14">
        <f>SUM(S9:S78)</f>
        <v>230879702519</v>
      </c>
      <c r="U79" s="14">
        <f>SUM(U9:U78)</f>
        <v>1720902701451</v>
      </c>
      <c r="W79" s="15">
        <f>SUM(W9:W78)</f>
        <v>70.73158178091721</v>
      </c>
    </row>
    <row r="80" spans="1:23" x14ac:dyDescent="0.2">
      <c r="F80" s="25"/>
      <c r="H80" s="25"/>
      <c r="J80" s="25"/>
      <c r="N80" s="25"/>
      <c r="Q80" s="25"/>
      <c r="S80" s="25"/>
    </row>
    <row r="81" spans="14:17" x14ac:dyDescent="0.2">
      <c r="N81" s="25"/>
    </row>
    <row r="82" spans="14:17" x14ac:dyDescent="0.2">
      <c r="Q82" s="25"/>
    </row>
  </sheetData>
  <mergeCells count="122">
    <mergeCell ref="A1:W1"/>
    <mergeCell ref="A2:W2"/>
    <mergeCell ref="A3:W3"/>
    <mergeCell ref="B5:W5"/>
    <mergeCell ref="D6:L6"/>
    <mergeCell ref="N6:W6"/>
    <mergeCell ref="A10:B10"/>
    <mergeCell ref="P10:Q10"/>
    <mergeCell ref="A11:B11"/>
    <mergeCell ref="P11:Q11"/>
    <mergeCell ref="A12:B12"/>
    <mergeCell ref="P12:Q12"/>
    <mergeCell ref="J7:L7"/>
    <mergeCell ref="U7:W7"/>
    <mergeCell ref="A8:B8"/>
    <mergeCell ref="P8:Q8"/>
    <mergeCell ref="A9:B9"/>
    <mergeCell ref="P9:Q9"/>
    <mergeCell ref="A16:B16"/>
    <mergeCell ref="P16:Q16"/>
    <mergeCell ref="A17:B17"/>
    <mergeCell ref="P17:Q17"/>
    <mergeCell ref="A18:B18"/>
    <mergeCell ref="P18:Q18"/>
    <mergeCell ref="A13:B13"/>
    <mergeCell ref="P13:Q13"/>
    <mergeCell ref="A14:B14"/>
    <mergeCell ref="P14:Q14"/>
    <mergeCell ref="A15:B15"/>
    <mergeCell ref="P15:Q15"/>
    <mergeCell ref="A22:B22"/>
    <mergeCell ref="P22:Q22"/>
    <mergeCell ref="A23:B23"/>
    <mergeCell ref="P23:Q23"/>
    <mergeCell ref="A24:B24"/>
    <mergeCell ref="P24:Q24"/>
    <mergeCell ref="A19:B19"/>
    <mergeCell ref="P19:Q19"/>
    <mergeCell ref="A20:B20"/>
    <mergeCell ref="P20:Q20"/>
    <mergeCell ref="A21:B21"/>
    <mergeCell ref="P21:Q21"/>
    <mergeCell ref="A25:B25"/>
    <mergeCell ref="P25:Q25"/>
    <mergeCell ref="A26:B26"/>
    <mergeCell ref="P26:Q26"/>
    <mergeCell ref="A79:B79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P36:Q36"/>
    <mergeCell ref="P37:Q37"/>
    <mergeCell ref="P38:Q38"/>
    <mergeCell ref="P39:Q39"/>
    <mergeCell ref="P40:Q40"/>
    <mergeCell ref="P41:Q41"/>
    <mergeCell ref="A52:B52"/>
    <mergeCell ref="A53:B53"/>
    <mergeCell ref="A54:B54"/>
    <mergeCell ref="A48:B48"/>
    <mergeCell ref="A49:B49"/>
    <mergeCell ref="A43:B43"/>
    <mergeCell ref="A44:B44"/>
    <mergeCell ref="A45:B45"/>
    <mergeCell ref="A46:B46"/>
    <mergeCell ref="A47:B47"/>
    <mergeCell ref="A38:B38"/>
    <mergeCell ref="A39:B39"/>
    <mergeCell ref="A40:B40"/>
    <mergeCell ref="A41:B41"/>
    <mergeCell ref="A42:B42"/>
    <mergeCell ref="P27:Q27"/>
    <mergeCell ref="P28:Q28"/>
    <mergeCell ref="P29:Q29"/>
    <mergeCell ref="P30:Q30"/>
    <mergeCell ref="P31:Q31"/>
    <mergeCell ref="P32:Q32"/>
    <mergeCell ref="P33:Q33"/>
    <mergeCell ref="P34:Q34"/>
    <mergeCell ref="P35:Q35"/>
    <mergeCell ref="P47:Q47"/>
    <mergeCell ref="P48:Q48"/>
    <mergeCell ref="P49:Q49"/>
    <mergeCell ref="A50:B50"/>
    <mergeCell ref="P42:Q42"/>
    <mergeCell ref="P43:Q43"/>
    <mergeCell ref="P44:Q44"/>
    <mergeCell ref="P45:Q45"/>
    <mergeCell ref="P46:Q46"/>
    <mergeCell ref="A61:B61"/>
    <mergeCell ref="A62:B62"/>
    <mergeCell ref="A63:B63"/>
    <mergeCell ref="A64:B64"/>
    <mergeCell ref="A65:B65"/>
    <mergeCell ref="A51:B51"/>
    <mergeCell ref="A58:B58"/>
    <mergeCell ref="A59:B59"/>
    <mergeCell ref="A60:B60"/>
    <mergeCell ref="A57:B57"/>
    <mergeCell ref="A55:B55"/>
    <mergeCell ref="A56:B56"/>
    <mergeCell ref="A76:B76"/>
    <mergeCell ref="A77:B77"/>
    <mergeCell ref="A78:B78"/>
    <mergeCell ref="A71:B71"/>
    <mergeCell ref="A72:B72"/>
    <mergeCell ref="A73:B73"/>
    <mergeCell ref="A74:B74"/>
    <mergeCell ref="A75:B75"/>
    <mergeCell ref="A66:B66"/>
    <mergeCell ref="A67:B67"/>
    <mergeCell ref="A68:B68"/>
    <mergeCell ref="A69:B69"/>
    <mergeCell ref="A70:B70"/>
  </mergeCells>
  <pageMargins left="0.39" right="0.39" top="0.39" bottom="0.39" header="0" footer="0"/>
  <pageSetup paperSize="9" scale="68" fitToHeight="0" orientation="landscape" r:id="rId1"/>
  <rowBreaks count="1" manualBreakCount="1">
    <brk id="39" max="2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W23"/>
  <sheetViews>
    <sheetView rightToLeft="1" view="pageBreakPreview" zoomScaleNormal="100" zoomScaleSheetLayoutView="100" workbookViewId="0">
      <selection activeCell="H9" sqref="H9"/>
    </sheetView>
  </sheetViews>
  <sheetFormatPr defaultRowHeight="12.75" x14ac:dyDescent="0.2"/>
  <cols>
    <col min="1" max="1" width="5.140625" customWidth="1"/>
    <col min="2" max="2" width="18.140625" customWidth="1"/>
    <col min="3" max="3" width="1.28515625" customWidth="1"/>
    <col min="4" max="4" width="16.5703125" bestFit="1" customWidth="1"/>
    <col min="5" max="5" width="1.28515625" customWidth="1"/>
    <col min="6" max="6" width="17.5703125" customWidth="1"/>
    <col min="7" max="7" width="1.28515625" customWidth="1"/>
    <col min="8" max="8" width="15.140625" bestFit="1" customWidth="1"/>
    <col min="9" max="9" width="1.28515625" customWidth="1"/>
    <col min="10" max="10" width="16.140625" bestFit="1" customWidth="1"/>
    <col min="11" max="11" width="1.28515625" customWidth="1"/>
    <col min="12" max="12" width="15.5703125" customWidth="1"/>
    <col min="13" max="13" width="1.28515625" customWidth="1"/>
    <col min="14" max="14" width="16.85546875" bestFit="1" customWidth="1"/>
    <col min="15" max="16" width="1.28515625" customWidth="1"/>
    <col min="17" max="17" width="17.5703125" bestFit="1" customWidth="1"/>
    <col min="18" max="18" width="1.28515625" customWidth="1"/>
    <col min="19" max="19" width="17.5703125" bestFit="1" customWidth="1"/>
    <col min="20" max="20" width="1.28515625" customWidth="1"/>
    <col min="21" max="21" width="17.28515625" bestFit="1" customWidth="1"/>
    <col min="22" max="22" width="1.28515625" customWidth="1"/>
    <col min="23" max="23" width="15.5703125" customWidth="1"/>
    <col min="24" max="24" width="0.28515625" customWidth="1"/>
  </cols>
  <sheetData>
    <row r="1" spans="1:23" ht="29.1" customHeight="1" x14ac:dyDescent="0.2">
      <c r="A1" s="36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ht="21.75" customHeight="1" x14ac:dyDescent="0.2">
      <c r="A2" s="36" t="s">
        <v>126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</row>
    <row r="3" spans="1:23" ht="21.75" customHeight="1" x14ac:dyDescent="0.2">
      <c r="A3" s="36" t="s">
        <v>2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</row>
    <row r="4" spans="1:23" ht="14.45" customHeight="1" x14ac:dyDescent="0.2"/>
    <row r="5" spans="1:23" ht="14.45" customHeight="1" x14ac:dyDescent="0.2">
      <c r="A5" s="1" t="s">
        <v>150</v>
      </c>
      <c r="B5" s="47" t="s">
        <v>151</v>
      </c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</row>
    <row r="6" spans="1:23" ht="14.45" customHeight="1" x14ac:dyDescent="0.2">
      <c r="D6" s="43" t="s">
        <v>143</v>
      </c>
      <c r="E6" s="43"/>
      <c r="F6" s="43"/>
      <c r="G6" s="43"/>
      <c r="H6" s="43"/>
      <c r="I6" s="43"/>
      <c r="J6" s="43"/>
      <c r="K6" s="43"/>
      <c r="L6" s="43"/>
      <c r="N6" s="43" t="s">
        <v>144</v>
      </c>
      <c r="O6" s="43"/>
      <c r="P6" s="43"/>
      <c r="Q6" s="43"/>
      <c r="R6" s="43"/>
      <c r="S6" s="43"/>
      <c r="T6" s="43"/>
      <c r="U6" s="43"/>
      <c r="V6" s="43"/>
      <c r="W6" s="43"/>
    </row>
    <row r="7" spans="1:23" ht="14.45" customHeight="1" x14ac:dyDescent="0.2">
      <c r="D7" s="3"/>
      <c r="E7" s="3"/>
      <c r="F7" s="3"/>
      <c r="G7" s="3"/>
      <c r="H7" s="3"/>
      <c r="I7" s="3"/>
      <c r="J7" s="46" t="s">
        <v>36</v>
      </c>
      <c r="K7" s="46"/>
      <c r="L7" s="46"/>
      <c r="N7" s="3"/>
      <c r="O7" s="3"/>
      <c r="P7" s="3"/>
      <c r="Q7" s="3"/>
      <c r="R7" s="3"/>
      <c r="S7" s="3"/>
      <c r="T7" s="3"/>
      <c r="U7" s="46" t="s">
        <v>36</v>
      </c>
      <c r="V7" s="46"/>
      <c r="W7" s="46"/>
    </row>
    <row r="8" spans="1:23" ht="14.45" customHeight="1" x14ac:dyDescent="0.2">
      <c r="A8" s="43" t="s">
        <v>83</v>
      </c>
      <c r="B8" s="43"/>
      <c r="D8" s="2" t="s">
        <v>152</v>
      </c>
      <c r="F8" s="2" t="s">
        <v>147</v>
      </c>
      <c r="H8" s="2" t="s">
        <v>148</v>
      </c>
      <c r="J8" s="4" t="s">
        <v>97</v>
      </c>
      <c r="K8" s="3"/>
      <c r="L8" s="4" t="s">
        <v>131</v>
      </c>
      <c r="N8" s="2" t="s">
        <v>152</v>
      </c>
      <c r="P8" s="43" t="s">
        <v>147</v>
      </c>
      <c r="Q8" s="43"/>
      <c r="S8" s="2" t="s">
        <v>148</v>
      </c>
      <c r="U8" s="35" t="s">
        <v>97</v>
      </c>
      <c r="V8" s="3"/>
      <c r="W8" s="4" t="s">
        <v>131</v>
      </c>
    </row>
    <row r="9" spans="1:23" ht="21.75" customHeight="1" x14ac:dyDescent="0.2">
      <c r="A9" s="44" t="s">
        <v>91</v>
      </c>
      <c r="B9" s="44"/>
      <c r="D9" s="19">
        <v>0</v>
      </c>
      <c r="E9" s="20"/>
      <c r="F9" s="19">
        <v>2987556369</v>
      </c>
      <c r="G9" s="20"/>
      <c r="H9" s="19">
        <v>1043240269</v>
      </c>
      <c r="I9" s="20"/>
      <c r="J9" s="19">
        <v>4030796638</v>
      </c>
      <c r="K9" s="20"/>
      <c r="L9" s="28">
        <f>J9/-157603333801*100</f>
        <v>-2.5575579784939957</v>
      </c>
      <c r="M9" s="20"/>
      <c r="N9" s="19">
        <v>5322479793</v>
      </c>
      <c r="O9" s="20"/>
      <c r="P9" s="45">
        <v>5643524664</v>
      </c>
      <c r="Q9" s="45"/>
      <c r="R9" s="20"/>
      <c r="S9" s="19">
        <v>2563553117</v>
      </c>
      <c r="T9" s="20"/>
      <c r="U9" s="21">
        <f>N9+P9+S9</f>
        <v>13529557574</v>
      </c>
      <c r="V9" s="20"/>
      <c r="W9" s="27">
        <f>U9/درآمد!$F$12*100</f>
        <v>0.55608431969926631</v>
      </c>
    </row>
    <row r="10" spans="1:23" ht="21.75" customHeight="1" x14ac:dyDescent="0.2">
      <c r="A10" s="39" t="s">
        <v>88</v>
      </c>
      <c r="B10" s="39"/>
      <c r="D10" s="21">
        <v>27454531821</v>
      </c>
      <c r="E10" s="20"/>
      <c r="F10" s="21">
        <v>-4227254320</v>
      </c>
      <c r="G10" s="20"/>
      <c r="H10" s="21">
        <v>793891551</v>
      </c>
      <c r="I10" s="20"/>
      <c r="J10" s="21">
        <v>24021169052</v>
      </c>
      <c r="K10" s="20"/>
      <c r="L10" s="28">
        <f>J10/-157603333801*100</f>
        <v>-15.241536122789546</v>
      </c>
      <c r="M10" s="20"/>
      <c r="N10" s="21">
        <v>65679909463</v>
      </c>
      <c r="O10" s="20"/>
      <c r="P10" s="40">
        <v>-2479656866</v>
      </c>
      <c r="Q10" s="40"/>
      <c r="R10" s="20"/>
      <c r="S10" s="21">
        <v>1570699183</v>
      </c>
      <c r="T10" s="20"/>
      <c r="U10" s="21">
        <f t="shared" ref="U10:U21" si="0">N10+P10+S10</f>
        <v>64770951780</v>
      </c>
      <c r="V10" s="20"/>
      <c r="W10" s="28">
        <f>U10/درآمد!$F$12*100</f>
        <v>2.6621794881210268</v>
      </c>
    </row>
    <row r="11" spans="1:23" ht="21.75" customHeight="1" x14ac:dyDescent="0.2">
      <c r="A11" s="39" t="s">
        <v>87</v>
      </c>
      <c r="B11" s="39"/>
      <c r="D11" s="21">
        <v>0</v>
      </c>
      <c r="E11" s="20"/>
      <c r="F11" s="21">
        <v>2695245583</v>
      </c>
      <c r="G11" s="20"/>
      <c r="H11" s="21">
        <v>1207440405</v>
      </c>
      <c r="I11" s="20"/>
      <c r="J11" s="21">
        <v>3902685988</v>
      </c>
      <c r="K11" s="20"/>
      <c r="L11" s="28">
        <f t="shared" ref="L11:L21" si="1">J11/-157603333801*100</f>
        <v>-2.4762712144958683</v>
      </c>
      <c r="M11" s="20"/>
      <c r="N11" s="21">
        <v>0</v>
      </c>
      <c r="O11" s="20"/>
      <c r="P11" s="40">
        <v>16130367011</v>
      </c>
      <c r="Q11" s="40"/>
      <c r="R11" s="20"/>
      <c r="S11" s="21">
        <v>9497609110</v>
      </c>
      <c r="T11" s="20"/>
      <c r="U11" s="21">
        <f t="shared" si="0"/>
        <v>25627976121</v>
      </c>
      <c r="V11" s="20"/>
      <c r="W11" s="28">
        <f>U11/درآمد!$F$12*100</f>
        <v>1.053346762343681</v>
      </c>
    </row>
    <row r="12" spans="1:23" ht="21.75" customHeight="1" x14ac:dyDescent="0.2">
      <c r="A12" s="39" t="s">
        <v>89</v>
      </c>
      <c r="B12" s="39"/>
      <c r="D12" s="21">
        <v>0</v>
      </c>
      <c r="E12" s="20"/>
      <c r="F12" s="21">
        <v>5022052990</v>
      </c>
      <c r="G12" s="20"/>
      <c r="H12" s="21">
        <v>1666050764</v>
      </c>
      <c r="I12" s="20"/>
      <c r="J12" s="21">
        <v>6688103754</v>
      </c>
      <c r="K12" s="20"/>
      <c r="L12" s="28">
        <f t="shared" si="1"/>
        <v>-4.2436308881922669</v>
      </c>
      <c r="M12" s="20"/>
      <c r="N12" s="21">
        <v>0</v>
      </c>
      <c r="O12" s="20"/>
      <c r="P12" s="40">
        <v>22011334992</v>
      </c>
      <c r="Q12" s="40"/>
      <c r="R12" s="20"/>
      <c r="S12" s="21">
        <v>1827414267</v>
      </c>
      <c r="T12" s="20"/>
      <c r="U12" s="21">
        <f t="shared" si="0"/>
        <v>23838749259</v>
      </c>
      <c r="V12" s="20"/>
      <c r="W12" s="28">
        <f>U12/درآمد!$F$12*100</f>
        <v>0.97980695907214177</v>
      </c>
    </row>
    <row r="13" spans="1:23" ht="21.75" customHeight="1" x14ac:dyDescent="0.2">
      <c r="A13" s="39" t="s">
        <v>153</v>
      </c>
      <c r="B13" s="39"/>
      <c r="D13" s="21">
        <v>0</v>
      </c>
      <c r="E13" s="20"/>
      <c r="F13" s="21">
        <v>0</v>
      </c>
      <c r="G13" s="20"/>
      <c r="H13" s="21">
        <v>0</v>
      </c>
      <c r="I13" s="20"/>
      <c r="J13" s="21">
        <v>0</v>
      </c>
      <c r="K13" s="20"/>
      <c r="L13" s="28">
        <f t="shared" si="1"/>
        <v>0</v>
      </c>
      <c r="M13" s="20"/>
      <c r="N13" s="21">
        <v>0</v>
      </c>
      <c r="O13" s="20"/>
      <c r="P13" s="40">
        <v>0</v>
      </c>
      <c r="Q13" s="40"/>
      <c r="R13" s="20"/>
      <c r="S13" s="21">
        <v>45268194240</v>
      </c>
      <c r="T13" s="20"/>
      <c r="U13" s="21">
        <f t="shared" si="0"/>
        <v>45268194240</v>
      </c>
      <c r="V13" s="20"/>
      <c r="W13" s="28">
        <f>U13/درآمد!$F$12*100</f>
        <v>1.8605880392083134</v>
      </c>
    </row>
    <row r="14" spans="1:23" ht="21.75" customHeight="1" x14ac:dyDescent="0.2">
      <c r="A14" s="39" t="s">
        <v>86</v>
      </c>
      <c r="B14" s="39"/>
      <c r="D14" s="21">
        <v>0</v>
      </c>
      <c r="E14" s="20"/>
      <c r="F14" s="21">
        <v>49099365990</v>
      </c>
      <c r="G14" s="20"/>
      <c r="H14" s="21">
        <v>0</v>
      </c>
      <c r="I14" s="20"/>
      <c r="J14" s="21">
        <v>49099365990</v>
      </c>
      <c r="K14" s="20"/>
      <c r="L14" s="28">
        <f t="shared" si="1"/>
        <v>-31.153761031474108</v>
      </c>
      <c r="M14" s="20"/>
      <c r="N14" s="21">
        <v>0</v>
      </c>
      <c r="O14" s="20"/>
      <c r="P14" s="40">
        <v>337010648842</v>
      </c>
      <c r="Q14" s="40"/>
      <c r="R14" s="20"/>
      <c r="S14" s="21">
        <v>80262114969</v>
      </c>
      <c r="T14" s="20"/>
      <c r="U14" s="21">
        <f t="shared" si="0"/>
        <v>417272763811</v>
      </c>
      <c r="V14" s="20"/>
      <c r="W14" s="28">
        <f>U14/درآمد!$F$12*100</f>
        <v>17.150512108303221</v>
      </c>
    </row>
    <row r="15" spans="1:23" ht="21.75" customHeight="1" x14ac:dyDescent="0.2">
      <c r="A15" s="39" t="s">
        <v>154</v>
      </c>
      <c r="B15" s="39"/>
      <c r="D15" s="21">
        <v>0</v>
      </c>
      <c r="E15" s="20"/>
      <c r="F15" s="21">
        <v>0</v>
      </c>
      <c r="G15" s="20"/>
      <c r="H15" s="21">
        <v>0</v>
      </c>
      <c r="I15" s="20"/>
      <c r="J15" s="21">
        <v>0</v>
      </c>
      <c r="K15" s="20"/>
      <c r="L15" s="28">
        <f t="shared" si="1"/>
        <v>0</v>
      </c>
      <c r="M15" s="20"/>
      <c r="N15" s="21">
        <v>0</v>
      </c>
      <c r="O15" s="20"/>
      <c r="P15" s="40">
        <v>0</v>
      </c>
      <c r="Q15" s="40"/>
      <c r="R15" s="20"/>
      <c r="S15" s="21">
        <v>294797570</v>
      </c>
      <c r="T15" s="20"/>
      <c r="U15" s="21">
        <f t="shared" si="0"/>
        <v>294797570</v>
      </c>
      <c r="V15" s="20"/>
      <c r="W15" s="28">
        <f>U15/درآمد!$F$12*100</f>
        <v>1.2116605089694771E-2</v>
      </c>
    </row>
    <row r="16" spans="1:23" ht="21.75" customHeight="1" x14ac:dyDescent="0.2">
      <c r="A16" s="39" t="s">
        <v>90</v>
      </c>
      <c r="B16" s="39"/>
      <c r="D16" s="21">
        <v>0</v>
      </c>
      <c r="E16" s="20"/>
      <c r="F16" s="21">
        <v>702732993</v>
      </c>
      <c r="G16" s="20"/>
      <c r="H16" s="21">
        <v>0</v>
      </c>
      <c r="I16" s="20"/>
      <c r="J16" s="21">
        <v>702732993</v>
      </c>
      <c r="K16" s="20"/>
      <c r="L16" s="28">
        <f t="shared" si="1"/>
        <v>-0.44588713706228794</v>
      </c>
      <c r="M16" s="20"/>
      <c r="N16" s="21">
        <v>0</v>
      </c>
      <c r="O16" s="20"/>
      <c r="P16" s="40">
        <v>1335914209</v>
      </c>
      <c r="Q16" s="40"/>
      <c r="R16" s="20"/>
      <c r="S16" s="21">
        <v>1090933304</v>
      </c>
      <c r="T16" s="20"/>
      <c r="U16" s="21">
        <f t="shared" si="0"/>
        <v>2426847513</v>
      </c>
      <c r="V16" s="20"/>
      <c r="W16" s="28">
        <f>U16/درآمد!$F$12*100</f>
        <v>9.9746931183757367E-2</v>
      </c>
    </row>
    <row r="17" spans="1:23" ht="21.75" customHeight="1" x14ac:dyDescent="0.2">
      <c r="A17" s="39" t="s">
        <v>155</v>
      </c>
      <c r="B17" s="39"/>
      <c r="D17" s="21">
        <v>0</v>
      </c>
      <c r="E17" s="20"/>
      <c r="F17" s="21">
        <v>0</v>
      </c>
      <c r="G17" s="20"/>
      <c r="H17" s="21">
        <v>0</v>
      </c>
      <c r="I17" s="20"/>
      <c r="J17" s="21">
        <v>0</v>
      </c>
      <c r="K17" s="20"/>
      <c r="L17" s="28">
        <f t="shared" si="1"/>
        <v>0</v>
      </c>
      <c r="M17" s="20"/>
      <c r="N17" s="21">
        <v>0</v>
      </c>
      <c r="O17" s="20"/>
      <c r="P17" s="40">
        <v>0</v>
      </c>
      <c r="Q17" s="40"/>
      <c r="R17" s="20"/>
      <c r="S17" s="21">
        <v>639094179</v>
      </c>
      <c r="T17" s="20"/>
      <c r="U17" s="21">
        <f t="shared" si="0"/>
        <v>639094179</v>
      </c>
      <c r="V17" s="20"/>
      <c r="W17" s="28">
        <f>U17/درآمد!$F$12*100</f>
        <v>2.6267692037168767E-2</v>
      </c>
    </row>
    <row r="18" spans="1:23" ht="21.75" customHeight="1" x14ac:dyDescent="0.2">
      <c r="A18" s="39" t="s">
        <v>156</v>
      </c>
      <c r="B18" s="39"/>
      <c r="D18" s="21">
        <v>0</v>
      </c>
      <c r="E18" s="20"/>
      <c r="F18" s="21">
        <v>0</v>
      </c>
      <c r="G18" s="20"/>
      <c r="H18" s="21">
        <v>0</v>
      </c>
      <c r="I18" s="20"/>
      <c r="J18" s="21">
        <v>0</v>
      </c>
      <c r="K18" s="20"/>
      <c r="L18" s="28">
        <f t="shared" si="1"/>
        <v>0</v>
      </c>
      <c r="M18" s="20"/>
      <c r="N18" s="21">
        <v>830520000</v>
      </c>
      <c r="O18" s="20"/>
      <c r="P18" s="40">
        <v>0</v>
      </c>
      <c r="Q18" s="40"/>
      <c r="R18" s="20"/>
      <c r="S18" s="21">
        <v>-211435337</v>
      </c>
      <c r="T18" s="20"/>
      <c r="U18" s="21">
        <f t="shared" si="0"/>
        <v>619084663</v>
      </c>
      <c r="V18" s="20"/>
      <c r="W18" s="28">
        <f>U18/درآمد!$F$12*100</f>
        <v>2.5445272085037104E-2</v>
      </c>
    </row>
    <row r="19" spans="1:23" ht="21.75" customHeight="1" x14ac:dyDescent="0.2">
      <c r="A19" s="39" t="s">
        <v>93</v>
      </c>
      <c r="B19" s="39"/>
      <c r="D19" s="21">
        <v>0</v>
      </c>
      <c r="E19" s="20"/>
      <c r="F19" s="21">
        <v>1032945119</v>
      </c>
      <c r="G19" s="20"/>
      <c r="H19" s="21">
        <v>0</v>
      </c>
      <c r="I19" s="20"/>
      <c r="J19" s="21">
        <v>1032945119</v>
      </c>
      <c r="K19" s="20"/>
      <c r="L19" s="28">
        <f t="shared" si="1"/>
        <v>-0.65540816560661219</v>
      </c>
      <c r="M19" s="20"/>
      <c r="N19" s="21">
        <v>0</v>
      </c>
      <c r="O19" s="20"/>
      <c r="P19" s="40">
        <v>1032945119</v>
      </c>
      <c r="Q19" s="40"/>
      <c r="R19" s="20"/>
      <c r="S19" s="21">
        <v>3772759308</v>
      </c>
      <c r="T19" s="20"/>
      <c r="U19" s="21">
        <f t="shared" si="0"/>
        <v>4805704427</v>
      </c>
      <c r="V19" s="20"/>
      <c r="W19" s="28">
        <f>U19/درآمد!$F$12*100</f>
        <v>0.19752137956821317</v>
      </c>
    </row>
    <row r="20" spans="1:23" ht="21.75" customHeight="1" x14ac:dyDescent="0.2">
      <c r="A20" s="39" t="s">
        <v>157</v>
      </c>
      <c r="B20" s="39"/>
      <c r="D20" s="21">
        <v>0</v>
      </c>
      <c r="E20" s="20"/>
      <c r="F20" s="21">
        <v>0</v>
      </c>
      <c r="G20" s="20"/>
      <c r="H20" s="21">
        <v>0</v>
      </c>
      <c r="I20" s="20"/>
      <c r="J20" s="21">
        <v>0</v>
      </c>
      <c r="K20" s="20"/>
      <c r="L20" s="28">
        <f t="shared" si="1"/>
        <v>0</v>
      </c>
      <c r="M20" s="20"/>
      <c r="N20" s="21">
        <v>0</v>
      </c>
      <c r="O20" s="20"/>
      <c r="P20" s="40">
        <v>0</v>
      </c>
      <c r="Q20" s="40"/>
      <c r="R20" s="20"/>
      <c r="S20" s="21">
        <v>21006864322</v>
      </c>
      <c r="T20" s="20"/>
      <c r="U20" s="21">
        <f t="shared" si="0"/>
        <v>21006864322</v>
      </c>
      <c r="V20" s="20"/>
      <c r="W20" s="28">
        <f>U20/درآمد!$F$12*100</f>
        <v>0.86341240588405366</v>
      </c>
    </row>
    <row r="21" spans="1:23" ht="21.75" customHeight="1" x14ac:dyDescent="0.2">
      <c r="A21" s="41" t="s">
        <v>92</v>
      </c>
      <c r="B21" s="41"/>
      <c r="D21" s="22">
        <v>0</v>
      </c>
      <c r="E21" s="20"/>
      <c r="F21" s="22">
        <v>1525777403</v>
      </c>
      <c r="G21" s="20"/>
      <c r="H21" s="22">
        <v>0</v>
      </c>
      <c r="I21" s="20"/>
      <c r="J21" s="22">
        <v>1525777403</v>
      </c>
      <c r="K21" s="20"/>
      <c r="L21" s="28">
        <f t="shared" si="1"/>
        <v>-0.96811239090065415</v>
      </c>
      <c r="M21" s="20"/>
      <c r="N21" s="22">
        <v>0</v>
      </c>
      <c r="O21" s="20"/>
      <c r="P21" s="40">
        <v>8666935674</v>
      </c>
      <c r="Q21" s="42"/>
      <c r="R21" s="20"/>
      <c r="S21" s="22">
        <v>4547761279</v>
      </c>
      <c r="T21" s="20"/>
      <c r="U21" s="21">
        <f t="shared" si="0"/>
        <v>13214696953</v>
      </c>
      <c r="V21" s="20"/>
      <c r="W21" s="28">
        <f>U21/درآمد!$F$12*100</f>
        <v>0.54314309429176699</v>
      </c>
    </row>
    <row r="22" spans="1:23" ht="21.75" customHeight="1" thickBot="1" x14ac:dyDescent="0.25">
      <c r="A22" s="38" t="s">
        <v>36</v>
      </c>
      <c r="B22" s="38"/>
      <c r="D22" s="23">
        <f>SUM(D9:D21)</f>
        <v>27454531821</v>
      </c>
      <c r="E22" s="20"/>
      <c r="F22" s="23">
        <f>SUM(F9:F21)</f>
        <v>58838422127</v>
      </c>
      <c r="G22" s="20"/>
      <c r="H22" s="23">
        <f>SUM(H9:H21)</f>
        <v>4710622989</v>
      </c>
      <c r="I22" s="20"/>
      <c r="J22" s="23">
        <f>SUM(J9:J21)</f>
        <v>91003576937</v>
      </c>
      <c r="K22" s="20"/>
      <c r="L22" s="30">
        <f>SUM(L9:L21)</f>
        <v>-57.742164929015338</v>
      </c>
      <c r="M22" s="20"/>
      <c r="N22" s="23">
        <f>SUM(N9:N21)</f>
        <v>71832909256</v>
      </c>
      <c r="O22" s="20"/>
      <c r="P22" s="40">
        <f>SUM(P9:Q21)</f>
        <v>389352013645</v>
      </c>
      <c r="Q22" s="40"/>
      <c r="R22" s="20"/>
      <c r="S22" s="23">
        <f>SUM(S9:S21)</f>
        <v>172130359511</v>
      </c>
      <c r="T22" s="20"/>
      <c r="U22" s="34">
        <f>SUM(U9:U21)</f>
        <v>633315282412</v>
      </c>
      <c r="V22" s="20"/>
      <c r="W22" s="30">
        <f>SUM(W9:W21)</f>
        <v>26.03017105688734</v>
      </c>
    </row>
    <row r="23" spans="1:23" ht="13.5" thickTop="1" x14ac:dyDescent="0.2"/>
  </sheetData>
  <mergeCells count="38">
    <mergeCell ref="A1:W1"/>
    <mergeCell ref="A2:W2"/>
    <mergeCell ref="A3:W3"/>
    <mergeCell ref="B5:W5"/>
    <mergeCell ref="D6:L6"/>
    <mergeCell ref="N6:W6"/>
    <mergeCell ref="J7:L7"/>
    <mergeCell ref="U7:W7"/>
    <mergeCell ref="A8:B8"/>
    <mergeCell ref="P8:Q8"/>
    <mergeCell ref="A9:B9"/>
    <mergeCell ref="P9:Q9"/>
    <mergeCell ref="A10:B10"/>
    <mergeCell ref="P10:Q10"/>
    <mergeCell ref="A11:B11"/>
    <mergeCell ref="P11:Q11"/>
    <mergeCell ref="A12:B12"/>
    <mergeCell ref="P12:Q12"/>
    <mergeCell ref="A13:B13"/>
    <mergeCell ref="P13:Q13"/>
    <mergeCell ref="A14:B14"/>
    <mergeCell ref="P14:Q14"/>
    <mergeCell ref="A15:B15"/>
    <mergeCell ref="P15:Q15"/>
    <mergeCell ref="A16:B16"/>
    <mergeCell ref="P16:Q16"/>
    <mergeCell ref="A17:B17"/>
    <mergeCell ref="P17:Q17"/>
    <mergeCell ref="A18:B18"/>
    <mergeCell ref="P18:Q18"/>
    <mergeCell ref="A22:B22"/>
    <mergeCell ref="A19:B19"/>
    <mergeCell ref="P19:Q19"/>
    <mergeCell ref="A20:B20"/>
    <mergeCell ref="P20:Q20"/>
    <mergeCell ref="A21:B21"/>
    <mergeCell ref="P21:Q21"/>
    <mergeCell ref="P22:Q22"/>
  </mergeCells>
  <pageMargins left="0.39" right="0.39" top="0.39" bottom="0.39" header="0" footer="0"/>
  <pageSetup paperSize="9" scale="69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J30"/>
  <sheetViews>
    <sheetView rightToLeft="1" view="pageBreakPreview" topLeftCell="A7" zoomScale="60" zoomScaleNormal="100" workbookViewId="0">
      <selection activeCell="D34" sqref="D34:D35"/>
    </sheetView>
  </sheetViews>
  <sheetFormatPr defaultRowHeight="12.75" x14ac:dyDescent="0.2"/>
  <cols>
    <col min="1" max="1" width="5.140625" customWidth="1"/>
    <col min="2" max="2" width="40.28515625" customWidth="1"/>
    <col min="3" max="3" width="1.28515625" customWidth="1"/>
    <col min="4" max="4" width="19.42578125" customWidth="1"/>
    <col min="5" max="5" width="1.28515625" customWidth="1"/>
    <col min="6" max="6" width="20.7109375" customWidth="1"/>
    <col min="7" max="7" width="1.28515625" customWidth="1"/>
    <col min="8" max="8" width="19.42578125" customWidth="1"/>
    <col min="9" max="9" width="1.28515625" customWidth="1"/>
    <col min="10" max="10" width="19.42578125" customWidth="1"/>
    <col min="11" max="11" width="0.28515625" customWidth="1"/>
  </cols>
  <sheetData>
    <row r="1" spans="1:10" ht="29.1" customHeight="1" x14ac:dyDescent="0.2">
      <c r="A1" s="36" t="s">
        <v>0</v>
      </c>
      <c r="B1" s="36"/>
      <c r="C1" s="36"/>
      <c r="D1" s="36"/>
      <c r="E1" s="36"/>
      <c r="F1" s="36"/>
      <c r="G1" s="36"/>
      <c r="H1" s="36"/>
      <c r="I1" s="36"/>
      <c r="J1" s="36"/>
    </row>
    <row r="2" spans="1:10" ht="21.75" customHeight="1" x14ac:dyDescent="0.2">
      <c r="A2" s="36" t="s">
        <v>126</v>
      </c>
      <c r="B2" s="36"/>
      <c r="C2" s="36"/>
      <c r="D2" s="36"/>
      <c r="E2" s="36"/>
      <c r="F2" s="36"/>
      <c r="G2" s="36"/>
      <c r="H2" s="36"/>
      <c r="I2" s="36"/>
      <c r="J2" s="36"/>
    </row>
    <row r="3" spans="1:10" ht="21.75" customHeight="1" x14ac:dyDescent="0.2">
      <c r="A3" s="36" t="s">
        <v>2</v>
      </c>
      <c r="B3" s="36"/>
      <c r="C3" s="36"/>
      <c r="D3" s="36"/>
      <c r="E3" s="36"/>
      <c r="F3" s="36"/>
      <c r="G3" s="36"/>
      <c r="H3" s="36"/>
      <c r="I3" s="36"/>
      <c r="J3" s="36"/>
    </row>
    <row r="4" spans="1:10" ht="14.45" customHeight="1" x14ac:dyDescent="0.2"/>
    <row r="5" spans="1:10" ht="30.75" customHeight="1" x14ac:dyDescent="0.2">
      <c r="A5" s="1" t="s">
        <v>158</v>
      </c>
      <c r="B5" s="47" t="s">
        <v>159</v>
      </c>
      <c r="C5" s="47"/>
      <c r="D5" s="47"/>
      <c r="E5" s="47"/>
      <c r="F5" s="47"/>
      <c r="G5" s="47"/>
      <c r="H5" s="47"/>
      <c r="I5" s="47"/>
      <c r="J5" s="47"/>
    </row>
    <row r="6" spans="1:10" ht="14.45" customHeight="1" x14ac:dyDescent="0.2">
      <c r="D6" s="43" t="s">
        <v>143</v>
      </c>
      <c r="E6" s="43"/>
      <c r="F6" s="43"/>
      <c r="H6" s="43" t="s">
        <v>144</v>
      </c>
      <c r="I6" s="43"/>
      <c r="J6" s="43"/>
    </row>
    <row r="7" spans="1:10" ht="36.4" customHeight="1" x14ac:dyDescent="0.2">
      <c r="A7" s="43" t="s">
        <v>160</v>
      </c>
      <c r="B7" s="43"/>
      <c r="D7" s="16" t="s">
        <v>161</v>
      </c>
      <c r="E7" s="3"/>
      <c r="F7" s="16" t="s">
        <v>162</v>
      </c>
      <c r="H7" s="16" t="s">
        <v>161</v>
      </c>
      <c r="I7" s="3"/>
      <c r="J7" s="16" t="s">
        <v>162</v>
      </c>
    </row>
    <row r="8" spans="1:10" ht="21.75" customHeight="1" x14ac:dyDescent="0.2">
      <c r="A8" s="44" t="s">
        <v>100</v>
      </c>
      <c r="B8" s="44"/>
      <c r="D8" s="19">
        <v>226659</v>
      </c>
      <c r="E8" s="20"/>
      <c r="F8" s="28">
        <f>D8/$D$30*100</f>
        <v>0.25073303729757224</v>
      </c>
      <c r="G8" s="20"/>
      <c r="H8" s="19">
        <v>2202418</v>
      </c>
      <c r="I8" s="20"/>
      <c r="J8" s="28">
        <f>H8/$H$30*100</f>
        <v>0.71677690373628167</v>
      </c>
    </row>
    <row r="9" spans="1:10" ht="21.75" customHeight="1" x14ac:dyDescent="0.2">
      <c r="A9" s="39" t="s">
        <v>104</v>
      </c>
      <c r="B9" s="39"/>
      <c r="D9" s="21">
        <v>340845</v>
      </c>
      <c r="E9" s="20"/>
      <c r="F9" s="28">
        <f>D9/$D$30*100</f>
        <v>0.37704702702160958</v>
      </c>
      <c r="G9" s="20"/>
      <c r="H9" s="21">
        <v>1739655</v>
      </c>
      <c r="I9" s="20"/>
      <c r="J9" s="28">
        <f>H9/$H$30*100</f>
        <v>0.56617069260664465</v>
      </c>
    </row>
    <row r="10" spans="1:10" ht="21.75" customHeight="1" x14ac:dyDescent="0.2">
      <c r="A10" s="39" t="s">
        <v>105</v>
      </c>
      <c r="B10" s="39"/>
      <c r="D10" s="21">
        <v>47940</v>
      </c>
      <c r="E10" s="20"/>
      <c r="F10" s="28">
        <f t="shared" ref="F10:F29" si="0">D10/$D$30*100</f>
        <v>5.3031831112135906E-2</v>
      </c>
      <c r="G10" s="20"/>
      <c r="H10" s="21">
        <v>10521544</v>
      </c>
      <c r="I10" s="20"/>
      <c r="J10" s="28">
        <f t="shared" ref="J10:J29" si="1">H10/$H$30*100</f>
        <v>3.4242363306352623</v>
      </c>
    </row>
    <row r="11" spans="1:10" ht="21.75" customHeight="1" x14ac:dyDescent="0.2">
      <c r="A11" s="39" t="s">
        <v>106</v>
      </c>
      <c r="B11" s="39"/>
      <c r="D11" s="21">
        <v>3699</v>
      </c>
      <c r="E11" s="20"/>
      <c r="F11" s="28">
        <f t="shared" si="0"/>
        <v>4.0918803354983461E-3</v>
      </c>
      <c r="G11" s="20"/>
      <c r="H11" s="21">
        <v>5439497</v>
      </c>
      <c r="I11" s="20"/>
      <c r="J11" s="28">
        <f t="shared" si="1"/>
        <v>1.7702842137790342</v>
      </c>
    </row>
    <row r="12" spans="1:10" ht="21.75" customHeight="1" x14ac:dyDescent="0.2">
      <c r="A12" s="39" t="s">
        <v>108</v>
      </c>
      <c r="B12" s="39"/>
      <c r="D12" s="21">
        <v>3699</v>
      </c>
      <c r="E12" s="20"/>
      <c r="F12" s="28">
        <f t="shared" si="0"/>
        <v>4.0918803354983461E-3</v>
      </c>
      <c r="G12" s="20"/>
      <c r="H12" s="21">
        <v>102717759</v>
      </c>
      <c r="I12" s="20"/>
      <c r="J12" s="28">
        <f t="shared" si="1"/>
        <v>33.429493063873245</v>
      </c>
    </row>
    <row r="13" spans="1:10" ht="21.75" customHeight="1" x14ac:dyDescent="0.2">
      <c r="A13" s="39" t="s">
        <v>109</v>
      </c>
      <c r="B13" s="39"/>
      <c r="D13" s="21">
        <v>3425</v>
      </c>
      <c r="E13" s="20"/>
      <c r="F13" s="28">
        <f t="shared" si="0"/>
        <v>3.7887780884243941E-3</v>
      </c>
      <c r="G13" s="20"/>
      <c r="H13" s="21">
        <v>4382442</v>
      </c>
      <c r="I13" s="20"/>
      <c r="J13" s="28">
        <f t="shared" si="1"/>
        <v>1.4262656805219707</v>
      </c>
    </row>
    <row r="14" spans="1:10" ht="21.75" customHeight="1" x14ac:dyDescent="0.2">
      <c r="A14" s="39" t="s">
        <v>110</v>
      </c>
      <c r="B14" s="39"/>
      <c r="D14" s="21">
        <v>3425</v>
      </c>
      <c r="E14" s="20"/>
      <c r="F14" s="28">
        <f t="shared" si="0"/>
        <v>3.7887780884243941E-3</v>
      </c>
      <c r="G14" s="20"/>
      <c r="H14" s="21">
        <v>23357327</v>
      </c>
      <c r="I14" s="20"/>
      <c r="J14" s="28">
        <f t="shared" si="1"/>
        <v>7.6016417077120941</v>
      </c>
    </row>
    <row r="15" spans="1:10" ht="21.75" customHeight="1" x14ac:dyDescent="0.2">
      <c r="A15" s="39" t="s">
        <v>111</v>
      </c>
      <c r="B15" s="39"/>
      <c r="D15" s="21">
        <v>22453</v>
      </c>
      <c r="E15" s="20"/>
      <c r="F15" s="28">
        <f t="shared" si="0"/>
        <v>2.48377910713556E-2</v>
      </c>
      <c r="G15" s="20"/>
      <c r="H15" s="21">
        <v>153099</v>
      </c>
      <c r="I15" s="20"/>
      <c r="J15" s="28">
        <f t="shared" si="1"/>
        <v>4.9826067161238684E-2</v>
      </c>
    </row>
    <row r="16" spans="1:10" ht="21.75" customHeight="1" x14ac:dyDescent="0.2">
      <c r="A16" s="39" t="s">
        <v>112</v>
      </c>
      <c r="B16" s="39"/>
      <c r="D16" s="21">
        <v>887123</v>
      </c>
      <c r="E16" s="20"/>
      <c r="F16" s="28">
        <f t="shared" si="0"/>
        <v>0.98134662310578513</v>
      </c>
      <c r="G16" s="20"/>
      <c r="H16" s="21">
        <v>6894675</v>
      </c>
      <c r="I16" s="20"/>
      <c r="J16" s="28">
        <f t="shared" si="1"/>
        <v>2.2438718711742949</v>
      </c>
    </row>
    <row r="17" spans="1:10" ht="21.75" customHeight="1" x14ac:dyDescent="0.2">
      <c r="A17" s="39" t="s">
        <v>113</v>
      </c>
      <c r="B17" s="39"/>
      <c r="D17" s="21">
        <v>153873</v>
      </c>
      <c r="E17" s="20"/>
      <c r="F17" s="28">
        <f t="shared" si="0"/>
        <v>0.17021624840879618</v>
      </c>
      <c r="G17" s="20"/>
      <c r="H17" s="21">
        <v>4568751</v>
      </c>
      <c r="I17" s="20"/>
      <c r="J17" s="28">
        <f t="shared" si="1"/>
        <v>1.486899941665043</v>
      </c>
    </row>
    <row r="18" spans="1:10" ht="21.75" customHeight="1" x14ac:dyDescent="0.2">
      <c r="A18" s="39" t="s">
        <v>114</v>
      </c>
      <c r="B18" s="39"/>
      <c r="D18" s="21">
        <v>647431</v>
      </c>
      <c r="E18" s="20"/>
      <c r="F18" s="28">
        <f t="shared" si="0"/>
        <v>0.71619631724575017</v>
      </c>
      <c r="G18" s="20"/>
      <c r="H18" s="21">
        <v>3073681</v>
      </c>
      <c r="I18" s="20"/>
      <c r="J18" s="28">
        <f t="shared" si="1"/>
        <v>1.0003294334922064</v>
      </c>
    </row>
    <row r="19" spans="1:10" ht="21.75" customHeight="1" x14ac:dyDescent="0.2">
      <c r="A19" s="39" t="s">
        <v>115</v>
      </c>
      <c r="B19" s="39"/>
      <c r="D19" s="21">
        <v>94621</v>
      </c>
      <c r="E19" s="20"/>
      <c r="F19" s="28">
        <f t="shared" si="0"/>
        <v>0.10467094058534442</v>
      </c>
      <c r="G19" s="20"/>
      <c r="H19" s="21">
        <v>6882059</v>
      </c>
      <c r="I19" s="20"/>
      <c r="J19" s="28">
        <f t="shared" si="1"/>
        <v>2.2397659941711385</v>
      </c>
    </row>
    <row r="20" spans="1:10" ht="21.75" customHeight="1" x14ac:dyDescent="0.2">
      <c r="A20" s="39" t="s">
        <v>116</v>
      </c>
      <c r="B20" s="39"/>
      <c r="D20" s="21">
        <v>19288288</v>
      </c>
      <c r="E20" s="20"/>
      <c r="F20" s="28">
        <f t="shared" si="0"/>
        <v>21.336946843100492</v>
      </c>
      <c r="G20" s="20"/>
      <c r="H20" s="21">
        <v>65370819</v>
      </c>
      <c r="I20" s="20"/>
      <c r="J20" s="28">
        <f t="shared" si="1"/>
        <v>21.274932023587208</v>
      </c>
    </row>
    <row r="21" spans="1:10" ht="21.75" customHeight="1" x14ac:dyDescent="0.2">
      <c r="A21" s="39" t="s">
        <v>117</v>
      </c>
      <c r="B21" s="39"/>
      <c r="D21" s="21">
        <v>4265</v>
      </c>
      <c r="E21" s="20"/>
      <c r="F21" s="28">
        <f t="shared" si="0"/>
        <v>4.7179966560963625E-3</v>
      </c>
      <c r="G21" s="20"/>
      <c r="H21" s="21">
        <v>12759</v>
      </c>
      <c r="I21" s="20"/>
      <c r="J21" s="28">
        <f t="shared" si="1"/>
        <v>4.1524163509248551E-3</v>
      </c>
    </row>
    <row r="22" spans="1:10" ht="21.75" customHeight="1" x14ac:dyDescent="0.2">
      <c r="A22" s="39" t="s">
        <v>118</v>
      </c>
      <c r="B22" s="39"/>
      <c r="D22" s="21">
        <v>1211709</v>
      </c>
      <c r="E22" s="20"/>
      <c r="F22" s="28">
        <f t="shared" si="0"/>
        <v>1.3404077397800394</v>
      </c>
      <c r="G22" s="20"/>
      <c r="H22" s="21">
        <v>2487061</v>
      </c>
      <c r="I22" s="20"/>
      <c r="J22" s="28">
        <f t="shared" si="1"/>
        <v>0.80941396364507567</v>
      </c>
    </row>
    <row r="23" spans="1:10" ht="21.75" customHeight="1" x14ac:dyDescent="0.2">
      <c r="A23" s="39" t="s">
        <v>119</v>
      </c>
      <c r="B23" s="39"/>
      <c r="D23" s="21">
        <v>4247</v>
      </c>
      <c r="E23" s="20"/>
      <c r="F23" s="28">
        <f t="shared" si="0"/>
        <v>4.6980848296462492E-3</v>
      </c>
      <c r="G23" s="20"/>
      <c r="H23" s="21">
        <v>8494</v>
      </c>
      <c r="I23" s="20"/>
      <c r="J23" s="28">
        <f t="shared" si="1"/>
        <v>2.7643721674704695E-3</v>
      </c>
    </row>
    <row r="24" spans="1:10" ht="21.75" customHeight="1" x14ac:dyDescent="0.2">
      <c r="A24" s="39" t="s">
        <v>120</v>
      </c>
      <c r="B24" s="39"/>
      <c r="D24" s="21">
        <v>6204576</v>
      </c>
      <c r="E24" s="20"/>
      <c r="F24" s="28">
        <f t="shared" si="0"/>
        <v>6.863580028252227</v>
      </c>
      <c r="G24" s="20"/>
      <c r="H24" s="21">
        <v>6204576</v>
      </c>
      <c r="I24" s="20"/>
      <c r="J24" s="28">
        <f t="shared" si="1"/>
        <v>2.0192791623917183</v>
      </c>
    </row>
    <row r="25" spans="1:10" ht="21.75" customHeight="1" x14ac:dyDescent="0.2">
      <c r="A25" s="39" t="s">
        <v>121</v>
      </c>
      <c r="B25" s="39"/>
      <c r="D25" s="21">
        <v>60100</v>
      </c>
      <c r="E25" s="20"/>
      <c r="F25" s="28">
        <f t="shared" si="0"/>
        <v>6.6483376091768215E-2</v>
      </c>
      <c r="G25" s="20"/>
      <c r="H25" s="21">
        <v>60100</v>
      </c>
      <c r="I25" s="20"/>
      <c r="J25" s="28">
        <f t="shared" si="1"/>
        <v>1.9559544062276338E-2</v>
      </c>
    </row>
    <row r="26" spans="1:10" ht="21.75" customHeight="1" x14ac:dyDescent="0.2">
      <c r="A26" s="39" t="s">
        <v>122</v>
      </c>
      <c r="B26" s="39"/>
      <c r="D26" s="21">
        <v>60775803</v>
      </c>
      <c r="E26" s="20"/>
      <c r="F26" s="28">
        <f t="shared" si="0"/>
        <v>67.230957872349663</v>
      </c>
      <c r="G26" s="20"/>
      <c r="H26" s="21">
        <v>60775803</v>
      </c>
      <c r="I26" s="20"/>
      <c r="J26" s="28">
        <f t="shared" si="1"/>
        <v>19.779484138081969</v>
      </c>
    </row>
    <row r="27" spans="1:10" ht="21.75" customHeight="1" x14ac:dyDescent="0.2">
      <c r="A27" s="39" t="s">
        <v>123</v>
      </c>
      <c r="B27" s="39"/>
      <c r="D27" s="21">
        <v>4247</v>
      </c>
      <c r="E27" s="20"/>
      <c r="F27" s="28">
        <f t="shared" si="0"/>
        <v>4.6980848296462492E-3</v>
      </c>
      <c r="G27" s="20"/>
      <c r="H27" s="21">
        <v>4247</v>
      </c>
      <c r="I27" s="20"/>
      <c r="J27" s="28">
        <f t="shared" si="1"/>
        <v>1.3821860837352348E-3</v>
      </c>
    </row>
    <row r="28" spans="1:10" ht="21.75" customHeight="1" x14ac:dyDescent="0.2">
      <c r="A28" s="39" t="s">
        <v>124</v>
      </c>
      <c r="B28" s="39"/>
      <c r="D28" s="21">
        <v>264199</v>
      </c>
      <c r="E28" s="20"/>
      <c r="F28" s="28">
        <f t="shared" si="0"/>
        <v>0.29226025757186469</v>
      </c>
      <c r="G28" s="20"/>
      <c r="H28" s="21">
        <v>264199</v>
      </c>
      <c r="I28" s="20"/>
      <c r="J28" s="28">
        <f t="shared" si="1"/>
        <v>8.5983560427776148E-2</v>
      </c>
    </row>
    <row r="29" spans="1:10" ht="21.75" customHeight="1" x14ac:dyDescent="0.2">
      <c r="A29" s="41" t="s">
        <v>125</v>
      </c>
      <c r="B29" s="41"/>
      <c r="D29" s="22">
        <v>145911</v>
      </c>
      <c r="E29" s="20"/>
      <c r="F29" s="28">
        <f t="shared" si="0"/>
        <v>0.16140858384236259</v>
      </c>
      <c r="G29" s="20"/>
      <c r="H29" s="22">
        <v>145911</v>
      </c>
      <c r="I29" s="20"/>
      <c r="J29" s="28">
        <f t="shared" si="1"/>
        <v>4.7486732673391062E-2</v>
      </c>
    </row>
    <row r="30" spans="1:10" ht="21.75" customHeight="1" x14ac:dyDescent="0.2">
      <c r="A30" s="38" t="s">
        <v>36</v>
      </c>
      <c r="B30" s="38"/>
      <c r="D30" s="23">
        <f>SUM(D8:D29)</f>
        <v>90398538</v>
      </c>
      <c r="E30" s="20"/>
      <c r="F30" s="29">
        <f>SUM(F8:F29)</f>
        <v>99.999999999999986</v>
      </c>
      <c r="G30" s="20"/>
      <c r="H30" s="23">
        <f>SUM(H8:H29)</f>
        <v>307266876</v>
      </c>
      <c r="I30" s="20"/>
      <c r="J30" s="29">
        <f>SUM(J8:J29)</f>
        <v>99.999999999999986</v>
      </c>
    </row>
  </sheetData>
  <mergeCells count="30">
    <mergeCell ref="A1:J1"/>
    <mergeCell ref="A2:J2"/>
    <mergeCell ref="A3:J3"/>
    <mergeCell ref="B5:J5"/>
    <mergeCell ref="D6:F6"/>
    <mergeCell ref="H6:J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7:B27"/>
    <mergeCell ref="A28:B28"/>
    <mergeCell ref="A29:B29"/>
    <mergeCell ref="A30:B30"/>
    <mergeCell ref="A22:B22"/>
    <mergeCell ref="A23:B23"/>
    <mergeCell ref="A24:B24"/>
    <mergeCell ref="A25:B25"/>
    <mergeCell ref="A26:B26"/>
  </mergeCells>
  <pageMargins left="0.39" right="0.39" top="0.39" bottom="0.39" header="0" footer="0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14</vt:i4>
      </vt:variant>
    </vt:vector>
  </HeadingPairs>
  <TitlesOfParts>
    <vt:vector size="28" baseType="lpstr">
      <vt:lpstr>صورت وضعیت</vt:lpstr>
      <vt:lpstr>سهام</vt:lpstr>
      <vt:lpstr>اوراق مشتقه</vt:lpstr>
      <vt:lpstr>واحدهای صندوق</vt:lpstr>
      <vt:lpstr>سپرده</vt:lpstr>
      <vt:lpstr>درآمد</vt:lpstr>
      <vt:lpstr>درآمد سرمایه گذاری در سهام</vt:lpstr>
      <vt:lpstr>درآمد سرمایه گذاری در صندوق</vt:lpstr>
      <vt:lpstr>درآمد سپرده بانکی</vt:lpstr>
      <vt:lpstr>سایر درآمدها</vt:lpstr>
      <vt:lpstr>درآمد سود سهام</vt:lpstr>
      <vt:lpstr>سود سپرده بانکی</vt:lpstr>
      <vt:lpstr>درآمد ناشی از فروش</vt:lpstr>
      <vt:lpstr>درآمد ناشی از تغییر قیمت اوراق</vt:lpstr>
      <vt:lpstr>'اوراق مشتقه'!Print_Area</vt:lpstr>
      <vt:lpstr>درآمد!Print_Area</vt:lpstr>
      <vt:lpstr>'درآمد سپرده بانکی'!Print_Area</vt:lpstr>
      <vt:lpstr>'درآمد سرمایه گذاری در سهام'!Print_Area</vt:lpstr>
      <vt:lpstr>'درآمد سرمایه گذاری در صندوق'!Print_Area</vt:lpstr>
      <vt:lpstr>'درآمد سود سهام'!Print_Area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سهام!Print_Area</vt:lpstr>
      <vt:lpstr>'سود سپرده بانکی'!Print_Area</vt:lpstr>
      <vt:lpstr>'صورت وضعیت'!Print_Area</vt:lpstr>
      <vt:lpstr>'واحدهای صندوق'!Print_Area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Monireh Hamel Kargar</dc:creator>
  <dc:description/>
  <cp:lastModifiedBy>Ali Solgi</cp:lastModifiedBy>
  <cp:lastPrinted>2024-09-29T11:00:16Z</cp:lastPrinted>
  <dcterms:created xsi:type="dcterms:W3CDTF">2024-09-22T10:47:19Z</dcterms:created>
  <dcterms:modified xsi:type="dcterms:W3CDTF">2024-09-29T12:54:53Z</dcterms:modified>
</cp:coreProperties>
</file>