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F\حسابداری صندوق\6-لاجورد\عملیات حسابداری\گزارش پرتفوی\1403\14030531\"/>
    </mc:Choice>
  </mc:AlternateContent>
  <xr:revisionPtr revIDLastSave="0" documentId="13_ncr:1_{98946678-5107-4A41-98E0-D749B6F7FEEE}" xr6:coauthVersionLast="36" xr6:coauthVersionMax="47" xr10:uidLastSave="{00000000-0000-0000-0000-000000000000}"/>
  <bookViews>
    <workbookView xWindow="0" yWindow="0" windowWidth="28800" windowHeight="12225" firstSheet="7" activeTab="9" xr2:uid="{00000000-000D-0000-FFFF-FFFF00000000}"/>
  </bookViews>
  <sheets>
    <sheet name="0" sheetId="22" r:id="rId1"/>
    <sheet name="سهام" sheetId="2" r:id="rId2"/>
    <sheet name="اوراق مشتقه" sheetId="3" r:id="rId3"/>
    <sheet name="واحدهای صندوق" sheetId="4" r:id="rId4"/>
    <sheet name="سپرده" sheetId="7" r:id="rId5"/>
    <sheet name="درآمد" sheetId="8" r:id="rId6"/>
    <sheet name="درآمد سرمایه گذاری در سهام" sheetId="9" r:id="rId7"/>
    <sheet name="درآمد سرمایه گذاری در صندوق" sheetId="10" r:id="rId8"/>
    <sheet name="درآمد سپرده بانکی" sheetId="13" r:id="rId9"/>
    <sheet name="سایر درآمدها" sheetId="14" r:id="rId10"/>
    <sheet name="درآمد سود سهام" sheetId="15" r:id="rId11"/>
    <sheet name="سود سپرده بانکی" sheetId="18" r:id="rId12"/>
    <sheet name="درآمد ناشی از فروش" sheetId="19" r:id="rId13"/>
    <sheet name="درآمد ناشی از تغییر قیمت اوراق" sheetId="21" r:id="rId14"/>
  </sheets>
  <definedNames>
    <definedName name="_xlnm._FilterDatabase" localSheetId="6" hidden="1">'درآمد سرمایه گذاری در سهام'!$A$8:$W$70</definedName>
    <definedName name="_xlnm._FilterDatabase" localSheetId="12" hidden="1">'درآمد ناشی از فروش'!$A$7:$S$58</definedName>
    <definedName name="_xlnm.Print_Area" localSheetId="0">'0'!$A$1:$L$41</definedName>
    <definedName name="_xlnm.Print_Area" localSheetId="2">'اوراق مشتقه'!$A$1:$AV$38</definedName>
    <definedName name="_xlnm.Print_Area" localSheetId="5">درآمد!$A$1:$K$12</definedName>
    <definedName name="_xlnm.Print_Area" localSheetId="8">'درآمد سپرده بانکی'!$A$1:$K$24</definedName>
    <definedName name="_xlnm.Print_Area" localSheetId="6">'درآمد سرمایه گذاری در سهام'!$A$1:$X$73</definedName>
    <definedName name="_xlnm.Print_Area" localSheetId="7">'درآمد سرمایه گذاری در صندوق'!$A$1:$X$22</definedName>
    <definedName name="_xlnm.Print_Area" localSheetId="10">'درآمد سود سهام'!$A$1:$T$19</definedName>
    <definedName name="_xlnm.Print_Area" localSheetId="13">'درآمد ناشی از تغییر قیمت اوراق'!$A$1:$S$63</definedName>
    <definedName name="_xlnm.Print_Area" localSheetId="12">'درآمد ناشی از فروش'!$A$1:$R$58</definedName>
    <definedName name="_xlnm.Print_Area" localSheetId="9">'سایر درآمدها'!$A$1:$G$10</definedName>
    <definedName name="_xlnm.Print_Area" localSheetId="4">سپرده!$A$1:$M$35</definedName>
    <definedName name="_xlnm.Print_Area" localSheetId="11">'سود سپرده بانکی'!$A$1:$J$24</definedName>
    <definedName name="_xlnm.Print_Area" localSheetId="1">سهام!$A$1:$AC$26</definedName>
    <definedName name="_xlnm.Print_Area" localSheetId="3">'واحدهای صندوق'!$A$1:$AB$18</definedName>
  </definedNames>
  <calcPr calcId="191029"/>
</workbook>
</file>

<file path=xl/calcChain.xml><?xml version="1.0" encoding="utf-8"?>
<calcChain xmlns="http://schemas.openxmlformats.org/spreadsheetml/2006/main">
  <c r="H73" i="9" l="1"/>
  <c r="S73" i="9"/>
  <c r="F11" i="8"/>
  <c r="F10" i="8"/>
  <c r="F9" i="8"/>
  <c r="N73" i="9"/>
  <c r="Q73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9" i="9"/>
  <c r="J28" i="9"/>
  <c r="J29" i="9"/>
  <c r="J30" i="9"/>
  <c r="J73" i="9" s="1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27" i="9"/>
  <c r="F73" i="9"/>
  <c r="T28" i="19"/>
  <c r="S28" i="19"/>
  <c r="I58" i="19"/>
  <c r="E63" i="21"/>
  <c r="G62" i="21"/>
  <c r="G61" i="21"/>
  <c r="G60" i="21"/>
  <c r="G59" i="21"/>
  <c r="G58" i="21"/>
  <c r="G57" i="21"/>
  <c r="G48" i="21"/>
  <c r="G49" i="21"/>
  <c r="G50" i="21"/>
  <c r="G51" i="21"/>
  <c r="G52" i="21"/>
  <c r="G53" i="21"/>
  <c r="G54" i="21"/>
  <c r="G55" i="21"/>
  <c r="G56" i="21"/>
  <c r="G47" i="21"/>
  <c r="O48" i="21"/>
  <c r="O49" i="21"/>
  <c r="O50" i="21"/>
  <c r="O51" i="21"/>
  <c r="O52" i="21"/>
  <c r="O53" i="21"/>
  <c r="O54" i="21"/>
  <c r="O55" i="21"/>
  <c r="O56" i="21"/>
  <c r="O47" i="21"/>
  <c r="O63" i="21" s="1"/>
  <c r="C63" i="21"/>
  <c r="I63" i="21"/>
  <c r="K63" i="21"/>
  <c r="M63" i="21"/>
  <c r="Q63" i="21"/>
  <c r="Q58" i="19"/>
  <c r="O58" i="19"/>
  <c r="M58" i="19"/>
  <c r="K58" i="19"/>
  <c r="G58" i="19"/>
  <c r="E58" i="19"/>
  <c r="C58" i="19"/>
  <c r="U73" i="9" l="1"/>
  <c r="F8" i="8" s="1"/>
  <c r="G63" i="21"/>
  <c r="I9" i="18"/>
  <c r="I10" i="18"/>
  <c r="I11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8" i="18"/>
  <c r="G24" i="18"/>
  <c r="I19" i="15"/>
  <c r="M19" i="15"/>
  <c r="O19" i="15"/>
  <c r="Q19" i="15"/>
  <c r="S19" i="15"/>
  <c r="G17" i="15"/>
  <c r="M17" i="15"/>
  <c r="S18" i="15"/>
  <c r="S17" i="15"/>
  <c r="S16" i="15"/>
  <c r="M16" i="15"/>
  <c r="J8" i="8" l="1"/>
  <c r="J12" i="8" s="1"/>
  <c r="F12" i="8"/>
  <c r="H8" i="8" s="1"/>
  <c r="F10" i="14"/>
  <c r="F24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8" i="13"/>
  <c r="H24" i="13"/>
  <c r="J12" i="13" s="1"/>
  <c r="J10" i="13"/>
  <c r="J11" i="13"/>
  <c r="J22" i="13"/>
  <c r="J23" i="13"/>
  <c r="H18" i="13"/>
  <c r="H9" i="8" l="1"/>
  <c r="H10" i="8"/>
  <c r="H12" i="8" s="1"/>
  <c r="H11" i="8"/>
  <c r="J18" i="13"/>
  <c r="J21" i="13"/>
  <c r="J9" i="13"/>
  <c r="J20" i="13"/>
  <c r="J19" i="13"/>
  <c r="J17" i="13"/>
  <c r="J16" i="13"/>
  <c r="J15" i="13"/>
  <c r="J14" i="13"/>
  <c r="J13" i="13"/>
  <c r="J8" i="13"/>
  <c r="D24" i="13"/>
  <c r="W22" i="10"/>
  <c r="U22" i="10"/>
  <c r="S22" i="10"/>
  <c r="Q22" i="10"/>
  <c r="N22" i="10"/>
  <c r="D35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9" i="7"/>
  <c r="L22" i="10"/>
  <c r="J22" i="10"/>
  <c r="H22" i="10"/>
  <c r="F22" i="10"/>
  <c r="D22" i="10"/>
  <c r="S18" i="4"/>
  <c r="Q18" i="4"/>
  <c r="O18" i="4"/>
  <c r="M18" i="4"/>
  <c r="K18" i="4"/>
  <c r="I18" i="4"/>
  <c r="G18" i="4"/>
  <c r="D18" i="4"/>
  <c r="W18" i="4"/>
  <c r="Y18" i="4"/>
  <c r="AA10" i="4"/>
  <c r="AA11" i="4"/>
  <c r="AA12" i="4"/>
  <c r="AA13" i="4"/>
  <c r="AA14" i="4"/>
  <c r="AA15" i="4"/>
  <c r="AA16" i="4"/>
  <c r="AA17" i="4"/>
  <c r="AA9" i="4"/>
  <c r="J9" i="8"/>
  <c r="J11" i="8"/>
  <c r="X26" i="2"/>
  <c r="T26" i="2"/>
  <c r="R26" i="2"/>
  <c r="P26" i="2"/>
  <c r="N26" i="2"/>
  <c r="L26" i="2"/>
  <c r="J26" i="2"/>
  <c r="H26" i="2"/>
  <c r="F26" i="2"/>
  <c r="Z26" i="2"/>
  <c r="AB26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10" i="2"/>
  <c r="AB11" i="2"/>
  <c r="AB9" i="2"/>
  <c r="F35" i="7"/>
  <c r="H35" i="7"/>
  <c r="I24" i="18"/>
  <c r="C24" i="18"/>
  <c r="E24" i="18"/>
  <c r="J35" i="7"/>
  <c r="J10" i="8"/>
  <c r="J24" i="13" l="1"/>
  <c r="L35" i="7"/>
  <c r="AA18" i="4"/>
  <c r="L37" i="9" l="1"/>
  <c r="L49" i="9"/>
  <c r="L61" i="9"/>
  <c r="L10" i="9"/>
  <c r="L22" i="9"/>
  <c r="W32" i="9"/>
  <c r="W44" i="9"/>
  <c r="W56" i="9"/>
  <c r="W68" i="9"/>
  <c r="W17" i="9"/>
  <c r="L38" i="9"/>
  <c r="L50" i="9"/>
  <c r="L62" i="9"/>
  <c r="L11" i="9"/>
  <c r="L23" i="9"/>
  <c r="W33" i="9"/>
  <c r="W45" i="9"/>
  <c r="W57" i="9"/>
  <c r="W69" i="9"/>
  <c r="W18" i="9"/>
  <c r="W16" i="9"/>
  <c r="L27" i="9"/>
  <c r="L39" i="9"/>
  <c r="L51" i="9"/>
  <c r="L63" i="9"/>
  <c r="L12" i="9"/>
  <c r="L24" i="9"/>
  <c r="W34" i="9"/>
  <c r="W46" i="9"/>
  <c r="W58" i="9"/>
  <c r="W70" i="9"/>
  <c r="W19" i="9"/>
  <c r="W67" i="9"/>
  <c r="L28" i="9"/>
  <c r="L40" i="9"/>
  <c r="L52" i="9"/>
  <c r="L64" i="9"/>
  <c r="L13" i="9"/>
  <c r="L25" i="9"/>
  <c r="W35" i="9"/>
  <c r="W47" i="9"/>
  <c r="W59" i="9"/>
  <c r="W71" i="9"/>
  <c r="W20" i="9"/>
  <c r="L21" i="9"/>
  <c r="L29" i="9"/>
  <c r="L41" i="9"/>
  <c r="L53" i="9"/>
  <c r="L65" i="9"/>
  <c r="L14" i="9"/>
  <c r="L26" i="9"/>
  <c r="W36" i="9"/>
  <c r="W48" i="9"/>
  <c r="W60" i="9"/>
  <c r="W72" i="9"/>
  <c r="W21" i="9"/>
  <c r="W31" i="9"/>
  <c r="L30" i="9"/>
  <c r="L42" i="9"/>
  <c r="L54" i="9"/>
  <c r="L66" i="9"/>
  <c r="L15" i="9"/>
  <c r="L9" i="9"/>
  <c r="W37" i="9"/>
  <c r="W49" i="9"/>
  <c r="W61" i="9"/>
  <c r="W10" i="9"/>
  <c r="W22" i="9"/>
  <c r="W55" i="9"/>
  <c r="L31" i="9"/>
  <c r="L43" i="9"/>
  <c r="L55" i="9"/>
  <c r="L67" i="9"/>
  <c r="L16" i="9"/>
  <c r="W38" i="9"/>
  <c r="W50" i="9"/>
  <c r="W62" i="9"/>
  <c r="W11" i="9"/>
  <c r="W23" i="9"/>
  <c r="W43" i="9"/>
  <c r="L32" i="9"/>
  <c r="L44" i="9"/>
  <c r="L56" i="9"/>
  <c r="L68" i="9"/>
  <c r="L17" i="9"/>
  <c r="W27" i="9"/>
  <c r="W39" i="9"/>
  <c r="W51" i="9"/>
  <c r="W63" i="9"/>
  <c r="W12" i="9"/>
  <c r="W24" i="9"/>
  <c r="L72" i="9"/>
  <c r="L33" i="9"/>
  <c r="L45" i="9"/>
  <c r="L57" i="9"/>
  <c r="L69" i="9"/>
  <c r="L18" i="9"/>
  <c r="W28" i="9"/>
  <c r="W40" i="9"/>
  <c r="W52" i="9"/>
  <c r="W64" i="9"/>
  <c r="W13" i="9"/>
  <c r="W25" i="9"/>
  <c r="L60" i="9"/>
  <c r="L34" i="9"/>
  <c r="L46" i="9"/>
  <c r="L58" i="9"/>
  <c r="L70" i="9"/>
  <c r="L19" i="9"/>
  <c r="W29" i="9"/>
  <c r="W41" i="9"/>
  <c r="W53" i="9"/>
  <c r="W65" i="9"/>
  <c r="W14" i="9"/>
  <c r="W26" i="9"/>
  <c r="L48" i="9"/>
  <c r="L35" i="9"/>
  <c r="L47" i="9"/>
  <c r="L59" i="9"/>
  <c r="L71" i="9"/>
  <c r="L20" i="9"/>
  <c r="W30" i="9"/>
  <c r="W42" i="9"/>
  <c r="W54" i="9"/>
  <c r="W66" i="9"/>
  <c r="W15" i="9"/>
  <c r="W9" i="9"/>
  <c r="L36" i="9"/>
  <c r="W73" i="9" l="1"/>
  <c r="L73" i="9"/>
</calcChain>
</file>

<file path=xl/sharedStrings.xml><?xml version="1.0" encoding="utf-8"?>
<sst xmlns="http://schemas.openxmlformats.org/spreadsheetml/2006/main" count="799" uniqueCount="228">
  <si>
    <t>صندوق سرمایه‌گذاری اختصاصی بازارگردانی لاجورد دماوند</t>
  </si>
  <si>
    <t>صورت وضعیت پرتفوی</t>
  </si>
  <si>
    <t>برای ماه منتهی به 1403/05/31</t>
  </si>
  <si>
    <t>-1</t>
  </si>
  <si>
    <t>سرمایه گذاری ها</t>
  </si>
  <si>
    <t>-1-1</t>
  </si>
  <si>
    <t>سرمایه گذاری در سهام و حق تقدم سهام</t>
  </si>
  <si>
    <t>1403/04/31</t>
  </si>
  <si>
    <t>تغییرات طی دوره</t>
  </si>
  <si>
    <t>1403/05/31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</si>
  <si>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</si>
  <si>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</si>
  <si>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</si>
  <si>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</si>
  <si>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</si>
  <si>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</si>
  <si>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</si>
  <si>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</si>
  <si>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</si>
  <si>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تامین سرمایه دماوند</t>
  </si>
  <si>
    <t>بین المللی ساروج بوشهر</t>
  </si>
  <si>
    <t>توسعه حمل و نقل ریلی پارسیان</t>
  </si>
  <si>
    <t>توسعه سرمایه و صنعت غدیر</t>
  </si>
  <si>
    <t>آ.س.پ</t>
  </si>
  <si>
    <t>آهن و فولاد غدیر ایرانیان</t>
  </si>
  <si>
    <t>بین‌المللی‌توسعه‌ساختمان</t>
  </si>
  <si>
    <t>بیمه کوثر</t>
  </si>
  <si>
    <t>توسعه مسیر برق گیلان</t>
  </si>
  <si>
    <t>بین المللی توسعه ص. معادن غدیر</t>
  </si>
  <si>
    <t>حفاری شمال</t>
  </si>
  <si>
    <t>فولاد خراسان</t>
  </si>
  <si>
    <t>تامین سرمایه کاردان</t>
  </si>
  <si>
    <t>صبا فولاد خلیج فارس</t>
  </si>
  <si>
    <t>داروسازی‌ کوثر</t>
  </si>
  <si>
    <t>سرمایه‌گذاری‌غدیر(هلدینگ‌</t>
  </si>
  <si>
    <t>ح.آهن و فولاد غدیر ایرانیان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</si>
  <si>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</si>
  <si>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</si>
  <si>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</si>
  <si>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</si>
  <si>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</si>
  <si>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</si>
  <si>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</si>
  <si>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</si>
  <si>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</si>
  <si>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وکغدیر-9000-03/05/10</t>
  </si>
  <si>
    <t>اختیار خرید</t>
  </si>
  <si>
    <t>موقعیت فروش</t>
  </si>
  <si>
    <t>-</t>
  </si>
  <si>
    <t>1403/05/10</t>
  </si>
  <si>
    <t>اختیارخ وکغدیر-13000-03/05/10</t>
  </si>
  <si>
    <t>اختیارخ وکغدیر-14000-03/05/10</t>
  </si>
  <si>
    <t>اختیارخ وکغدیر-15000-03/05/10</t>
  </si>
  <si>
    <t>اختیارخ وکغدیر-11000-03/05/10</t>
  </si>
  <si>
    <t>اختیارخ وکغدیر-20000-03/05/10</t>
  </si>
  <si>
    <t>اختیارخ وکغدیر-22000-03/05/10</t>
  </si>
  <si>
    <t>اختیارخ وکغدیر-16000-03/05/10</t>
  </si>
  <si>
    <t>اختیارخ وکغدیر-12000-03/05/10</t>
  </si>
  <si>
    <t>اختیارخ وکغدیر-10000-03/05/10</t>
  </si>
  <si>
    <t>اختیارخ فصبا-4000-14030521</t>
  </si>
  <si>
    <t>1403/05/21</t>
  </si>
  <si>
    <t>اختیارخ فصبا-3000-14030521</t>
  </si>
  <si>
    <t>اختیارخ فصبا-3200-14030521</t>
  </si>
  <si>
    <t>اختیارخ فصبا-3400-14030521</t>
  </si>
  <si>
    <t>اختیارخ فصبا-3600-14030521</t>
  </si>
  <si>
    <t>اختیارخ فصبا-3800-14030521</t>
  </si>
  <si>
    <t>اختیارخ فصبا-3200-14030715</t>
  </si>
  <si>
    <t>1403/07/15</t>
  </si>
  <si>
    <t>اختیارخ فصبا-3400-14030715</t>
  </si>
  <si>
    <t>اختیارخ فصبا-3600-14030715</t>
  </si>
  <si>
    <t>اختیارخ فصبا-3800-14030715</t>
  </si>
  <si>
    <t>اختیارخ فصبا-4000-14030715</t>
  </si>
  <si>
    <t>اختیارخ فصبا-4200-14030715</t>
  </si>
  <si>
    <t>اختیارخ فصبا-4400-14030715</t>
  </si>
  <si>
    <t>اختیارخ فصبا-4800-14030715</t>
  </si>
  <si>
    <t>اختیارخ فصبا-5000-14030715</t>
  </si>
  <si>
    <t>اختیارخ وکغدیر-6000-03/09/07</t>
  </si>
  <si>
    <t>1403/09/07</t>
  </si>
  <si>
    <t>اختیارخ فصبا-4000-14030918</t>
  </si>
  <si>
    <t>1403/09/18</t>
  </si>
  <si>
    <t>اختیارخ فصبا-4000-14031114</t>
  </si>
  <si>
    <t>1403/11/14</t>
  </si>
  <si>
    <t>اختیارخ فصبا-3200-14030918</t>
  </si>
  <si>
    <t>اختیارخ وکغدیر-3750-03/09/07</t>
  </si>
  <si>
    <t>اختیارخ فصبا-3600-14030918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</si>
  <si>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</si>
  <si>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</si>
  <si>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</si>
  <si>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</si>
  <si>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</si>
  <si>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</si>
  <si>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</si>
  <si>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اندیشه ورزان صباتامین -د</t>
  </si>
  <si>
    <t>صندوق س یاقوت آگاه-ثابت</t>
  </si>
  <si>
    <t>صندوق س. نوع دوم نیلی دماوند-د</t>
  </si>
  <si>
    <t>صندوق س.اعتماد داریک-د</t>
  </si>
  <si>
    <t>صندوق س.ثروت افزون فاخر-د</t>
  </si>
  <si>
    <t>صندوق س نگین سامان-ثابت</t>
  </si>
  <si>
    <t>صندوق س.درآمد ثابت کیهان-د</t>
  </si>
  <si>
    <t>صندوق س. آریا-د</t>
  </si>
  <si>
    <t>صندوق س. توسعه افق رابین-د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</si>
  <si>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</si>
  <si>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</si>
  <si>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</si>
  <si>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</si>
  <si>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</si>
  <si>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</si>
  <si>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 399-816-10003992-1</t>
  </si>
  <si>
    <t>سپرده کوتاه مدت بانک سینا گیشا 399-816-10003992-2</t>
  </si>
  <si>
    <t>حساب جاری بانک قرض الحسنه رسالت بانکداری اجتماعی 10-8557562-1</t>
  </si>
  <si>
    <t>حساب جاری بانک قرض الحسنه رسالت بانکداری اجتماعی 10-8557562-2</t>
  </si>
  <si>
    <t>سپرده کوتاه مدت بانک سینا گیشا 399-816-10003992-3</t>
  </si>
  <si>
    <t>سپرده کوتاه مدت بانک سینا گیشا 399816100039924</t>
  </si>
  <si>
    <t>سپرده کوتاه مدت بانک سینا میدان مادر 422-816-10003992-1</t>
  </si>
  <si>
    <t>سپرده کوتاه مدت بانک سینا میدان مادر 422-816-10003992-2</t>
  </si>
  <si>
    <t>سپرده کوتاه مدت بانک سینا میدان مادر 422-816-10003992-3</t>
  </si>
  <si>
    <t>سپرده کوتاه مدت بانک سینا میدان مادر 422-816-10003992-5</t>
  </si>
  <si>
    <t>سپرده کوتاه مدت بانک سینا میدان مادر 422-816-10003992-6</t>
  </si>
  <si>
    <t>سپرده کوتاه مدت بانک سینا گیشا 399-816-10003992-7</t>
  </si>
  <si>
    <t>سپرده کوتاه مدت بانک سینا گیشا 399-816-10003992-8</t>
  </si>
  <si>
    <t>سپرده کوتاه مدت بانک سینا گیشا 399-816-10003992-9</t>
  </si>
  <si>
    <t>سپرده کوتاه مدت بانک سینا گیشا 399-816-10003992-10</t>
  </si>
  <si>
    <t>سپرده کوتاه مدت بانک سینا گیشا 399-816-10003992-12</t>
  </si>
  <si>
    <t>سپرده کوتاه مدت بانک سینا گیشا 399-816-10003992-13</t>
  </si>
  <si>
    <t>سپرده کوتاه مدت بانک سینا گیشا 399-816-10003992-14</t>
  </si>
  <si>
    <t>سپرده کوتاه مدت بانک سینا گیشا 399-816-10003992-15</t>
  </si>
  <si>
    <t>سپرده کوتاه مدت بانک سینا گیشا 399-816-10003992-16</t>
  </si>
  <si>
    <t>سپرده کوتاه مدت بانک سینا گیشا 399-816-10003992-17</t>
  </si>
  <si>
    <t>سپرده کوتاه مدت بانک سینا گیشا 399-816-10003992-18</t>
  </si>
  <si>
    <t>سپرده کوتاه مدت بانک سینا گیشا 399-816-10003992-19</t>
  </si>
  <si>
    <t>سپرده کوتاه مدت بانک سینا گیشا 399-816-10003992-20</t>
  </si>
  <si>
    <t>سپرده کوتاه مدت بانک سینا گیشا 399-816-10003992-21</t>
  </si>
  <si>
    <t>سپرده کوتاه مدت بانک سینا گیشا 399-816-10003992-22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</si>
  <si>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</si>
  <si>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</si>
  <si>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</si>
  <si>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</si>
  <si>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</si>
  <si>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</si>
  <si>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</si>
  <si>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</si>
  <si>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</si>
  <si>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</si>
  <si>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</si>
  <si>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</si>
  <si>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</si>
  <si>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</si>
  <si>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</si>
  <si>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</si>
  <si>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</si>
  <si>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</si>
  <si>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</si>
  <si>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</si>
  <si>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</si>
  <si>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</si>
  <si>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</si>
  <si>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سپید ماکیان</t>
  </si>
  <si>
    <t>-2-2</t>
  </si>
  <si>
    <t>درآمد حاصل از سرمایه­گذاری در واحدهای صندوق</t>
  </si>
  <si>
    <t>درآمد سود صندوق</t>
  </si>
  <si>
    <t>صندوق س. سپید دماوند-د</t>
  </si>
  <si>
    <t>صندوق س سپر سرمایه بیدار- ثابت</t>
  </si>
  <si>
    <t>صندوق س اعتماد هامرز-ثابت</t>
  </si>
  <si>
    <t>صندوق س. آرمان آتی کوثر-د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</si>
  <si>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</si>
  <si>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</si>
  <si>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</si>
  <si>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</si>
  <si>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</si>
  <si>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</si>
  <si>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</si>
  <si>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</si>
  <si>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</si>
  <si>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</si>
  <si>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</si>
  <si>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</si>
  <si>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</si>
  <si>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</si>
  <si>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</si>
  <si>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1403/04/14</t>
  </si>
  <si>
    <t>1403/04/18</t>
  </si>
  <si>
    <t>1403/03/23</t>
  </si>
  <si>
    <t>1403/01/25</t>
  </si>
  <si>
    <t>1403/01/29</t>
  </si>
  <si>
    <t>1403/04/24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</si>
  <si>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</si>
  <si>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</si>
  <si>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</si>
  <si>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</si>
  <si>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</si>
  <si>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</si>
  <si>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</si>
  <si>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</si>
  <si>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</si>
  <si>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بابت هزینه تنزیل سود سهام در سال مالی قبل</t>
  </si>
  <si>
    <t xml:space="preserve">صندوق س نگین سامان-ثابت	</t>
  </si>
  <si>
    <t>صندوق س نوع دوم نیلی دماوند</t>
  </si>
  <si>
    <t>صندوق س  هامرز</t>
  </si>
  <si>
    <t>1403/05/15</t>
  </si>
  <si>
    <t xml:space="preserve">25,825,385	</t>
  </si>
  <si>
    <t>اختیارخ فصبا-4400-14030115</t>
  </si>
  <si>
    <t>اختیارخ وکغدیر-18000-03/05/10</t>
  </si>
  <si>
    <t>اختیارخ فصبا-4800-14030115</t>
  </si>
  <si>
    <t>اختیارخ فصبا-5800-14030115</t>
  </si>
  <si>
    <t>اختیارخ فصبا-4600-14030115</t>
  </si>
  <si>
    <t>اختیارخ فصبا-5300-14030115</t>
  </si>
  <si>
    <t>اختیارخ فصبا-5600-14030320</t>
  </si>
  <si>
    <t>اختیارخ فصبا-3700-14030320</t>
  </si>
  <si>
    <t>اختیارخ فصبا-5100-14030320</t>
  </si>
  <si>
    <t>اختیارخ فصبا-3900-14030320</t>
  </si>
  <si>
    <t>اختیارخ فصبا-4600-14030320</t>
  </si>
  <si>
    <t>اختیارخ فصبا-4800-14030320</t>
  </si>
  <si>
    <t xml:space="preserve">  اختیارخ وکغدیر-9000-03/05/10</t>
  </si>
  <si>
    <t xml:space="preserve">  اختیارخ وکغدیر-20000-03/05/10</t>
  </si>
  <si>
    <t xml:space="preserve">  اختیارخ وکغدیر-22000-03/05/10</t>
  </si>
  <si>
    <t xml:space="preserve">  اختیارخ وکغدیر-16000-03/05/10</t>
  </si>
  <si>
    <t xml:space="preserve">  اختیارخ وکغدیر-13000-03/05/10</t>
  </si>
  <si>
    <t xml:space="preserve">  اختیارخ وکغدیر-10000-03/05/10</t>
  </si>
  <si>
    <t xml:space="preserve">  اختیارخ وکغدیر-11000-03/05/10</t>
  </si>
  <si>
    <t xml:space="preserve">  اختیارخ وکغدیر-15000-03/05/10</t>
  </si>
  <si>
    <t xml:space="preserve">  اختیارخ وکغدیر-14000-03/05/10</t>
  </si>
  <si>
    <t xml:space="preserve">  اختیارخ وکغدیر-12000-03/05/10</t>
  </si>
  <si>
    <t xml:space="preserve">  اختیارخ فصبا-4000-14030521</t>
  </si>
  <si>
    <t xml:space="preserve">  اختیارخ فصبا-3000-14030521</t>
  </si>
  <si>
    <t xml:space="preserve">  اختیارخ فصبا-3200-14030521</t>
  </si>
  <si>
    <t xml:space="preserve">  اختیارخ فصبا-3400-14030521</t>
  </si>
  <si>
    <t xml:space="preserve">  اختیارخ فصبا-3600-14030521</t>
  </si>
  <si>
    <t xml:space="preserve">  اختیارخ فصبا-3800-14030521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</si>
</sst>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-_ ;_ * #,##0.00\-_ ;_ * &quot;-&quot;??_-_ ;_ @_ "/>
    <numFmt numFmtId="165" formatCode="#,##0;\(#,##0\)"/>
  </numFmts>
  <fonts count="34">
    <font>
      <sz val="10"/>
      <color rgb="FF000000"/>
      <name val="Arial"/>
      <charset val="1"/>
    </font>
    <font>
      <sz val="11"/>
      <color theme="1"/>
      <name val="Arial"/>
      <family val="2"/>
      <charset val="178"/>
      <scheme val="minor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000000"/>
      <name val="IRANSans"/>
    </font>
    <font>
      <sz val="10"/>
      <color rgb="FFFFFFFF"/>
      <name val="IRANSans"/>
    </font>
    <font>
      <sz val="10"/>
      <color rgb="FFFF0000"/>
      <name val="IRANSans"/>
    </font>
    <font>
      <sz val="11"/>
      <name val="Calibri"/>
      <family val="2"/>
    </font>
    <font>
      <sz val="12"/>
      <color indexed="8"/>
      <name val="B Nazanin"/>
      <charset val="178"/>
    </font>
    <font>
      <b/>
      <u/>
      <sz val="14"/>
      <name val="B Nazanin"/>
      <charset val="178"/>
    </font>
    <font>
      <sz val="14"/>
      <color indexed="8"/>
      <name val="B Nazanin"/>
      <charset val="178"/>
    </font>
    <font>
      <b/>
      <sz val="14"/>
      <color indexed="8"/>
      <name val="B Nazanin"/>
      <charset val="178"/>
    </font>
    <font>
      <b/>
      <sz val="12"/>
      <color indexed="8"/>
      <name val="B Nazanin"/>
      <charset val="178"/>
    </font>
    <font>
      <sz val="12"/>
      <color theme="0"/>
      <name val="B Nazanin"/>
      <charset val="178"/>
    </font>
    <font>
      <sz val="12"/>
      <color theme="1"/>
      <name val="B Nazanin"/>
      <charset val="178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164" fontId="6" fillId="0" borderId="0" applyFont="0" applyFill="0" applyBorder="0" applyAlignment="0" applyProtection="0"/>
    <xf numFmtId="0" fontId="10" fillId="0" borderId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13" applyNumberFormat="0" applyAlignment="0" applyProtection="0"/>
    <xf numFmtId="0" fontId="26" fillId="8" borderId="14" applyNumberFormat="0" applyAlignment="0" applyProtection="0"/>
    <xf numFmtId="0" fontId="27" fillId="8" borderId="13" applyNumberFormat="0" applyAlignment="0" applyProtection="0"/>
    <xf numFmtId="0" fontId="28" fillId="0" borderId="15" applyNumberFormat="0" applyFill="0" applyAlignment="0" applyProtection="0"/>
    <xf numFmtId="0" fontId="29" fillId="9" borderId="16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17" applyNumberFormat="0" applyFont="0" applyAlignment="0" applyProtection="0"/>
  </cellStyleXfs>
  <cellXfs count="127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3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3" fontId="8" fillId="0" borderId="0" xfId="0" applyNumberFormat="1" applyFont="1" applyAlignment="1">
      <alignment horizontal="left"/>
    </xf>
    <xf numFmtId="3" fontId="7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horizontal="left"/>
    </xf>
    <xf numFmtId="3" fontId="7" fillId="0" borderId="0" xfId="0" applyNumberFormat="1" applyFont="1" applyAlignment="1">
      <alignment horizontal="left" vertical="center"/>
    </xf>
    <xf numFmtId="3" fontId="9" fillId="0" borderId="0" xfId="0" applyNumberFormat="1" applyFont="1" applyAlignment="1">
      <alignment horizontal="left"/>
    </xf>
    <xf numFmtId="0" fontId="11" fillId="0" borderId="0" xfId="2" applyFont="1"/>
    <xf numFmtId="0" fontId="5" fillId="0" borderId="0" xfId="2" applyFont="1"/>
    <xf numFmtId="0" fontId="13" fillId="0" borderId="0" xfId="2" applyFont="1"/>
    <xf numFmtId="0" fontId="16" fillId="3" borderId="0" xfId="2" applyFont="1" applyFill="1"/>
    <xf numFmtId="0" fontId="14" fillId="0" borderId="0" xfId="2" applyFont="1"/>
    <xf numFmtId="0" fontId="15" fillId="0" borderId="0" xfId="2" applyFont="1"/>
    <xf numFmtId="164" fontId="0" fillId="0" borderId="0" xfId="0" applyNumberFormat="1" applyAlignment="1">
      <alignment horizontal="left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164" fontId="5" fillId="0" borderId="5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3" fontId="5" fillId="0" borderId="8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3" fontId="17" fillId="0" borderId="2" xfId="0" applyNumberFormat="1" applyFont="1" applyFill="1" applyBorder="1" applyAlignment="1">
      <alignment horizontal="right" vertical="top"/>
    </xf>
    <xf numFmtId="3" fontId="17" fillId="0" borderId="0" xfId="0" applyNumberFormat="1" applyFont="1" applyFill="1" applyAlignment="1">
      <alignment horizontal="right" vertical="top"/>
    </xf>
    <xf numFmtId="3" fontId="17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165" fontId="5" fillId="0" borderId="2" xfId="0" applyNumberFormat="1" applyFont="1" applyFill="1" applyBorder="1" applyAlignment="1">
      <alignment horizontal="right" vertical="top"/>
    </xf>
    <xf numFmtId="165" fontId="0" fillId="0" borderId="0" xfId="0" applyNumberFormat="1" applyFill="1" applyAlignment="1">
      <alignment horizontal="left"/>
    </xf>
    <xf numFmtId="165" fontId="5" fillId="0" borderId="0" xfId="0" applyNumberFormat="1" applyFont="1" applyFill="1" applyAlignment="1">
      <alignment horizontal="right" vertical="top"/>
    </xf>
    <xf numFmtId="165" fontId="5" fillId="0" borderId="5" xfId="0" applyNumberFormat="1" applyFont="1" applyFill="1" applyBorder="1" applyAlignment="1">
      <alignment horizontal="right" vertical="top"/>
    </xf>
    <xf numFmtId="165" fontId="5" fillId="0" borderId="0" xfId="0" applyNumberFormat="1" applyFont="1" applyFill="1" applyBorder="1" applyAlignment="1">
      <alignment horizontal="right" vertical="top"/>
    </xf>
    <xf numFmtId="165" fontId="5" fillId="0" borderId="2" xfId="0" applyNumberFormat="1" applyFont="1" applyFill="1" applyBorder="1" applyAlignment="1">
      <alignment vertical="top"/>
    </xf>
    <xf numFmtId="165" fontId="5" fillId="0" borderId="0" xfId="0" applyNumberFormat="1" applyFont="1" applyFill="1" applyAlignment="1">
      <alignment vertical="top"/>
    </xf>
    <xf numFmtId="165" fontId="5" fillId="0" borderId="5" xfId="0" applyNumberFormat="1" applyFont="1" applyFill="1" applyBorder="1" applyAlignment="1">
      <alignment vertical="top"/>
    </xf>
    <xf numFmtId="37" fontId="12" fillId="0" borderId="0" xfId="2" applyNumberFormat="1" applyFont="1" applyAlignment="1">
      <alignment horizontal="center" vertical="center"/>
    </xf>
    <xf numFmtId="0" fontId="13" fillId="0" borderId="0" xfId="2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vertical="top"/>
    </xf>
    <xf numFmtId="164" fontId="5" fillId="0" borderId="0" xfId="0" applyNumberFormat="1" applyFont="1" applyAlignment="1">
      <alignment horizontal="right" vertical="top"/>
    </xf>
    <xf numFmtId="164" fontId="5" fillId="0" borderId="4" xfId="0" applyNumberFormat="1" applyFont="1" applyBorder="1" applyAlignment="1">
      <alignment horizontal="right" vertical="top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4" fillId="0" borderId="3" xfId="0" applyFont="1" applyFill="1" applyBorder="1" applyAlignment="1">
      <alignment vertical="center" wrapText="1"/>
    </xf>
    <xf numFmtId="3" fontId="7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left"/>
    </xf>
    <xf numFmtId="165" fontId="0" fillId="0" borderId="0" xfId="0" applyNumberFormat="1" applyFill="1" applyBorder="1" applyAlignment="1">
      <alignment horizontal="left"/>
    </xf>
    <xf numFmtId="0" fontId="0" fillId="0" borderId="0" xfId="0"/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4" fontId="5" fillId="0" borderId="0" xfId="0" applyNumberFormat="1" applyFont="1" applyFill="1" applyAlignment="1">
      <alignment horizontal="right" vertical="top"/>
    </xf>
    <xf numFmtId="0" fontId="4" fillId="0" borderId="1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2" fontId="5" fillId="0" borderId="2" xfId="0" applyNumberFormat="1" applyFont="1" applyFill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right" vertical="top"/>
    </xf>
    <xf numFmtId="164" fontId="5" fillId="0" borderId="8" xfId="1" applyFont="1" applyFill="1" applyBorder="1" applyAlignment="1">
      <alignment horizontal="right" vertical="top"/>
    </xf>
    <xf numFmtId="3" fontId="0" fillId="0" borderId="0" xfId="0" applyNumberFormat="1" applyFill="1" applyAlignment="1">
      <alignment horizontal="left"/>
    </xf>
    <xf numFmtId="0" fontId="5" fillId="0" borderId="0" xfId="0" applyFont="1" applyFill="1" applyBorder="1" applyAlignment="1">
      <alignment horizontal="right" vertical="top"/>
    </xf>
    <xf numFmtId="164" fontId="5" fillId="0" borderId="0" xfId="1" applyFont="1" applyFill="1" applyBorder="1" applyAlignment="1">
      <alignment horizontal="right" vertical="top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3" xr:uid="{00000000-0005-0000-0000-000031000000}"/>
    <cellStyle name="Normal 2 2" xfId="2" xr:uid="{C71FFA4F-FFA5-4C54-BC8F-0D210889432C}"/>
    <cellStyle name="Note 2" xfId="44" xr:uid="{00000000-0005-0000-0000-000032000000}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4C361BC3-DF03-4E9E-9811-D159954A6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657450" y="1190625"/>
          <a:ext cx="12001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410137</xdr:colOff>
      <xdr:row>40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E63302-72B6-AB18-5AB5-14C4E3528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570663" y="0"/>
          <a:ext cx="7115737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767BF-4D64-491E-8E03-80381F24FD05}">
  <dimension ref="A14:Q35"/>
  <sheetViews>
    <sheetView rightToLeft="1" view="pageBreakPreview" topLeftCell="A25" zoomScaleNormal="100" zoomScaleSheetLayoutView="100" workbookViewId="0">
      <selection activeCell="N2" sqref="N2"/>
    </sheetView>
  </sheetViews>
  <sheetFormatPr defaultRowHeight="18.75"/>
  <cols>
    <col min="1" max="11" width="9.140625" style="19"/>
    <col min="12" max="12" width="6.7109375" style="19" customWidth="1"/>
    <col min="13" max="16384" width="9.140625" style="19"/>
  </cols>
  <sheetData>
    <row r="14" spans="1:17">
      <c r="Q14" s="20"/>
    </row>
    <row r="16" spans="1:17" ht="24">
      <c r="A16" s="61"/>
      <c r="B16" s="62"/>
      <c r="C16" s="62"/>
      <c r="D16" s="62"/>
      <c r="E16" s="62"/>
      <c r="F16" s="62"/>
      <c r="G16" s="62"/>
      <c r="H16" s="62"/>
      <c r="I16" s="62"/>
    </row>
    <row r="17" spans="1:9" ht="24">
      <c r="A17" s="61"/>
      <c r="B17" s="62"/>
      <c r="C17" s="62"/>
      <c r="D17" s="62"/>
      <c r="E17" s="62"/>
      <c r="F17" s="62"/>
      <c r="G17" s="62"/>
      <c r="H17" s="62"/>
      <c r="I17" s="62"/>
    </row>
    <row r="18" spans="1:9" ht="24">
      <c r="A18" s="61"/>
      <c r="B18" s="62"/>
      <c r="C18" s="62"/>
      <c r="D18" s="62"/>
      <c r="E18" s="62"/>
      <c r="F18" s="62"/>
      <c r="G18" s="62"/>
      <c r="H18" s="62"/>
      <c r="I18" s="62"/>
    </row>
    <row r="19" spans="1:9" ht="24">
      <c r="A19" s="61"/>
      <c r="B19" s="62"/>
      <c r="C19" s="62"/>
      <c r="D19" s="62"/>
      <c r="E19" s="62"/>
      <c r="F19" s="62"/>
      <c r="G19" s="62"/>
      <c r="H19" s="62"/>
      <c r="I19" s="62"/>
    </row>
    <row r="27" spans="1:9" ht="24">
      <c r="B27" s="23"/>
      <c r="C27" s="23"/>
      <c r="D27" s="23"/>
      <c r="E27" s="24"/>
      <c r="F27" s="23"/>
      <c r="G27" s="23"/>
      <c r="H27" s="23"/>
    </row>
    <row r="28" spans="1:9" ht="22.5">
      <c r="B28" s="21"/>
      <c r="C28" s="21"/>
      <c r="D28" s="21"/>
      <c r="F28" s="21"/>
      <c r="G28" s="21"/>
      <c r="H28" s="21"/>
    </row>
    <row r="35" spans="5:5">
      <c r="E35" s="22"/>
    </row>
  </sheetData>
  <mergeCells count="4">
    <mergeCell ref="A16:I16"/>
    <mergeCell ref="A17:I17"/>
    <mergeCell ref="A18:I18"/>
    <mergeCell ref="A19:I19"/>
  </mergeCells>
  <printOptions horizontalCentered="1"/>
  <pageMargins left="0" right="0" top="0" bottom="0.23622047244094491" header="3.937007874015748E-2" footer="0.31496062992125984"/>
  <pageSetup paperSize="9" scale="9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F10"/>
  <sheetViews>
    <sheetView rightToLeft="1" tabSelected="1" view="pageBreakPreview" zoomScale="60" zoomScaleNormal="100" workbookViewId="0">
      <selection activeCell="F10" sqref="F10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63" t="s">
        <v>0</v>
      </c>
      <c r="B1" s="63"/>
      <c r="C1" s="63"/>
      <c r="D1" s="63"/>
      <c r="E1" s="63"/>
      <c r="F1" s="63"/>
    </row>
    <row r="2" spans="1:6" ht="21.75" customHeight="1">
      <c r="A2" s="63" t="s">
        <v>133</v>
      </c>
      <c r="B2" s="63"/>
      <c r="C2" s="63"/>
      <c r="D2" s="63"/>
      <c r="E2" s="63"/>
      <c r="F2" s="63"/>
    </row>
    <row r="3" spans="1:6" ht="21.75" customHeight="1">
      <c r="A3" s="63" t="s">
        <v>2</v>
      </c>
      <c r="B3" s="63"/>
      <c r="C3" s="63"/>
      <c r="D3" s="63"/>
      <c r="E3" s="63"/>
      <c r="F3" s="63"/>
    </row>
    <row r="4" spans="1:6" ht="14.45" customHeight="1"/>
    <row r="5" spans="1:6" ht="29.1" customHeight="1">
      <c r="A5" s="1" t="s">
        <v>169</v>
      </c>
      <c r="B5" s="64" t="s">
        <v>146</v>
      </c>
      <c r="C5" s="64"/>
      <c r="D5" s="64"/>
      <c r="E5" s="64"/>
      <c r="F5" s="64"/>
    </row>
    <row r="6" spans="1:6" ht="14.45" customHeight="1">
      <c r="D6" s="2" t="s">
        <v>150</v>
      </c>
      <c r="F6" s="2" t="s">
        <v>9</v>
      </c>
    </row>
    <row r="7" spans="1:6" ht="14.45" customHeight="1">
      <c r="A7" s="65" t="s">
        <v>146</v>
      </c>
      <c r="B7" s="65"/>
      <c r="D7" s="4" t="s">
        <v>104</v>
      </c>
      <c r="F7" s="4" t="s">
        <v>104</v>
      </c>
    </row>
    <row r="8" spans="1:6" ht="21.75" customHeight="1">
      <c r="A8" s="69" t="s">
        <v>194</v>
      </c>
      <c r="B8" s="69"/>
      <c r="D8" s="6">
        <v>0</v>
      </c>
      <c r="F8" s="6">
        <v>78479394808</v>
      </c>
    </row>
    <row r="9" spans="1:6" ht="21.75" customHeight="1">
      <c r="A9" s="73" t="s">
        <v>170</v>
      </c>
      <c r="B9" s="73"/>
      <c r="D9" s="10">
        <v>0</v>
      </c>
      <c r="F9" s="10">
        <v>43619</v>
      </c>
    </row>
    <row r="10" spans="1:6" ht="21.75" customHeight="1">
      <c r="A10" s="67" t="s">
        <v>36</v>
      </c>
      <c r="B10" s="67"/>
      <c r="D10" s="11">
        <v>0</v>
      </c>
      <c r="F10" s="42">
        <f>SUM(F8:F9)</f>
        <v>78479438427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S19"/>
  <sheetViews>
    <sheetView rightToLeft="1" view="pageBreakPreview" zoomScale="60" zoomScaleNormal="100" workbookViewId="0">
      <selection activeCell="O20" sqref="O20"/>
    </sheetView>
  </sheetViews>
  <sheetFormatPr defaultRowHeight="12.75"/>
  <cols>
    <col min="1" max="1" width="39" style="37" customWidth="1"/>
    <col min="2" max="2" width="1.28515625" style="37" customWidth="1"/>
    <col min="3" max="3" width="16.85546875" style="37" customWidth="1"/>
    <col min="4" max="4" width="1.28515625" style="37" customWidth="1"/>
    <col min="5" max="5" width="20.7109375" style="37" customWidth="1"/>
    <col min="6" max="6" width="1.28515625" style="37" customWidth="1"/>
    <col min="7" max="7" width="15.5703125" style="37" customWidth="1"/>
    <col min="8" max="8" width="1.28515625" style="37" customWidth="1"/>
    <col min="9" max="9" width="19.7109375" style="37" customWidth="1"/>
    <col min="10" max="10" width="1.28515625" style="37" customWidth="1"/>
    <col min="11" max="11" width="10.42578125" style="37" customWidth="1"/>
    <col min="12" max="12" width="1.28515625" style="37" customWidth="1"/>
    <col min="13" max="13" width="21.28515625" style="37" customWidth="1"/>
    <col min="14" max="14" width="1.28515625" style="37" customWidth="1"/>
    <col min="15" max="15" width="19" style="37" bestFit="1" customWidth="1"/>
    <col min="16" max="16" width="1.28515625" style="37" customWidth="1"/>
    <col min="17" max="17" width="13.42578125" style="37" bestFit="1" customWidth="1"/>
    <col min="18" max="18" width="1.28515625" style="37" customWidth="1"/>
    <col min="19" max="19" width="20" style="37" bestFit="1" customWidth="1"/>
    <col min="20" max="20" width="0.28515625" style="37" customWidth="1"/>
    <col min="21" max="16384" width="9.140625" style="37"/>
  </cols>
  <sheetData>
    <row r="1" spans="1:19" ht="29.1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 ht="21.75" customHeight="1">
      <c r="A2" s="105" t="s">
        <v>133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 ht="21.7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14.45" customHeight="1"/>
    <row r="5" spans="1:19" ht="14.45" customHeight="1">
      <c r="A5" s="110" t="s">
        <v>153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</row>
    <row r="6" spans="1:19" ht="31.5" customHeight="1">
      <c r="A6" s="112" t="s">
        <v>37</v>
      </c>
      <c r="C6" s="112" t="s">
        <v>171</v>
      </c>
      <c r="D6" s="112"/>
      <c r="E6" s="112"/>
      <c r="F6" s="112"/>
      <c r="G6" s="112"/>
      <c r="I6" s="112" t="s">
        <v>150</v>
      </c>
      <c r="J6" s="112"/>
      <c r="K6" s="112"/>
      <c r="L6" s="112"/>
      <c r="M6" s="112"/>
      <c r="O6" s="112" t="s">
        <v>151</v>
      </c>
      <c r="P6" s="112"/>
      <c r="Q6" s="112"/>
      <c r="R6" s="112"/>
      <c r="S6" s="112"/>
    </row>
    <row r="7" spans="1:19" ht="72" customHeight="1">
      <c r="A7" s="112"/>
      <c r="C7" s="90" t="s">
        <v>172</v>
      </c>
      <c r="D7" s="91"/>
      <c r="E7" s="90" t="s">
        <v>173</v>
      </c>
      <c r="F7" s="91"/>
      <c r="G7" s="90" t="s">
        <v>174</v>
      </c>
      <c r="I7" s="90" t="s">
        <v>175</v>
      </c>
      <c r="J7" s="91"/>
      <c r="K7" s="90" t="s">
        <v>176</v>
      </c>
      <c r="L7" s="91"/>
      <c r="M7" s="90" t="s">
        <v>177</v>
      </c>
      <c r="O7" s="90" t="s">
        <v>175</v>
      </c>
      <c r="P7" s="91"/>
      <c r="Q7" s="90" t="s">
        <v>176</v>
      </c>
      <c r="R7" s="91"/>
      <c r="S7" s="90" t="s">
        <v>177</v>
      </c>
    </row>
    <row r="8" spans="1:19" ht="21.75" customHeight="1">
      <c r="A8" s="51" t="s">
        <v>33</v>
      </c>
      <c r="C8" s="51" t="s">
        <v>178</v>
      </c>
      <c r="E8" s="38">
        <v>1092556</v>
      </c>
      <c r="G8" s="38">
        <v>114</v>
      </c>
      <c r="I8" s="38">
        <v>0</v>
      </c>
      <c r="K8" s="38">
        <v>0</v>
      </c>
      <c r="M8" s="38">
        <v>0</v>
      </c>
      <c r="O8" s="38">
        <v>124551384</v>
      </c>
      <c r="Q8" s="38">
        <v>7307657</v>
      </c>
      <c r="S8" s="38">
        <v>117243727</v>
      </c>
    </row>
    <row r="9" spans="1:19" ht="21.75" customHeight="1">
      <c r="A9" s="52" t="s">
        <v>30</v>
      </c>
      <c r="C9" s="52" t="s">
        <v>179</v>
      </c>
      <c r="E9" s="40">
        <v>90384512</v>
      </c>
      <c r="G9" s="40">
        <v>270</v>
      </c>
      <c r="I9" s="40">
        <v>0</v>
      </c>
      <c r="K9" s="40">
        <v>0</v>
      </c>
      <c r="M9" s="40">
        <v>0</v>
      </c>
      <c r="O9" s="40">
        <v>24403818240</v>
      </c>
      <c r="Q9" s="40">
        <v>0</v>
      </c>
      <c r="S9" s="40">
        <v>24403818240</v>
      </c>
    </row>
    <row r="10" spans="1:19" ht="21.75" customHeight="1">
      <c r="A10" s="52" t="s">
        <v>29</v>
      </c>
      <c r="C10" s="52" t="s">
        <v>180</v>
      </c>
      <c r="E10" s="40">
        <v>23622431</v>
      </c>
      <c r="G10" s="40">
        <v>450</v>
      </c>
      <c r="I10" s="40">
        <v>0</v>
      </c>
      <c r="K10" s="40">
        <v>0</v>
      </c>
      <c r="M10" s="40">
        <v>0</v>
      </c>
      <c r="O10" s="40">
        <v>10630093950</v>
      </c>
      <c r="Q10" s="40">
        <v>129459872</v>
      </c>
      <c r="S10" s="40">
        <v>10500634078</v>
      </c>
    </row>
    <row r="11" spans="1:19" ht="21.75" customHeight="1">
      <c r="A11" s="52" t="s">
        <v>26</v>
      </c>
      <c r="C11" s="52" t="s">
        <v>7</v>
      </c>
      <c r="E11" s="40">
        <v>25726590</v>
      </c>
      <c r="G11" s="40">
        <v>388</v>
      </c>
      <c r="I11" s="40">
        <v>0</v>
      </c>
      <c r="K11" s="40">
        <v>0</v>
      </c>
      <c r="M11" s="40">
        <v>0</v>
      </c>
      <c r="O11" s="40">
        <v>9981916920</v>
      </c>
      <c r="Q11" s="40">
        <v>0</v>
      </c>
      <c r="S11" s="40">
        <v>9981916920</v>
      </c>
    </row>
    <row r="12" spans="1:19" ht="21.75" customHeight="1">
      <c r="A12" s="52" t="s">
        <v>24</v>
      </c>
      <c r="C12" s="52" t="s">
        <v>181</v>
      </c>
      <c r="E12" s="40">
        <v>3776384605</v>
      </c>
      <c r="G12" s="40">
        <v>1060</v>
      </c>
      <c r="I12" s="40">
        <v>0</v>
      </c>
      <c r="K12" s="40">
        <v>0</v>
      </c>
      <c r="M12" s="40">
        <v>0</v>
      </c>
      <c r="O12" s="40">
        <v>4002967681300</v>
      </c>
      <c r="Q12" s="40">
        <v>0</v>
      </c>
      <c r="S12" s="40">
        <v>4002967681300</v>
      </c>
    </row>
    <row r="13" spans="1:19" ht="21.75" customHeight="1">
      <c r="A13" s="52" t="s">
        <v>20</v>
      </c>
      <c r="C13" s="52" t="s">
        <v>182</v>
      </c>
      <c r="E13" s="40">
        <v>16104317</v>
      </c>
      <c r="G13" s="40">
        <v>3359</v>
      </c>
      <c r="I13" s="40">
        <v>0</v>
      </c>
      <c r="K13" s="40">
        <v>0</v>
      </c>
      <c r="M13" s="40">
        <v>0</v>
      </c>
      <c r="O13" s="40">
        <v>54094400803</v>
      </c>
      <c r="Q13" s="40">
        <v>0</v>
      </c>
      <c r="S13" s="40">
        <v>54094400803</v>
      </c>
    </row>
    <row r="14" spans="1:19" ht="21.75" customHeight="1">
      <c r="A14" s="52" t="s">
        <v>32</v>
      </c>
      <c r="C14" s="52" t="s">
        <v>183</v>
      </c>
      <c r="E14" s="40">
        <v>1230762920</v>
      </c>
      <c r="G14" s="40">
        <v>700</v>
      </c>
      <c r="I14" s="40">
        <v>0</v>
      </c>
      <c r="K14" s="40">
        <v>0</v>
      </c>
      <c r="M14" s="40">
        <v>0</v>
      </c>
      <c r="O14" s="40">
        <v>861534044000</v>
      </c>
      <c r="Q14" s="40">
        <v>0</v>
      </c>
      <c r="S14" s="40">
        <v>861534044000</v>
      </c>
    </row>
    <row r="15" spans="1:19" ht="21.75" customHeight="1">
      <c r="A15" s="45" t="s">
        <v>31</v>
      </c>
      <c r="B15" s="44"/>
      <c r="C15" s="45" t="s">
        <v>184</v>
      </c>
      <c r="D15" s="44"/>
      <c r="E15" s="46">
        <v>2187364351</v>
      </c>
      <c r="F15" s="44"/>
      <c r="G15" s="46">
        <v>150</v>
      </c>
      <c r="H15" s="44"/>
      <c r="I15" s="46">
        <v>0</v>
      </c>
      <c r="J15" s="44"/>
      <c r="K15" s="46">
        <v>0</v>
      </c>
      <c r="L15" s="44"/>
      <c r="M15" s="46">
        <v>0</v>
      </c>
      <c r="N15" s="44"/>
      <c r="O15" s="46">
        <v>328104652650</v>
      </c>
      <c r="P15" s="44"/>
      <c r="Q15" s="46">
        <v>0</v>
      </c>
      <c r="R15" s="44"/>
      <c r="S15" s="46">
        <v>328104652650</v>
      </c>
    </row>
    <row r="16" spans="1:19" ht="21.75" customHeight="1">
      <c r="A16" s="45" t="s">
        <v>195</v>
      </c>
      <c r="B16" s="44"/>
      <c r="C16" s="45" t="s">
        <v>9</v>
      </c>
      <c r="D16" s="44"/>
      <c r="E16" s="46" t="s">
        <v>199</v>
      </c>
      <c r="F16" s="44"/>
      <c r="G16" s="46">
        <v>0</v>
      </c>
      <c r="H16" s="44"/>
      <c r="I16" s="46"/>
      <c r="J16" s="44"/>
      <c r="K16" s="46">
        <v>0</v>
      </c>
      <c r="L16" s="44"/>
      <c r="M16" s="46">
        <f>I16</f>
        <v>0</v>
      </c>
      <c r="N16" s="44"/>
      <c r="O16" s="46">
        <v>5322479793</v>
      </c>
      <c r="P16" s="44"/>
      <c r="Q16" s="46">
        <v>0</v>
      </c>
      <c r="R16" s="44"/>
      <c r="S16" s="46">
        <f>O16</f>
        <v>5322479793</v>
      </c>
    </row>
    <row r="17" spans="1:19" ht="21.75" customHeight="1">
      <c r="A17" s="45" t="s">
        <v>196</v>
      </c>
      <c r="C17" s="45" t="s">
        <v>198</v>
      </c>
      <c r="E17" s="46">
        <v>125363159</v>
      </c>
      <c r="G17" s="46">
        <f>I17/E17</f>
        <v>194.54305408018635</v>
      </c>
      <c r="I17" s="46">
        <v>24388531821</v>
      </c>
      <c r="K17" s="46">
        <v>0</v>
      </c>
      <c r="M17" s="46">
        <f>I17</f>
        <v>24388531821</v>
      </c>
      <c r="O17" s="46">
        <v>38225377642</v>
      </c>
      <c r="Q17" s="46">
        <v>0</v>
      </c>
      <c r="S17" s="46">
        <f t="shared" ref="S17:S18" si="0">O17</f>
        <v>38225377642</v>
      </c>
    </row>
    <row r="18" spans="1:19" ht="21.75" customHeight="1">
      <c r="A18" s="45" t="s">
        <v>197</v>
      </c>
      <c r="C18" s="45" t="s">
        <v>198</v>
      </c>
      <c r="E18" s="46">
        <v>0</v>
      </c>
      <c r="G18" s="46">
        <v>0</v>
      </c>
      <c r="I18" s="46"/>
      <c r="K18" s="46">
        <v>0</v>
      </c>
      <c r="M18" s="46">
        <v>0</v>
      </c>
      <c r="O18" s="46">
        <v>830520000</v>
      </c>
      <c r="Q18" s="46">
        <v>0</v>
      </c>
      <c r="S18" s="46">
        <f t="shared" si="0"/>
        <v>830520000</v>
      </c>
    </row>
    <row r="19" spans="1:19" ht="21.75" customHeight="1">
      <c r="A19" s="50" t="s">
        <v>36</v>
      </c>
      <c r="C19" s="46"/>
      <c r="D19" s="44"/>
      <c r="E19" s="46"/>
      <c r="G19" s="46"/>
      <c r="I19" s="42">
        <f>SUM(I17:I18)</f>
        <v>24388531821</v>
      </c>
      <c r="K19" s="42">
        <v>0</v>
      </c>
      <c r="M19" s="42">
        <f>SUM(M8:M18)</f>
        <v>24388531821</v>
      </c>
      <c r="O19" s="42">
        <f>SUM(O8:O18)</f>
        <v>5336219536682</v>
      </c>
      <c r="Q19" s="42">
        <f>SUM(Q8:Q18)</f>
        <v>136767529</v>
      </c>
      <c r="S19" s="42">
        <f>SUM(S8:S18)</f>
        <v>5336082769153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I25"/>
  <sheetViews>
    <sheetView rightToLeft="1" view="pageBreakPreview" zoomScale="60" zoomScaleNormal="100" workbookViewId="0">
      <selection activeCell="AH13" sqref="AH13"/>
    </sheetView>
  </sheetViews>
  <sheetFormatPr defaultRowHeight="12.75"/>
  <cols>
    <col min="1" max="1" width="62" customWidth="1"/>
    <col min="2" max="2" width="1.28515625" customWidth="1"/>
    <col min="3" max="3" width="14.28515625" customWidth="1"/>
    <col min="4" max="4" width="1.28515625" customWidth="1"/>
    <col min="5" max="5" width="15.5703125" customWidth="1"/>
    <col min="6" max="6" width="1.28515625" customWidth="1"/>
    <col min="7" max="7" width="14.28515625" customWidth="1"/>
    <col min="8" max="8" width="1.28515625" customWidth="1"/>
    <col min="9" max="9" width="15.5703125" customWidth="1"/>
    <col min="10" max="10" width="0.28515625" customWidth="1"/>
  </cols>
  <sheetData>
    <row r="1" spans="1:9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1.75" customHeight="1">
      <c r="A2" s="63" t="s">
        <v>133</v>
      </c>
      <c r="B2" s="63"/>
      <c r="C2" s="63"/>
      <c r="D2" s="63"/>
      <c r="E2" s="63"/>
      <c r="F2" s="63"/>
      <c r="G2" s="63"/>
      <c r="H2" s="63"/>
      <c r="I2" s="63"/>
    </row>
    <row r="3" spans="1:9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spans="1:9" ht="14.45" customHeight="1"/>
    <row r="5" spans="1:9" ht="14.45" customHeight="1">
      <c r="A5" s="64" t="s">
        <v>187</v>
      </c>
      <c r="B5" s="64"/>
      <c r="C5" s="64"/>
      <c r="D5" s="64"/>
      <c r="E5" s="64"/>
      <c r="F5" s="64"/>
      <c r="G5" s="64"/>
      <c r="H5" s="64"/>
      <c r="I5" s="64"/>
    </row>
    <row r="6" spans="1:9" ht="14.45" customHeight="1">
      <c r="A6" s="65" t="s">
        <v>136</v>
      </c>
      <c r="C6" s="65" t="s">
        <v>150</v>
      </c>
      <c r="D6" s="65"/>
      <c r="E6" s="65"/>
      <c r="G6" s="65" t="s">
        <v>151</v>
      </c>
      <c r="H6" s="65"/>
      <c r="I6" s="65"/>
    </row>
    <row r="7" spans="1:9" ht="29.1" customHeight="1">
      <c r="A7" s="65"/>
      <c r="C7" s="12" t="s">
        <v>185</v>
      </c>
      <c r="D7" s="3"/>
      <c r="E7" s="12" t="s">
        <v>186</v>
      </c>
      <c r="G7" s="12" t="s">
        <v>185</v>
      </c>
      <c r="H7" s="3"/>
      <c r="I7" s="36" t="s">
        <v>186</v>
      </c>
    </row>
    <row r="8" spans="1:9" ht="21.75" customHeight="1">
      <c r="A8" s="5" t="s">
        <v>107</v>
      </c>
      <c r="C8" s="6">
        <v>102801</v>
      </c>
      <c r="E8" s="6">
        <v>102801</v>
      </c>
      <c r="G8" s="6">
        <v>1975759</v>
      </c>
      <c r="I8" s="33">
        <f>G8</f>
        <v>1975759</v>
      </c>
    </row>
    <row r="9" spans="1:9" ht="21.75" customHeight="1">
      <c r="A9" s="7" t="s">
        <v>111</v>
      </c>
      <c r="C9" s="8">
        <v>178727</v>
      </c>
      <c r="E9" s="8">
        <v>178727</v>
      </c>
      <c r="G9" s="8">
        <v>1398810</v>
      </c>
      <c r="I9" s="33">
        <f t="shared" ref="I9:I23" si="0">G9</f>
        <v>1398810</v>
      </c>
    </row>
    <row r="10" spans="1:9" ht="21.75" customHeight="1">
      <c r="A10" s="7" t="s">
        <v>112</v>
      </c>
      <c r="C10" s="8">
        <v>31481</v>
      </c>
      <c r="E10" s="8">
        <v>31481</v>
      </c>
      <c r="G10" s="8">
        <v>10473604</v>
      </c>
      <c r="I10" s="33">
        <f t="shared" si="0"/>
        <v>10473604</v>
      </c>
    </row>
    <row r="11" spans="1:9" ht="21.75" customHeight="1">
      <c r="A11" s="7" t="s">
        <v>113</v>
      </c>
      <c r="C11" s="8">
        <v>251217</v>
      </c>
      <c r="E11" s="8">
        <v>251217</v>
      </c>
      <c r="G11" s="8">
        <v>5435798</v>
      </c>
      <c r="I11" s="33">
        <f t="shared" si="0"/>
        <v>5435798</v>
      </c>
    </row>
    <row r="12" spans="1:9" ht="21.75" customHeight="1">
      <c r="A12" s="7" t="s">
        <v>115</v>
      </c>
      <c r="C12" s="8">
        <v>18836307</v>
      </c>
      <c r="E12" s="8">
        <v>18836307</v>
      </c>
      <c r="G12" s="8">
        <v>102714060</v>
      </c>
      <c r="I12" s="33">
        <f t="shared" si="0"/>
        <v>102714060</v>
      </c>
    </row>
    <row r="13" spans="1:9" ht="21.75" customHeight="1">
      <c r="A13" s="7" t="s">
        <v>116</v>
      </c>
      <c r="C13" s="8">
        <v>790299</v>
      </c>
      <c r="E13" s="8">
        <v>790299</v>
      </c>
      <c r="G13" s="8">
        <v>4379017</v>
      </c>
      <c r="I13" s="33">
        <f t="shared" si="0"/>
        <v>4379017</v>
      </c>
    </row>
    <row r="14" spans="1:9" ht="21.75" customHeight="1">
      <c r="A14" s="7" t="s">
        <v>117</v>
      </c>
      <c r="C14" s="8">
        <v>149776</v>
      </c>
      <c r="E14" s="8">
        <v>149776</v>
      </c>
      <c r="G14" s="8">
        <v>23353902</v>
      </c>
      <c r="I14" s="33">
        <f t="shared" si="0"/>
        <v>23353902</v>
      </c>
    </row>
    <row r="15" spans="1:9" ht="21.75" customHeight="1">
      <c r="A15" s="7" t="s">
        <v>118</v>
      </c>
      <c r="C15" s="8">
        <v>22358</v>
      </c>
      <c r="E15" s="8">
        <v>22358</v>
      </c>
      <c r="G15" s="8">
        <v>130646</v>
      </c>
      <c r="I15" s="33">
        <f t="shared" si="0"/>
        <v>130646</v>
      </c>
    </row>
    <row r="16" spans="1:9" ht="21.75" customHeight="1">
      <c r="A16" s="7" t="s">
        <v>119</v>
      </c>
      <c r="C16" s="8">
        <v>440880</v>
      </c>
      <c r="E16" s="8">
        <v>440880</v>
      </c>
      <c r="G16" s="8">
        <v>6007552</v>
      </c>
      <c r="I16" s="33">
        <f t="shared" si="0"/>
        <v>6007552</v>
      </c>
    </row>
    <row r="17" spans="1:9" ht="21.75" customHeight="1">
      <c r="A17" s="7" t="s">
        <v>120</v>
      </c>
      <c r="C17" s="8">
        <v>153873</v>
      </c>
      <c r="E17" s="8">
        <v>153873</v>
      </c>
      <c r="G17" s="8">
        <v>4414878</v>
      </c>
      <c r="I17" s="33">
        <f t="shared" si="0"/>
        <v>4414878</v>
      </c>
    </row>
    <row r="18" spans="1:9" ht="21.75" customHeight="1">
      <c r="A18" s="7" t="s">
        <v>121</v>
      </c>
      <c r="C18" s="8">
        <v>647431</v>
      </c>
      <c r="E18" s="8">
        <v>647431</v>
      </c>
      <c r="G18" s="8">
        <v>6708403</v>
      </c>
      <c r="I18" s="33">
        <f t="shared" si="0"/>
        <v>6708403</v>
      </c>
    </row>
    <row r="19" spans="1:9" ht="21.75" customHeight="1">
      <c r="A19" s="7" t="s">
        <v>122</v>
      </c>
      <c r="C19" s="8">
        <v>94621</v>
      </c>
      <c r="E19" s="8">
        <v>94621</v>
      </c>
      <c r="G19" s="8">
        <v>2505285</v>
      </c>
      <c r="I19" s="33">
        <f t="shared" si="0"/>
        <v>2505285</v>
      </c>
    </row>
    <row r="20" spans="1:9" ht="21.75" customHeight="1">
      <c r="A20" s="7" t="s">
        <v>123</v>
      </c>
      <c r="C20" s="8">
        <v>4027981</v>
      </c>
      <c r="E20" s="8">
        <v>4027981</v>
      </c>
      <c r="G20" s="8">
        <v>46082531</v>
      </c>
      <c r="I20" s="33">
        <f t="shared" si="0"/>
        <v>46082531</v>
      </c>
    </row>
    <row r="21" spans="1:9" ht="21.75" customHeight="1">
      <c r="A21" s="7" t="s">
        <v>124</v>
      </c>
      <c r="C21" s="8">
        <v>4247</v>
      </c>
      <c r="E21" s="8">
        <v>4247</v>
      </c>
      <c r="G21" s="8">
        <v>8494</v>
      </c>
      <c r="I21" s="33">
        <f t="shared" si="0"/>
        <v>8494</v>
      </c>
    </row>
    <row r="22" spans="1:9" ht="21.75" customHeight="1">
      <c r="A22" s="7" t="s">
        <v>125</v>
      </c>
      <c r="C22" s="8">
        <v>1271105</v>
      </c>
      <c r="E22" s="8">
        <v>1271105</v>
      </c>
      <c r="G22" s="8">
        <v>1275352</v>
      </c>
      <c r="I22" s="33">
        <f t="shared" si="0"/>
        <v>1275352</v>
      </c>
    </row>
    <row r="23" spans="1:9" ht="21.75" customHeight="1">
      <c r="A23" s="9" t="s">
        <v>126</v>
      </c>
      <c r="C23" s="33">
        <v>4247</v>
      </c>
      <c r="E23" s="33">
        <v>4247</v>
      </c>
      <c r="G23" s="10">
        <v>4247</v>
      </c>
      <c r="I23" s="33">
        <f t="shared" si="0"/>
        <v>4247</v>
      </c>
    </row>
    <row r="24" spans="1:9" ht="21.75" customHeight="1" thickBot="1">
      <c r="A24" s="50" t="s">
        <v>36</v>
      </c>
      <c r="B24" s="37"/>
      <c r="C24" s="43">
        <f>SUM(C8:C23)</f>
        <v>27007351</v>
      </c>
      <c r="D24" s="44"/>
      <c r="E24" s="43">
        <f>SUM(E8:E23)</f>
        <v>27007351</v>
      </c>
      <c r="F24" s="37"/>
      <c r="G24" s="42">
        <f>SUM(G8:G23)</f>
        <v>216868338</v>
      </c>
      <c r="I24" s="35">
        <f>SUM(I8:I23)</f>
        <v>216868338</v>
      </c>
    </row>
    <row r="25" spans="1:9" ht="13.5" thickTop="1"/>
  </sheetData>
  <mergeCells count="7">
    <mergeCell ref="A1:I1"/>
    <mergeCell ref="A2:I2"/>
    <mergeCell ref="A3:I3"/>
    <mergeCell ref="A5:I5"/>
    <mergeCell ref="A6:A7"/>
    <mergeCell ref="C6:E6"/>
    <mergeCell ref="G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  <pageSetUpPr fitToPage="1"/>
  </sheetPr>
  <dimension ref="A1:T60"/>
  <sheetViews>
    <sheetView rightToLeft="1" view="pageBreakPreview" topLeftCell="A38" zoomScaleNormal="100" zoomScaleSheetLayoutView="100" workbookViewId="0">
      <selection activeCell="K60" sqref="G59:K60"/>
    </sheetView>
  </sheetViews>
  <sheetFormatPr defaultRowHeight="12.75"/>
  <cols>
    <col min="1" max="1" width="40.28515625" style="37" customWidth="1"/>
    <col min="2" max="2" width="1.28515625" style="37" customWidth="1"/>
    <col min="3" max="3" width="11.85546875" style="37" bestFit="1" customWidth="1"/>
    <col min="4" max="4" width="1.28515625" style="37" customWidth="1"/>
    <col min="5" max="5" width="17.5703125" style="37" bestFit="1" customWidth="1"/>
    <col min="6" max="6" width="1.28515625" style="37" customWidth="1"/>
    <col min="7" max="7" width="17.28515625" style="37" bestFit="1" customWidth="1"/>
    <col min="8" max="8" width="1.28515625" style="37" customWidth="1"/>
    <col min="9" max="9" width="20.28515625" style="37" customWidth="1"/>
    <col min="10" max="10" width="1.28515625" style="37" customWidth="1"/>
    <col min="11" max="11" width="13.85546875" style="37" bestFit="1" customWidth="1"/>
    <col min="12" max="12" width="1.28515625" style="37" customWidth="1"/>
    <col min="13" max="13" width="20.42578125" style="37" bestFit="1" customWidth="1"/>
    <col min="14" max="14" width="1.28515625" style="37" customWidth="1"/>
    <col min="15" max="15" width="20.5703125" style="37" bestFit="1" customWidth="1"/>
    <col min="16" max="16" width="1.28515625" style="37" customWidth="1"/>
    <col min="17" max="17" width="17.5703125" style="37" customWidth="1"/>
    <col min="18" max="18" width="0.28515625" style="37" customWidth="1"/>
    <col min="19" max="19" width="14.85546875" style="37" bestFit="1" customWidth="1"/>
    <col min="20" max="20" width="13.85546875" style="37" bestFit="1" customWidth="1"/>
    <col min="21" max="16384" width="9.140625" style="37"/>
  </cols>
  <sheetData>
    <row r="1" spans="1:17" ht="29.1" customHeight="1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</row>
    <row r="2" spans="1:17" ht="21.75" customHeight="1">
      <c r="A2" s="87" t="s">
        <v>133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</row>
    <row r="3" spans="1:17" ht="21.75" customHeight="1">
      <c r="A3" s="87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</row>
    <row r="4" spans="1:17" ht="14.45" customHeight="1"/>
    <row r="5" spans="1:17" ht="35.25" customHeight="1">
      <c r="A5" s="88" t="s">
        <v>188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</row>
    <row r="6" spans="1:17" ht="61.5" customHeight="1">
      <c r="A6" s="89" t="s">
        <v>136</v>
      </c>
      <c r="C6" s="89" t="s">
        <v>150</v>
      </c>
      <c r="D6" s="89"/>
      <c r="E6" s="89"/>
      <c r="F6" s="89"/>
      <c r="G6" s="89"/>
      <c r="H6" s="89"/>
      <c r="I6" s="89"/>
      <c r="K6" s="89" t="s">
        <v>151</v>
      </c>
      <c r="L6" s="89"/>
      <c r="M6" s="89"/>
      <c r="N6" s="89"/>
      <c r="O6" s="89"/>
      <c r="P6" s="89"/>
      <c r="Q6" s="89"/>
    </row>
    <row r="7" spans="1:17" ht="73.5" customHeight="1">
      <c r="A7" s="89"/>
      <c r="C7" s="90" t="s">
        <v>13</v>
      </c>
      <c r="D7" s="91"/>
      <c r="E7" s="90" t="s">
        <v>189</v>
      </c>
      <c r="F7" s="91"/>
      <c r="G7" s="90" t="s">
        <v>190</v>
      </c>
      <c r="H7" s="91"/>
      <c r="I7" s="90" t="s">
        <v>191</v>
      </c>
      <c r="K7" s="90" t="s">
        <v>13</v>
      </c>
      <c r="L7" s="91"/>
      <c r="M7" s="90" t="s">
        <v>189</v>
      </c>
      <c r="N7" s="91"/>
      <c r="O7" s="90" t="s">
        <v>190</v>
      </c>
      <c r="P7" s="91"/>
      <c r="Q7" s="92" t="s">
        <v>191</v>
      </c>
    </row>
    <row r="8" spans="1:17" ht="21.75" customHeight="1">
      <c r="A8" s="51" t="s">
        <v>92</v>
      </c>
      <c r="C8" s="53">
        <v>6310500</v>
      </c>
      <c r="D8" s="54"/>
      <c r="E8" s="53">
        <v>241010365113</v>
      </c>
      <c r="F8" s="54"/>
      <c r="G8" s="53">
        <v>221016335637</v>
      </c>
      <c r="H8" s="54"/>
      <c r="I8" s="53">
        <v>19994029476</v>
      </c>
      <c r="J8" s="54"/>
      <c r="K8" s="53">
        <v>43678010</v>
      </c>
      <c r="L8" s="54"/>
      <c r="M8" s="53">
        <v>1578376753381</v>
      </c>
      <c r="N8" s="54"/>
      <c r="O8" s="53">
        <v>1489202760224</v>
      </c>
      <c r="P8" s="54"/>
      <c r="Q8" s="58">
        <v>89173993157</v>
      </c>
    </row>
    <row r="9" spans="1:17" ht="21.75" customHeight="1">
      <c r="A9" s="52" t="s">
        <v>97</v>
      </c>
      <c r="C9" s="55">
        <v>7910000</v>
      </c>
      <c r="D9" s="54"/>
      <c r="E9" s="55">
        <v>82224909955</v>
      </c>
      <c r="F9" s="54"/>
      <c r="G9" s="55">
        <v>81602362327</v>
      </c>
      <c r="H9" s="54"/>
      <c r="I9" s="55">
        <v>622547628</v>
      </c>
      <c r="J9" s="54"/>
      <c r="K9" s="55">
        <v>46346735</v>
      </c>
      <c r="L9" s="54"/>
      <c r="M9" s="55">
        <v>471307198557</v>
      </c>
      <c r="N9" s="54"/>
      <c r="O9" s="55">
        <v>469786885709</v>
      </c>
      <c r="P9" s="54"/>
      <c r="Q9" s="59">
        <v>1520312848</v>
      </c>
    </row>
    <row r="10" spans="1:17" ht="21.75" customHeight="1">
      <c r="A10" s="52" t="s">
        <v>100</v>
      </c>
      <c r="C10" s="55">
        <v>6700000</v>
      </c>
      <c r="D10" s="54"/>
      <c r="E10" s="55">
        <v>100601733645</v>
      </c>
      <c r="F10" s="54"/>
      <c r="G10" s="55">
        <v>99962639466</v>
      </c>
      <c r="H10" s="54"/>
      <c r="I10" s="55">
        <v>639094179</v>
      </c>
      <c r="J10" s="54"/>
      <c r="K10" s="55">
        <v>6700000</v>
      </c>
      <c r="L10" s="54"/>
      <c r="M10" s="55">
        <v>100601733645</v>
      </c>
      <c r="N10" s="54"/>
      <c r="O10" s="55">
        <v>99962639466</v>
      </c>
      <c r="P10" s="54"/>
      <c r="Q10" s="59">
        <v>639094179</v>
      </c>
    </row>
    <row r="11" spans="1:17" ht="21.75" customHeight="1">
      <c r="A11" s="52" t="s">
        <v>29</v>
      </c>
      <c r="C11" s="55">
        <v>1200000</v>
      </c>
      <c r="D11" s="54"/>
      <c r="E11" s="55">
        <v>3832285302</v>
      </c>
      <c r="F11" s="54"/>
      <c r="G11" s="55">
        <v>4063096616</v>
      </c>
      <c r="H11" s="54"/>
      <c r="I11" s="55">
        <v>-230811314</v>
      </c>
      <c r="J11" s="54"/>
      <c r="K11" s="55">
        <v>1267000</v>
      </c>
      <c r="L11" s="54"/>
      <c r="M11" s="55">
        <v>4295572938</v>
      </c>
      <c r="N11" s="54"/>
      <c r="O11" s="55">
        <v>4536356527</v>
      </c>
      <c r="P11" s="54"/>
      <c r="Q11" s="59">
        <v>-240783589</v>
      </c>
    </row>
    <row r="12" spans="1:17" ht="21.75" customHeight="1">
      <c r="A12" s="52" t="s">
        <v>95</v>
      </c>
      <c r="C12" s="55">
        <v>4663000</v>
      </c>
      <c r="D12" s="54"/>
      <c r="E12" s="55">
        <v>101326639717</v>
      </c>
      <c r="F12" s="54"/>
      <c r="G12" s="55">
        <v>99998129110</v>
      </c>
      <c r="H12" s="54"/>
      <c r="I12" s="55">
        <v>1328510607</v>
      </c>
      <c r="J12" s="54"/>
      <c r="K12" s="55">
        <v>20663000</v>
      </c>
      <c r="L12" s="54"/>
      <c r="M12" s="55">
        <v>413328835417</v>
      </c>
      <c r="N12" s="54"/>
      <c r="O12" s="55">
        <v>409556076109</v>
      </c>
      <c r="P12" s="54"/>
      <c r="Q12" s="59">
        <v>3772759308</v>
      </c>
    </row>
    <row r="13" spans="1:17" ht="21.75" customHeight="1">
      <c r="A13" s="52" t="s">
        <v>28</v>
      </c>
      <c r="C13" s="55">
        <v>6</v>
      </c>
      <c r="D13" s="54"/>
      <c r="E13" s="55">
        <v>21907</v>
      </c>
      <c r="F13" s="54"/>
      <c r="G13" s="55">
        <v>31440</v>
      </c>
      <c r="H13" s="54"/>
      <c r="I13" s="55">
        <v>-9532</v>
      </c>
      <c r="J13" s="54"/>
      <c r="K13" s="55">
        <v>12800006</v>
      </c>
      <c r="L13" s="54"/>
      <c r="M13" s="55">
        <v>193190643347</v>
      </c>
      <c r="N13" s="54"/>
      <c r="O13" s="55">
        <v>174593993702</v>
      </c>
      <c r="P13" s="54"/>
      <c r="Q13" s="59">
        <v>18596649645</v>
      </c>
    </row>
    <row r="14" spans="1:17" ht="21.75" customHeight="1">
      <c r="A14" s="52" t="s">
        <v>93</v>
      </c>
      <c r="C14" s="55">
        <v>2970000</v>
      </c>
      <c r="D14" s="54"/>
      <c r="E14" s="55">
        <v>73717705364</v>
      </c>
      <c r="F14" s="54"/>
      <c r="G14" s="55">
        <v>70377854223</v>
      </c>
      <c r="H14" s="54"/>
      <c r="I14" s="55">
        <v>3339851141</v>
      </c>
      <c r="J14" s="54"/>
      <c r="K14" s="55">
        <v>26262563</v>
      </c>
      <c r="L14" s="54"/>
      <c r="M14" s="55">
        <v>589649016916</v>
      </c>
      <c r="N14" s="54"/>
      <c r="O14" s="55">
        <v>581358848211</v>
      </c>
      <c r="P14" s="54"/>
      <c r="Q14" s="59">
        <v>8290168705</v>
      </c>
    </row>
    <row r="15" spans="1:17" ht="21.75" customHeight="1">
      <c r="A15" s="52" t="s">
        <v>22</v>
      </c>
      <c r="C15" s="55">
        <v>3000000</v>
      </c>
      <c r="D15" s="54"/>
      <c r="E15" s="55">
        <v>24131646000</v>
      </c>
      <c r="F15" s="54"/>
      <c r="G15" s="55">
        <v>26452159609</v>
      </c>
      <c r="H15" s="54"/>
      <c r="I15" s="55">
        <v>-2320513609</v>
      </c>
      <c r="J15" s="54"/>
      <c r="K15" s="55">
        <v>3000000</v>
      </c>
      <c r="L15" s="54"/>
      <c r="M15" s="55">
        <v>24131646000</v>
      </c>
      <c r="N15" s="54"/>
      <c r="O15" s="55">
        <v>26452159609</v>
      </c>
      <c r="P15" s="54"/>
      <c r="Q15" s="59">
        <v>-2320513609</v>
      </c>
    </row>
    <row r="16" spans="1:17" ht="21.75" customHeight="1">
      <c r="A16" s="52" t="s">
        <v>30</v>
      </c>
      <c r="C16" s="55">
        <v>0</v>
      </c>
      <c r="D16" s="54"/>
      <c r="E16" s="55">
        <v>0</v>
      </c>
      <c r="F16" s="54"/>
      <c r="G16" s="55">
        <v>0</v>
      </c>
      <c r="H16" s="54"/>
      <c r="I16" s="55">
        <v>0</v>
      </c>
      <c r="J16" s="54"/>
      <c r="K16" s="55">
        <v>1</v>
      </c>
      <c r="L16" s="54"/>
      <c r="M16" s="55">
        <v>4102</v>
      </c>
      <c r="N16" s="54"/>
      <c r="O16" s="55">
        <v>4418</v>
      </c>
      <c r="P16" s="54"/>
      <c r="Q16" s="59">
        <v>-316</v>
      </c>
    </row>
    <row r="17" spans="1:20" ht="21.75" customHeight="1">
      <c r="A17" s="52" t="s">
        <v>160</v>
      </c>
      <c r="C17" s="55">
        <v>0</v>
      </c>
      <c r="D17" s="54"/>
      <c r="E17" s="55">
        <v>0</v>
      </c>
      <c r="F17" s="54"/>
      <c r="G17" s="55">
        <v>0</v>
      </c>
      <c r="H17" s="54"/>
      <c r="I17" s="55">
        <v>0</v>
      </c>
      <c r="J17" s="54"/>
      <c r="K17" s="55">
        <v>158707123</v>
      </c>
      <c r="L17" s="54"/>
      <c r="M17" s="55">
        <v>2954003072453</v>
      </c>
      <c r="N17" s="54"/>
      <c r="O17" s="55">
        <v>2908734878213</v>
      </c>
      <c r="P17" s="54"/>
      <c r="Q17" s="59">
        <v>45268194240</v>
      </c>
    </row>
    <row r="18" spans="1:20" ht="21.75" customHeight="1">
      <c r="A18" s="52" t="s">
        <v>161</v>
      </c>
      <c r="C18" s="55">
        <v>0</v>
      </c>
      <c r="D18" s="54"/>
      <c r="E18" s="55">
        <v>0</v>
      </c>
      <c r="F18" s="54"/>
      <c r="G18" s="55">
        <v>0</v>
      </c>
      <c r="H18" s="54"/>
      <c r="I18" s="55">
        <v>0</v>
      </c>
      <c r="J18" s="54"/>
      <c r="K18" s="55">
        <v>2322984</v>
      </c>
      <c r="L18" s="54"/>
      <c r="M18" s="55">
        <v>50294786486</v>
      </c>
      <c r="N18" s="54"/>
      <c r="O18" s="55">
        <v>49999988916</v>
      </c>
      <c r="P18" s="54"/>
      <c r="Q18" s="59">
        <v>294797570</v>
      </c>
    </row>
    <row r="19" spans="1:20" ht="21.75" customHeight="1">
      <c r="A19" s="52" t="s">
        <v>99</v>
      </c>
      <c r="C19" s="55">
        <v>0</v>
      </c>
      <c r="D19" s="54"/>
      <c r="E19" s="55">
        <v>0</v>
      </c>
      <c r="F19" s="54"/>
      <c r="G19" s="55">
        <v>0</v>
      </c>
      <c r="H19" s="54"/>
      <c r="I19" s="55">
        <v>0</v>
      </c>
      <c r="J19" s="54"/>
      <c r="K19" s="55">
        <v>3275000</v>
      </c>
      <c r="L19" s="54"/>
      <c r="M19" s="55">
        <v>59311747646</v>
      </c>
      <c r="N19" s="54"/>
      <c r="O19" s="55">
        <v>58220814342</v>
      </c>
      <c r="P19" s="54"/>
      <c r="Q19" s="59">
        <v>1090933304</v>
      </c>
    </row>
    <row r="20" spans="1:20" ht="21.75" customHeight="1">
      <c r="A20" s="52" t="s">
        <v>156</v>
      </c>
      <c r="C20" s="55">
        <v>0</v>
      </c>
      <c r="D20" s="54"/>
      <c r="E20" s="55">
        <v>0</v>
      </c>
      <c r="F20" s="54"/>
      <c r="G20" s="55">
        <v>0</v>
      </c>
      <c r="H20" s="54"/>
      <c r="I20" s="55">
        <v>0</v>
      </c>
      <c r="J20" s="54"/>
      <c r="K20" s="55">
        <v>55537746</v>
      </c>
      <c r="L20" s="54"/>
      <c r="M20" s="55">
        <v>444609727151</v>
      </c>
      <c r="N20" s="54"/>
      <c r="O20" s="55">
        <v>443964298504</v>
      </c>
      <c r="P20" s="54"/>
      <c r="Q20" s="59">
        <v>645428647</v>
      </c>
    </row>
    <row r="21" spans="1:20" ht="21.75" customHeight="1">
      <c r="A21" s="52" t="s">
        <v>162</v>
      </c>
      <c r="C21" s="55">
        <v>0</v>
      </c>
      <c r="D21" s="54"/>
      <c r="E21" s="55">
        <v>0</v>
      </c>
      <c r="F21" s="54"/>
      <c r="G21" s="55">
        <v>0</v>
      </c>
      <c r="H21" s="54"/>
      <c r="I21" s="55">
        <v>0</v>
      </c>
      <c r="J21" s="54"/>
      <c r="K21" s="55">
        <v>3845000</v>
      </c>
      <c r="L21" s="54"/>
      <c r="M21" s="55">
        <v>38635004589</v>
      </c>
      <c r="N21" s="54"/>
      <c r="O21" s="55">
        <v>38846439926</v>
      </c>
      <c r="P21" s="54"/>
      <c r="Q21" s="59">
        <v>-211435337</v>
      </c>
    </row>
    <row r="22" spans="1:20" ht="21.75" customHeight="1">
      <c r="A22" s="52" t="s">
        <v>94</v>
      </c>
      <c r="C22" s="55">
        <v>0</v>
      </c>
      <c r="D22" s="54"/>
      <c r="E22" s="55">
        <v>0</v>
      </c>
      <c r="F22" s="54"/>
      <c r="G22" s="55">
        <v>0</v>
      </c>
      <c r="H22" s="54"/>
      <c r="I22" s="55">
        <v>0</v>
      </c>
      <c r="J22" s="54"/>
      <c r="K22" s="55">
        <v>19025841</v>
      </c>
      <c r="L22" s="54"/>
      <c r="M22" s="55">
        <v>192469526173</v>
      </c>
      <c r="N22" s="54"/>
      <c r="O22" s="55">
        <v>191692718541</v>
      </c>
      <c r="P22" s="54"/>
      <c r="Q22" s="59">
        <v>776807632</v>
      </c>
    </row>
    <row r="23" spans="1:20" ht="21.75" customHeight="1">
      <c r="A23" s="52" t="s">
        <v>163</v>
      </c>
      <c r="C23" s="55">
        <v>0</v>
      </c>
      <c r="D23" s="54"/>
      <c r="E23" s="55">
        <v>0</v>
      </c>
      <c r="F23" s="54"/>
      <c r="G23" s="55">
        <v>0</v>
      </c>
      <c r="H23" s="54"/>
      <c r="I23" s="55">
        <v>0</v>
      </c>
      <c r="J23" s="54"/>
      <c r="K23" s="55">
        <v>10000000</v>
      </c>
      <c r="L23" s="54"/>
      <c r="M23" s="55">
        <v>607447801288</v>
      </c>
      <c r="N23" s="54"/>
      <c r="O23" s="55">
        <v>586440936966</v>
      </c>
      <c r="P23" s="54"/>
      <c r="Q23" s="59">
        <v>21006864322</v>
      </c>
    </row>
    <row r="24" spans="1:20" ht="21.75" customHeight="1">
      <c r="A24" s="52" t="s">
        <v>19</v>
      </c>
      <c r="C24" s="55">
        <v>0</v>
      </c>
      <c r="D24" s="54"/>
      <c r="E24" s="55">
        <v>0</v>
      </c>
      <c r="F24" s="54"/>
      <c r="G24" s="55">
        <v>0</v>
      </c>
      <c r="H24" s="54"/>
      <c r="I24" s="55">
        <v>0</v>
      </c>
      <c r="J24" s="54"/>
      <c r="K24" s="55">
        <v>92000000</v>
      </c>
      <c r="L24" s="54"/>
      <c r="M24" s="55">
        <v>441412876800</v>
      </c>
      <c r="N24" s="54"/>
      <c r="O24" s="55">
        <v>397131030237</v>
      </c>
      <c r="P24" s="54"/>
      <c r="Q24" s="59">
        <v>44281846563</v>
      </c>
    </row>
    <row r="25" spans="1:20" ht="21.75" customHeight="1">
      <c r="A25" s="52" t="s">
        <v>98</v>
      </c>
      <c r="C25" s="55">
        <v>0</v>
      </c>
      <c r="D25" s="54"/>
      <c r="E25" s="55">
        <v>0</v>
      </c>
      <c r="F25" s="54"/>
      <c r="G25" s="55">
        <v>0</v>
      </c>
      <c r="H25" s="54"/>
      <c r="I25" s="55">
        <v>0</v>
      </c>
      <c r="J25" s="54"/>
      <c r="K25" s="55">
        <v>8772005</v>
      </c>
      <c r="L25" s="54"/>
      <c r="M25" s="55">
        <v>92284258784</v>
      </c>
      <c r="N25" s="54"/>
      <c r="O25" s="55">
        <v>87736497505</v>
      </c>
      <c r="P25" s="54"/>
      <c r="Q25" s="59">
        <v>4547761279</v>
      </c>
    </row>
    <row r="26" spans="1:20" ht="21.75" customHeight="1">
      <c r="A26" s="52" t="s">
        <v>96</v>
      </c>
      <c r="C26" s="55">
        <v>0</v>
      </c>
      <c r="D26" s="54"/>
      <c r="E26" s="55">
        <v>0</v>
      </c>
      <c r="F26" s="54"/>
      <c r="G26" s="55">
        <v>0</v>
      </c>
      <c r="H26" s="54"/>
      <c r="I26" s="55">
        <v>0</v>
      </c>
      <c r="J26" s="54"/>
      <c r="K26" s="55">
        <v>889000</v>
      </c>
      <c r="L26" s="54"/>
      <c r="M26" s="55">
        <v>10721996249</v>
      </c>
      <c r="N26" s="54"/>
      <c r="O26" s="55">
        <v>10560632746</v>
      </c>
      <c r="P26" s="54"/>
      <c r="Q26" s="59">
        <v>161363503</v>
      </c>
    </row>
    <row r="27" spans="1:20" ht="21.75" customHeight="1">
      <c r="A27" s="52" t="s">
        <v>24</v>
      </c>
      <c r="C27" s="55">
        <v>0</v>
      </c>
      <c r="D27" s="54"/>
      <c r="E27" s="55">
        <v>0</v>
      </c>
      <c r="F27" s="54"/>
      <c r="G27" s="55">
        <v>0</v>
      </c>
      <c r="H27" s="54"/>
      <c r="I27" s="55">
        <v>0</v>
      </c>
      <c r="J27" s="54"/>
      <c r="K27" s="55">
        <v>271673440</v>
      </c>
      <c r="L27" s="54"/>
      <c r="M27" s="55">
        <v>2192160343440</v>
      </c>
      <c r="N27" s="54"/>
      <c r="O27" s="55">
        <v>2163601265637</v>
      </c>
      <c r="P27" s="54"/>
      <c r="Q27" s="59">
        <v>28559077803</v>
      </c>
      <c r="S27" s="54"/>
      <c r="T27" s="54"/>
    </row>
    <row r="28" spans="1:20" ht="21.75" customHeight="1">
      <c r="A28" s="45" t="s">
        <v>20</v>
      </c>
      <c r="B28" s="44"/>
      <c r="C28" s="57">
        <v>0</v>
      </c>
      <c r="D28" s="95"/>
      <c r="E28" s="57">
        <v>0</v>
      </c>
      <c r="F28" s="95"/>
      <c r="G28" s="57">
        <v>0</v>
      </c>
      <c r="H28" s="95"/>
      <c r="I28" s="57">
        <v>0</v>
      </c>
      <c r="J28" s="95"/>
      <c r="K28" s="57">
        <v>2835000</v>
      </c>
      <c r="L28" s="95"/>
      <c r="M28" s="57">
        <v>99575103163</v>
      </c>
      <c r="N28" s="95"/>
      <c r="O28" s="57">
        <v>100137825026</v>
      </c>
      <c r="P28" s="95"/>
      <c r="Q28" s="86">
        <v>-562721863</v>
      </c>
      <c r="S28" s="54">
        <f>SUM(Q8:Q28)</f>
        <v>265290597991</v>
      </c>
      <c r="T28" s="54">
        <f>SUM(I8:I28)</f>
        <v>23372698576</v>
      </c>
    </row>
    <row r="29" spans="1:20" ht="21.75" customHeight="1">
      <c r="A29" s="45" t="s">
        <v>58</v>
      </c>
      <c r="B29" s="44"/>
      <c r="C29" s="57">
        <v>10426169</v>
      </c>
      <c r="D29" s="95"/>
      <c r="E29" s="57">
        <v>55312236908</v>
      </c>
      <c r="F29" s="95"/>
      <c r="G29" s="57">
        <v>-69244756958</v>
      </c>
      <c r="H29" s="95"/>
      <c r="I29" s="57">
        <v>-13932520050</v>
      </c>
      <c r="J29" s="95"/>
      <c r="K29" s="57">
        <v>10426169</v>
      </c>
      <c r="L29" s="95"/>
      <c r="M29" s="57">
        <v>55312236908</v>
      </c>
      <c r="N29" s="95"/>
      <c r="O29" s="57">
        <v>-69244756958</v>
      </c>
      <c r="P29" s="95"/>
      <c r="Q29" s="86">
        <v>-13932520050</v>
      </c>
    </row>
    <row r="30" spans="1:20" ht="21.75" customHeight="1">
      <c r="A30" s="45" t="s">
        <v>53</v>
      </c>
      <c r="B30" s="44"/>
      <c r="C30" s="57">
        <v>13032711</v>
      </c>
      <c r="D30" s="95"/>
      <c r="E30" s="57">
        <v>20909000</v>
      </c>
      <c r="F30" s="95"/>
      <c r="G30" s="57">
        <v>-81560979087</v>
      </c>
      <c r="H30" s="95"/>
      <c r="I30" s="57">
        <v>-12666358969</v>
      </c>
      <c r="J30" s="95"/>
      <c r="K30" s="57">
        <v>13032711</v>
      </c>
      <c r="L30" s="95"/>
      <c r="M30" s="57">
        <v>68894620118</v>
      </c>
      <c r="N30" s="95"/>
      <c r="O30" s="57">
        <v>-81560979087</v>
      </c>
      <c r="P30" s="95"/>
      <c r="Q30" s="57">
        <v>-12666358969</v>
      </c>
      <c r="S30" s="54"/>
    </row>
    <row r="31" spans="1:20" ht="21.75" customHeight="1">
      <c r="A31" s="45" t="s">
        <v>57</v>
      </c>
      <c r="B31" s="44"/>
      <c r="C31" s="57">
        <v>18529909</v>
      </c>
      <c r="D31" s="95"/>
      <c r="E31" s="57">
        <v>25581080</v>
      </c>
      <c r="F31" s="95"/>
      <c r="G31" s="57">
        <v>-108858550948</v>
      </c>
      <c r="H31" s="95"/>
      <c r="I31" s="57">
        <v>-11123160703</v>
      </c>
      <c r="J31" s="95"/>
      <c r="K31" s="57">
        <v>18530909</v>
      </c>
      <c r="L31" s="95"/>
      <c r="M31" s="57">
        <v>97712908638</v>
      </c>
      <c r="N31" s="95"/>
      <c r="O31" s="57">
        <v>-108836369868</v>
      </c>
      <c r="P31" s="95"/>
      <c r="Q31" s="57">
        <v>-11123461230</v>
      </c>
    </row>
    <row r="32" spans="1:20" ht="21.75" customHeight="1">
      <c r="A32" s="45" t="s">
        <v>50</v>
      </c>
      <c r="B32" s="44"/>
      <c r="C32" s="57">
        <v>13137040</v>
      </c>
      <c r="D32" s="95"/>
      <c r="E32" s="57">
        <v>46093528</v>
      </c>
      <c r="F32" s="95"/>
      <c r="G32" s="57">
        <v>-70278414658</v>
      </c>
      <c r="H32" s="95"/>
      <c r="I32" s="57">
        <v>-3025970605</v>
      </c>
      <c r="J32" s="95"/>
      <c r="K32" s="57">
        <v>13218040</v>
      </c>
      <c r="L32" s="95"/>
      <c r="M32" s="57">
        <v>67389346156</v>
      </c>
      <c r="N32" s="95"/>
      <c r="O32" s="57">
        <v>-70453094512</v>
      </c>
      <c r="P32" s="95"/>
      <c r="Q32" s="57">
        <v>-3063748356</v>
      </c>
    </row>
    <row r="33" spans="1:17" ht="21.75" customHeight="1">
      <c r="A33" s="45" t="s">
        <v>61</v>
      </c>
      <c r="C33" s="57">
        <v>1016000</v>
      </c>
      <c r="D33" s="54"/>
      <c r="E33" s="57">
        <v>1043184</v>
      </c>
      <c r="F33" s="54"/>
      <c r="G33" s="57">
        <v>-6520473426</v>
      </c>
      <c r="H33" s="54"/>
      <c r="I33" s="57">
        <v>-740722305</v>
      </c>
      <c r="J33" s="54"/>
      <c r="K33" s="57">
        <v>1016000</v>
      </c>
      <c r="L33" s="54"/>
      <c r="M33" s="57">
        <v>5779751121</v>
      </c>
      <c r="N33" s="54"/>
      <c r="O33" s="57">
        <v>-6520473426</v>
      </c>
      <c r="P33" s="54"/>
      <c r="Q33" s="57">
        <v>-740722305</v>
      </c>
    </row>
    <row r="34" spans="1:17" ht="21.75" customHeight="1">
      <c r="A34" s="45" t="s">
        <v>69</v>
      </c>
      <c r="C34" s="57"/>
      <c r="D34" s="54"/>
      <c r="E34" s="57"/>
      <c r="F34" s="54"/>
      <c r="G34" s="57"/>
      <c r="H34" s="54"/>
      <c r="I34" s="57"/>
      <c r="J34" s="54"/>
      <c r="K34" s="57">
        <v>34000</v>
      </c>
      <c r="L34" s="54"/>
      <c r="M34" s="57">
        <v>3004648</v>
      </c>
      <c r="N34" s="54"/>
      <c r="O34" s="57">
        <v>-13286949</v>
      </c>
      <c r="P34" s="54"/>
      <c r="Q34" s="57">
        <v>-10282301</v>
      </c>
    </row>
    <row r="35" spans="1:17" ht="21.75" customHeight="1">
      <c r="A35" s="45" t="s">
        <v>45</v>
      </c>
      <c r="C35" s="57">
        <v>2606</v>
      </c>
      <c r="D35" s="54"/>
      <c r="E35" s="57">
        <v>7004</v>
      </c>
      <c r="F35" s="54"/>
      <c r="G35" s="57">
        <v>-18305561</v>
      </c>
      <c r="H35" s="54"/>
      <c r="I35" s="57">
        <v>-4396112</v>
      </c>
      <c r="J35" s="54"/>
      <c r="K35" s="57">
        <v>2606</v>
      </c>
      <c r="L35" s="54"/>
      <c r="M35" s="57">
        <v>13909449</v>
      </c>
      <c r="N35" s="54"/>
      <c r="O35" s="57">
        <v>-18305561</v>
      </c>
      <c r="P35" s="54"/>
      <c r="Q35" s="57">
        <v>-4396112</v>
      </c>
    </row>
    <row r="36" spans="1:17" ht="21.75" customHeight="1">
      <c r="A36" s="45" t="s">
        <v>62</v>
      </c>
      <c r="C36" s="57">
        <v>1000</v>
      </c>
      <c r="D36" s="54"/>
      <c r="E36" s="57">
        <v>618</v>
      </c>
      <c r="F36" s="54"/>
      <c r="G36" s="57">
        <v>-6218196</v>
      </c>
      <c r="H36" s="54"/>
      <c r="I36" s="57">
        <v>-927007</v>
      </c>
      <c r="J36" s="54"/>
      <c r="K36" s="57">
        <v>1000</v>
      </c>
      <c r="L36" s="54"/>
      <c r="M36" s="57">
        <v>5291189</v>
      </c>
      <c r="N36" s="54"/>
      <c r="O36" s="57">
        <v>-6218196</v>
      </c>
      <c r="P36" s="54"/>
      <c r="Q36" s="57">
        <v>-927007</v>
      </c>
    </row>
    <row r="37" spans="1:17" ht="21.75" customHeight="1">
      <c r="A37" s="45" t="s">
        <v>200</v>
      </c>
      <c r="C37" s="57"/>
      <c r="D37" s="54"/>
      <c r="E37" s="57"/>
      <c r="F37" s="54"/>
      <c r="G37" s="57"/>
      <c r="H37" s="54"/>
      <c r="I37" s="57"/>
      <c r="J37" s="54"/>
      <c r="K37" s="57">
        <v>1000</v>
      </c>
      <c r="L37" s="54"/>
      <c r="M37" s="57">
        <v>5083973</v>
      </c>
      <c r="N37" s="54"/>
      <c r="O37" s="57">
        <v>-5136695</v>
      </c>
      <c r="P37" s="54"/>
      <c r="Q37" s="57">
        <v>-52722</v>
      </c>
    </row>
    <row r="38" spans="1:17" ht="21.75" customHeight="1">
      <c r="A38" s="45" t="s">
        <v>55</v>
      </c>
      <c r="C38" s="57">
        <v>2606542</v>
      </c>
      <c r="D38" s="54"/>
      <c r="E38" s="57">
        <v>20188</v>
      </c>
      <c r="F38" s="54"/>
      <c r="G38" s="57">
        <v>20188</v>
      </c>
      <c r="H38" s="54"/>
      <c r="I38" s="57">
        <v>802798</v>
      </c>
      <c r="J38" s="54"/>
      <c r="K38" s="57">
        <v>2721542</v>
      </c>
      <c r="L38" s="54"/>
      <c r="M38" s="57">
        <v>2782071</v>
      </c>
      <c r="N38" s="54"/>
      <c r="O38" s="57">
        <v>-1799624</v>
      </c>
      <c r="P38" s="54"/>
      <c r="Q38" s="57">
        <v>982447</v>
      </c>
    </row>
    <row r="39" spans="1:17" ht="21.75" customHeight="1">
      <c r="A39" s="45" t="s">
        <v>201</v>
      </c>
      <c r="C39" s="57"/>
      <c r="D39" s="54"/>
      <c r="E39" s="57"/>
      <c r="F39" s="54"/>
      <c r="G39" s="57"/>
      <c r="H39" s="54"/>
      <c r="I39" s="57"/>
      <c r="J39" s="54"/>
      <c r="K39" s="57">
        <v>600000</v>
      </c>
      <c r="L39" s="54"/>
      <c r="M39" s="57">
        <v>59889240</v>
      </c>
      <c r="N39" s="54"/>
      <c r="O39" s="57">
        <v>-47938200</v>
      </c>
      <c r="P39" s="54"/>
      <c r="Q39" s="57">
        <v>11951040</v>
      </c>
    </row>
    <row r="40" spans="1:17" ht="21.75" customHeight="1">
      <c r="A40" s="45" t="s">
        <v>54</v>
      </c>
      <c r="C40" s="57">
        <v>1271992</v>
      </c>
      <c r="D40" s="54"/>
      <c r="E40" s="57">
        <v>217062</v>
      </c>
      <c r="F40" s="54"/>
      <c r="G40" s="57">
        <v>217062</v>
      </c>
      <c r="H40" s="54"/>
      <c r="I40" s="57">
        <v>727277</v>
      </c>
      <c r="J40" s="54"/>
      <c r="K40" s="57">
        <v>7241992</v>
      </c>
      <c r="L40" s="54"/>
      <c r="M40" s="57">
        <v>194711577</v>
      </c>
      <c r="N40" s="54"/>
      <c r="O40" s="57">
        <v>-178448814</v>
      </c>
      <c r="P40" s="54"/>
      <c r="Q40" s="57">
        <v>16262763</v>
      </c>
    </row>
    <row r="41" spans="1:17" ht="21.75" customHeight="1">
      <c r="A41" s="45" t="s">
        <v>202</v>
      </c>
      <c r="C41" s="57"/>
      <c r="D41" s="54"/>
      <c r="E41" s="57"/>
      <c r="F41" s="54"/>
      <c r="G41" s="57"/>
      <c r="H41" s="54"/>
      <c r="I41" s="57"/>
      <c r="J41" s="54"/>
      <c r="K41" s="57">
        <v>2300000</v>
      </c>
      <c r="L41" s="54"/>
      <c r="M41" s="57">
        <v>58939230</v>
      </c>
      <c r="N41" s="54"/>
      <c r="O41" s="57">
        <v>60770</v>
      </c>
      <c r="P41" s="54"/>
      <c r="Q41" s="57">
        <v>59000000</v>
      </c>
    </row>
    <row r="42" spans="1:17" ht="21.75" customHeight="1">
      <c r="A42" s="45" t="s">
        <v>203</v>
      </c>
      <c r="C42" s="57"/>
      <c r="D42" s="54"/>
      <c r="E42" s="57"/>
      <c r="F42" s="54"/>
      <c r="G42" s="57"/>
      <c r="H42" s="54"/>
      <c r="I42" s="57"/>
      <c r="J42" s="54"/>
      <c r="K42" s="57">
        <v>3480000</v>
      </c>
      <c r="L42" s="54"/>
      <c r="M42" s="57">
        <v>154344868</v>
      </c>
      <c r="N42" s="54"/>
      <c r="O42" s="57">
        <v>337</v>
      </c>
      <c r="P42" s="54"/>
      <c r="Q42" s="57">
        <v>154345205</v>
      </c>
    </row>
    <row r="43" spans="1:17" ht="21.75" customHeight="1">
      <c r="A43" s="45" t="s">
        <v>63</v>
      </c>
      <c r="C43" s="57">
        <v>9218000</v>
      </c>
      <c r="D43" s="54"/>
      <c r="E43" s="57">
        <v>8903763</v>
      </c>
      <c r="F43" s="54"/>
      <c r="G43" s="57">
        <v>-2779532759</v>
      </c>
      <c r="H43" s="54"/>
      <c r="I43" s="57">
        <v>226417855</v>
      </c>
      <c r="J43" s="54"/>
      <c r="K43" s="57">
        <v>9218000</v>
      </c>
      <c r="L43" s="54"/>
      <c r="M43" s="57">
        <v>3005950614</v>
      </c>
      <c r="N43" s="54"/>
      <c r="O43" s="57">
        <v>-2779532759</v>
      </c>
      <c r="P43" s="54"/>
      <c r="Q43" s="57">
        <v>226417855</v>
      </c>
    </row>
    <row r="44" spans="1:17" ht="21.75" customHeight="1">
      <c r="A44" s="45" t="s">
        <v>65</v>
      </c>
      <c r="C44" s="57">
        <v>5197000</v>
      </c>
      <c r="D44" s="54"/>
      <c r="E44" s="57">
        <v>1288158</v>
      </c>
      <c r="F44" s="54"/>
      <c r="G44" s="57">
        <v>-293359713</v>
      </c>
      <c r="H44" s="54"/>
      <c r="I44" s="57">
        <v>330381600</v>
      </c>
      <c r="J44" s="54"/>
      <c r="K44" s="57">
        <v>5197000</v>
      </c>
      <c r="L44" s="54"/>
      <c r="M44" s="57">
        <v>623741313</v>
      </c>
      <c r="N44" s="54"/>
      <c r="O44" s="57">
        <v>-293359713</v>
      </c>
      <c r="P44" s="54"/>
      <c r="Q44" s="57">
        <v>330381600</v>
      </c>
    </row>
    <row r="45" spans="1:17" ht="21.75" customHeight="1">
      <c r="A45" s="45" t="s">
        <v>204</v>
      </c>
      <c r="C45" s="57"/>
      <c r="D45" s="54"/>
      <c r="E45" s="57"/>
      <c r="F45" s="54"/>
      <c r="G45" s="57"/>
      <c r="H45" s="54"/>
      <c r="I45" s="57"/>
      <c r="J45" s="54"/>
      <c r="K45" s="57">
        <v>4850000</v>
      </c>
      <c r="L45" s="54"/>
      <c r="M45" s="57">
        <v>829847480</v>
      </c>
      <c r="N45" s="54"/>
      <c r="O45" s="57">
        <v>-428286080</v>
      </c>
      <c r="P45" s="54"/>
      <c r="Q45" s="57">
        <v>401561400</v>
      </c>
    </row>
    <row r="46" spans="1:17" ht="21.75" customHeight="1">
      <c r="A46" s="45" t="s">
        <v>64</v>
      </c>
      <c r="C46" s="57">
        <v>3412000</v>
      </c>
      <c r="D46" s="54"/>
      <c r="E46" s="57">
        <v>1230042</v>
      </c>
      <c r="F46" s="54"/>
      <c r="G46" s="57">
        <v>-4588772</v>
      </c>
      <c r="H46" s="54"/>
      <c r="I46" s="57">
        <v>524084493</v>
      </c>
      <c r="J46" s="54"/>
      <c r="K46" s="57">
        <v>3412000</v>
      </c>
      <c r="L46" s="54"/>
      <c r="M46" s="57">
        <v>528673265</v>
      </c>
      <c r="N46" s="54"/>
      <c r="O46" s="57">
        <v>-4588772</v>
      </c>
      <c r="P46" s="54"/>
      <c r="Q46" s="57">
        <v>524084493</v>
      </c>
    </row>
    <row r="47" spans="1:17" ht="21.75" customHeight="1">
      <c r="A47" s="45" t="s">
        <v>205</v>
      </c>
      <c r="C47" s="57"/>
      <c r="D47" s="54"/>
      <c r="E47" s="57"/>
      <c r="F47" s="54"/>
      <c r="G47" s="57"/>
      <c r="H47" s="54"/>
      <c r="I47" s="57"/>
      <c r="J47" s="54"/>
      <c r="K47" s="57">
        <v>3780000</v>
      </c>
      <c r="L47" s="54"/>
      <c r="M47" s="57">
        <v>679699188</v>
      </c>
      <c r="N47" s="54"/>
      <c r="O47" s="57">
        <v>0</v>
      </c>
      <c r="P47" s="54"/>
      <c r="Q47" s="57">
        <v>679699188</v>
      </c>
    </row>
    <row r="48" spans="1:17" ht="21.75" customHeight="1">
      <c r="A48" s="45" t="s">
        <v>206</v>
      </c>
      <c r="C48" s="57"/>
      <c r="D48" s="54"/>
      <c r="E48" s="57"/>
      <c r="F48" s="54"/>
      <c r="G48" s="57"/>
      <c r="H48" s="54"/>
      <c r="I48" s="57"/>
      <c r="J48" s="54"/>
      <c r="K48" s="57">
        <v>24528000</v>
      </c>
      <c r="L48" s="54"/>
      <c r="M48" s="57">
        <v>958834265</v>
      </c>
      <c r="N48" s="54"/>
      <c r="O48" s="57">
        <v>-60437660</v>
      </c>
      <c r="P48" s="54"/>
      <c r="Q48" s="57">
        <v>898396605</v>
      </c>
    </row>
    <row r="49" spans="1:17" ht="21.75" customHeight="1">
      <c r="A49" s="45" t="s">
        <v>207</v>
      </c>
      <c r="C49" s="57"/>
      <c r="D49" s="54"/>
      <c r="E49" s="57"/>
      <c r="F49" s="54"/>
      <c r="G49" s="57"/>
      <c r="H49" s="54"/>
      <c r="I49" s="57"/>
      <c r="J49" s="54"/>
      <c r="K49" s="57">
        <v>2150000</v>
      </c>
      <c r="L49" s="54"/>
      <c r="M49" s="57">
        <v>1386570360</v>
      </c>
      <c r="N49" s="54"/>
      <c r="O49" s="57">
        <v>1429640</v>
      </c>
      <c r="P49" s="54"/>
      <c r="Q49" s="57">
        <v>1388000000</v>
      </c>
    </row>
    <row r="50" spans="1:17" ht="21.75" customHeight="1">
      <c r="A50" s="45" t="s">
        <v>59</v>
      </c>
      <c r="C50" s="57">
        <v>9358000</v>
      </c>
      <c r="D50" s="54"/>
      <c r="E50" s="57">
        <v>2270840</v>
      </c>
      <c r="F50" s="54"/>
      <c r="G50" s="57">
        <v>2270840</v>
      </c>
      <c r="H50" s="54"/>
      <c r="I50" s="57">
        <v>1443082538</v>
      </c>
      <c r="J50" s="54"/>
      <c r="K50" s="57">
        <v>14297000</v>
      </c>
      <c r="L50" s="54"/>
      <c r="M50" s="57">
        <v>2199803316</v>
      </c>
      <c r="N50" s="54"/>
      <c r="O50" s="57">
        <v>-361158179</v>
      </c>
      <c r="P50" s="54"/>
      <c r="Q50" s="57">
        <v>1838645137</v>
      </c>
    </row>
    <row r="51" spans="1:17" ht="21.75" customHeight="1">
      <c r="A51" s="45" t="s">
        <v>208</v>
      </c>
      <c r="C51" s="57"/>
      <c r="D51" s="54"/>
      <c r="E51" s="57"/>
      <c r="F51" s="54"/>
      <c r="G51" s="57"/>
      <c r="H51" s="54"/>
      <c r="I51" s="57"/>
      <c r="J51" s="54"/>
      <c r="K51" s="57">
        <v>23299000</v>
      </c>
      <c r="L51" s="54"/>
      <c r="M51" s="57">
        <v>2331051702</v>
      </c>
      <c r="N51" s="54"/>
      <c r="O51" s="57">
        <v>-37601580</v>
      </c>
      <c r="P51" s="54"/>
      <c r="Q51" s="57">
        <v>2293450122</v>
      </c>
    </row>
    <row r="52" spans="1:17" ht="21.75" customHeight="1">
      <c r="A52" s="45" t="s">
        <v>56</v>
      </c>
      <c r="C52" s="57">
        <v>6947273</v>
      </c>
      <c r="D52" s="54"/>
      <c r="E52" s="57">
        <v>13059794</v>
      </c>
      <c r="F52" s="54"/>
      <c r="G52" s="57">
        <v>12675794</v>
      </c>
      <c r="H52" s="54"/>
      <c r="I52" s="57">
        <v>271614655</v>
      </c>
      <c r="J52" s="54"/>
      <c r="K52" s="57">
        <v>15363273</v>
      </c>
      <c r="L52" s="54"/>
      <c r="M52" s="57">
        <v>4974905270</v>
      </c>
      <c r="N52" s="54"/>
      <c r="O52" s="57">
        <v>-2603444821</v>
      </c>
      <c r="P52" s="54"/>
      <c r="Q52" s="57">
        <v>2371460449</v>
      </c>
    </row>
    <row r="53" spans="1:17" ht="21.75" customHeight="1">
      <c r="A53" s="45" t="s">
        <v>209</v>
      </c>
      <c r="C53" s="57"/>
      <c r="D53" s="54"/>
      <c r="E53" s="57"/>
      <c r="F53" s="54"/>
      <c r="G53" s="57"/>
      <c r="H53" s="54"/>
      <c r="I53" s="57"/>
      <c r="J53" s="54"/>
      <c r="K53" s="57">
        <v>12801000</v>
      </c>
      <c r="L53" s="54"/>
      <c r="M53" s="57">
        <v>5330674434</v>
      </c>
      <c r="N53" s="54"/>
      <c r="O53" s="57">
        <v>-518995034</v>
      </c>
      <c r="P53" s="54"/>
      <c r="Q53" s="57">
        <v>4811679400</v>
      </c>
    </row>
    <row r="54" spans="1:17" ht="21.75" customHeight="1">
      <c r="A54" s="45" t="s">
        <v>210</v>
      </c>
      <c r="C54" s="57"/>
      <c r="D54" s="54"/>
      <c r="E54" s="57"/>
      <c r="F54" s="54"/>
      <c r="G54" s="57"/>
      <c r="H54" s="54"/>
      <c r="I54" s="57"/>
      <c r="J54" s="54"/>
      <c r="K54" s="57">
        <v>32612000</v>
      </c>
      <c r="L54" s="54"/>
      <c r="M54" s="57">
        <v>6400290956</v>
      </c>
      <c r="N54" s="54"/>
      <c r="O54" s="57">
        <v>1587775</v>
      </c>
      <c r="P54" s="54"/>
      <c r="Q54" s="57">
        <v>6401878731</v>
      </c>
    </row>
    <row r="55" spans="1:17" ht="21.75" customHeight="1">
      <c r="A55" s="45" t="s">
        <v>52</v>
      </c>
      <c r="C55" s="57">
        <v>62332101</v>
      </c>
      <c r="D55" s="54"/>
      <c r="E55" s="57">
        <v>121436120</v>
      </c>
      <c r="F55" s="54"/>
      <c r="G55" s="57">
        <v>-47905509330</v>
      </c>
      <c r="H55" s="54"/>
      <c r="I55" s="57">
        <v>7877078900</v>
      </c>
      <c r="J55" s="54"/>
      <c r="K55" s="57">
        <v>67476101</v>
      </c>
      <c r="L55" s="54"/>
      <c r="M55" s="57">
        <v>60491971407</v>
      </c>
      <c r="N55" s="54"/>
      <c r="O55" s="57">
        <v>-50187026018</v>
      </c>
      <c r="P55" s="54"/>
      <c r="Q55" s="57">
        <v>10304945389</v>
      </c>
    </row>
    <row r="56" spans="1:17" ht="21.75" customHeight="1">
      <c r="A56" s="45" t="s">
        <v>211</v>
      </c>
      <c r="C56" s="57"/>
      <c r="D56" s="54"/>
      <c r="E56" s="57"/>
      <c r="F56" s="54"/>
      <c r="G56" s="57"/>
      <c r="H56" s="54"/>
      <c r="I56" s="57"/>
      <c r="J56" s="54"/>
      <c r="K56" s="57">
        <v>43616000</v>
      </c>
      <c r="L56" s="54"/>
      <c r="M56" s="57">
        <v>15199911271</v>
      </c>
      <c r="N56" s="54"/>
      <c r="O56" s="57">
        <v>-46931048</v>
      </c>
      <c r="P56" s="54"/>
      <c r="Q56" s="57">
        <v>15152980223</v>
      </c>
    </row>
    <row r="57" spans="1:17" ht="21.75" customHeight="1">
      <c r="A57" s="45" t="s">
        <v>51</v>
      </c>
      <c r="C57" s="57">
        <v>40466327</v>
      </c>
      <c r="D57" s="54"/>
      <c r="E57" s="57">
        <v>356720598</v>
      </c>
      <c r="F57" s="54"/>
      <c r="G57" s="57">
        <v>-128777714741</v>
      </c>
      <c r="H57" s="54"/>
      <c r="I57" s="57">
        <v>11209501467</v>
      </c>
      <c r="J57" s="54"/>
      <c r="K57" s="57">
        <v>50311327</v>
      </c>
      <c r="L57" s="54"/>
      <c r="M57" s="57">
        <v>125204473463</v>
      </c>
      <c r="N57" s="54"/>
      <c r="O57" s="57">
        <v>-106196158455</v>
      </c>
      <c r="P57" s="54"/>
      <c r="Q57" s="57">
        <v>19008315008</v>
      </c>
    </row>
    <row r="58" spans="1:17" ht="21.75" customHeight="1" thickBot="1">
      <c r="A58" s="50" t="s">
        <v>36</v>
      </c>
      <c r="C58" s="56">
        <f>SUM(C8:C57)</f>
        <v>229708176</v>
      </c>
      <c r="D58" s="54"/>
      <c r="E58" s="56">
        <f>SUM(E8:E57)</f>
        <v>682756324890</v>
      </c>
      <c r="F58" s="54"/>
      <c r="G58" s="56">
        <f>SUM(G8:G57)</f>
        <v>87239388163</v>
      </c>
      <c r="H58" s="54"/>
      <c r="I58" s="56">
        <f>SUM(I8:I57)</f>
        <v>3762334408</v>
      </c>
      <c r="J58" s="54"/>
      <c r="K58" s="56">
        <f>SUM(K8:K57)</f>
        <v>1175117124</v>
      </c>
      <c r="L58" s="54"/>
      <c r="M58" s="56">
        <f>SUM(M8:M57)</f>
        <v>11083540866015</v>
      </c>
      <c r="N58" s="54"/>
      <c r="O58" s="56">
        <f>SUM(O8:O57)</f>
        <v>9792115801047</v>
      </c>
      <c r="P58" s="54"/>
      <c r="Q58" s="60">
        <f>SUM(Q8:Q57)</f>
        <v>290622565994</v>
      </c>
    </row>
    <row r="59" spans="1:17" ht="13.5" thickTop="1">
      <c r="I59" s="93"/>
    </row>
    <row r="60" spans="1:17">
      <c r="G60" s="94"/>
      <c r="I60" s="93"/>
    </row>
  </sheetData>
  <autoFilter ref="A7:S58" xr:uid="{36214A91-D479-4E19-9B4F-DAE6CB3DEB40}"/>
  <pageMargins left="0.39" right="0.39" top="0.39" bottom="0.39" header="0" footer="0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68"/>
  <sheetViews>
    <sheetView rightToLeft="1" view="pageBreakPreview" topLeftCell="A31" zoomScale="60" zoomScaleNormal="100" workbookViewId="0">
      <selection activeCell="T65" sqref="A65:T76"/>
    </sheetView>
  </sheetViews>
  <sheetFormatPr defaultRowHeight="12.75"/>
  <cols>
    <col min="1" max="1" width="40.28515625" customWidth="1"/>
    <col min="2" max="2" width="1.28515625" customWidth="1"/>
    <col min="3" max="3" width="15.5703125" bestFit="1" customWidth="1"/>
    <col min="4" max="4" width="1.28515625" customWidth="1"/>
    <col min="5" max="5" width="20.5703125" bestFit="1" customWidth="1"/>
    <col min="6" max="6" width="1.28515625" customWidth="1"/>
    <col min="7" max="7" width="20.42578125" bestFit="1" customWidth="1"/>
    <col min="8" max="8" width="1.28515625" customWidth="1"/>
    <col min="9" max="9" width="26.28515625" bestFit="1" customWidth="1"/>
    <col min="10" max="10" width="1.28515625" customWidth="1"/>
    <col min="11" max="11" width="15.5703125" bestFit="1" customWidth="1"/>
    <col min="12" max="12" width="1.28515625" customWidth="1"/>
    <col min="13" max="13" width="20.5703125" bestFit="1" customWidth="1"/>
    <col min="14" max="14" width="1.28515625" customWidth="1"/>
    <col min="15" max="15" width="20.42578125" bestFit="1" customWidth="1"/>
    <col min="16" max="16" width="1.28515625" customWidth="1"/>
    <col min="17" max="17" width="28.5703125" customWidth="1"/>
    <col min="18" max="18" width="1.28515625" customWidth="1"/>
    <col min="19" max="19" width="0.28515625" customWidth="1"/>
    <col min="20" max="21" width="17" bestFit="1" customWidth="1"/>
  </cols>
  <sheetData>
    <row r="1" spans="1:18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8" ht="21.75" customHeight="1">
      <c r="A2" s="63" t="s">
        <v>133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18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8" ht="14.45" customHeight="1"/>
    <row r="5" spans="1:18" ht="14.45" customHeight="1">
      <c r="A5" s="110" t="s">
        <v>192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</row>
    <row r="6" spans="1:18" ht="14.45" customHeight="1">
      <c r="A6" s="112" t="s">
        <v>136</v>
      </c>
      <c r="B6" s="37"/>
      <c r="C6" s="112" t="s">
        <v>150</v>
      </c>
      <c r="D6" s="112"/>
      <c r="E6" s="112"/>
      <c r="F6" s="112"/>
      <c r="G6" s="112"/>
      <c r="H6" s="112"/>
      <c r="I6" s="112"/>
      <c r="J6" s="37"/>
      <c r="K6" s="112" t="s">
        <v>151</v>
      </c>
      <c r="L6" s="112"/>
      <c r="M6" s="112"/>
      <c r="N6" s="112"/>
      <c r="O6" s="112"/>
      <c r="P6" s="112"/>
      <c r="Q6" s="112"/>
      <c r="R6" s="112"/>
    </row>
    <row r="7" spans="1:18" ht="63.75" customHeight="1">
      <c r="A7" s="112"/>
      <c r="B7" s="37"/>
      <c r="C7" s="90" t="s">
        <v>13</v>
      </c>
      <c r="D7" s="91"/>
      <c r="E7" s="90" t="s">
        <v>15</v>
      </c>
      <c r="F7" s="91"/>
      <c r="G7" s="90" t="s">
        <v>190</v>
      </c>
      <c r="H7" s="91"/>
      <c r="I7" s="90" t="s">
        <v>193</v>
      </c>
      <c r="J7" s="37"/>
      <c r="K7" s="90" t="s">
        <v>13</v>
      </c>
      <c r="L7" s="91"/>
      <c r="M7" s="90" t="s">
        <v>15</v>
      </c>
      <c r="N7" s="91"/>
      <c r="O7" s="90" t="s">
        <v>190</v>
      </c>
      <c r="P7" s="91"/>
      <c r="Q7" s="97" t="s">
        <v>193</v>
      </c>
      <c r="R7" s="97"/>
    </row>
    <row r="8" spans="1:18" ht="21.75" customHeight="1">
      <c r="A8" s="51" t="s">
        <v>30</v>
      </c>
      <c r="B8" s="37"/>
      <c r="C8" s="38">
        <v>90384512</v>
      </c>
      <c r="D8" s="37"/>
      <c r="E8" s="38">
        <v>340671272175</v>
      </c>
      <c r="F8" s="37"/>
      <c r="G8" s="38">
        <v>365598438432</v>
      </c>
      <c r="H8" s="37"/>
      <c r="I8" s="38">
        <v>-24927166256</v>
      </c>
      <c r="J8" s="37"/>
      <c r="K8" s="38">
        <v>90384512</v>
      </c>
      <c r="L8" s="37"/>
      <c r="M8" s="38">
        <v>340671272175</v>
      </c>
      <c r="N8" s="37"/>
      <c r="O8" s="38">
        <v>399272644287</v>
      </c>
      <c r="P8" s="37"/>
      <c r="Q8" s="106">
        <v>-58601372111</v>
      </c>
      <c r="R8" s="106"/>
    </row>
    <row r="9" spans="1:18" ht="21.75" customHeight="1">
      <c r="A9" s="52" t="s">
        <v>31</v>
      </c>
      <c r="B9" s="37"/>
      <c r="C9" s="40">
        <v>2234735253</v>
      </c>
      <c r="D9" s="37"/>
      <c r="E9" s="40">
        <v>5066760622197</v>
      </c>
      <c r="F9" s="37"/>
      <c r="G9" s="40">
        <v>5257548669840</v>
      </c>
      <c r="H9" s="37"/>
      <c r="I9" s="40">
        <v>-190788047642</v>
      </c>
      <c r="J9" s="37"/>
      <c r="K9" s="40">
        <v>2234735253</v>
      </c>
      <c r="L9" s="37"/>
      <c r="M9" s="40">
        <v>5066760622197</v>
      </c>
      <c r="N9" s="37"/>
      <c r="O9" s="40">
        <v>5608245575853</v>
      </c>
      <c r="P9" s="37"/>
      <c r="Q9" s="104">
        <v>-541484953655</v>
      </c>
      <c r="R9" s="104"/>
    </row>
    <row r="10" spans="1:18" ht="21.75" customHeight="1">
      <c r="A10" s="52" t="s">
        <v>35</v>
      </c>
      <c r="B10" s="37"/>
      <c r="C10" s="40">
        <v>757399064</v>
      </c>
      <c r="D10" s="37"/>
      <c r="E10" s="40">
        <v>4238211267983</v>
      </c>
      <c r="F10" s="37"/>
      <c r="G10" s="40">
        <v>3743066174288</v>
      </c>
      <c r="H10" s="37"/>
      <c r="I10" s="40">
        <v>495145093695</v>
      </c>
      <c r="J10" s="37"/>
      <c r="K10" s="40">
        <v>757399064</v>
      </c>
      <c r="L10" s="37"/>
      <c r="M10" s="40">
        <v>4238211267983</v>
      </c>
      <c r="N10" s="37"/>
      <c r="O10" s="40">
        <v>3743066174288</v>
      </c>
      <c r="P10" s="37"/>
      <c r="Q10" s="104">
        <v>495145093695</v>
      </c>
      <c r="R10" s="104"/>
    </row>
    <row r="11" spans="1:18" ht="21.75" customHeight="1">
      <c r="A11" s="52" t="s">
        <v>92</v>
      </c>
      <c r="B11" s="37"/>
      <c r="C11" s="40">
        <v>61771791</v>
      </c>
      <c r="D11" s="37"/>
      <c r="E11" s="40">
        <v>2382770615295</v>
      </c>
      <c r="F11" s="37"/>
      <c r="G11" s="40">
        <v>2345000569789</v>
      </c>
      <c r="H11" s="37"/>
      <c r="I11" s="40">
        <v>37770045506</v>
      </c>
      <c r="J11" s="37"/>
      <c r="K11" s="40">
        <v>61771791</v>
      </c>
      <c r="L11" s="37"/>
      <c r="M11" s="40">
        <v>2382770615295</v>
      </c>
      <c r="N11" s="37"/>
      <c r="O11" s="40">
        <v>2094859332441</v>
      </c>
      <c r="P11" s="37"/>
      <c r="Q11" s="104">
        <v>287911282854</v>
      </c>
      <c r="R11" s="104"/>
    </row>
    <row r="12" spans="1:18" ht="21.75" customHeight="1">
      <c r="A12" s="52" t="s">
        <v>27</v>
      </c>
      <c r="B12" s="37"/>
      <c r="C12" s="40">
        <v>10891949</v>
      </c>
      <c r="D12" s="37"/>
      <c r="E12" s="40">
        <v>120373402573</v>
      </c>
      <c r="F12" s="37"/>
      <c r="G12" s="40">
        <v>131241080982</v>
      </c>
      <c r="H12" s="37"/>
      <c r="I12" s="40">
        <v>-10867678408</v>
      </c>
      <c r="J12" s="37"/>
      <c r="K12" s="40">
        <v>10891949</v>
      </c>
      <c r="L12" s="37"/>
      <c r="M12" s="40">
        <v>120373402573</v>
      </c>
      <c r="N12" s="37"/>
      <c r="O12" s="40">
        <v>152021266367</v>
      </c>
      <c r="P12" s="37"/>
      <c r="Q12" s="104">
        <v>-31647863793</v>
      </c>
      <c r="R12" s="104"/>
    </row>
    <row r="13" spans="1:18" ht="21.75" customHeight="1">
      <c r="A13" s="52" t="s">
        <v>97</v>
      </c>
      <c r="B13" s="37"/>
      <c r="C13" s="40">
        <v>25825385</v>
      </c>
      <c r="D13" s="37"/>
      <c r="E13" s="40">
        <v>269385722409</v>
      </c>
      <c r="F13" s="37"/>
      <c r="G13" s="40">
        <v>267206846322</v>
      </c>
      <c r="H13" s="37"/>
      <c r="I13" s="40">
        <v>2178876087</v>
      </c>
      <c r="J13" s="37"/>
      <c r="K13" s="40">
        <v>25825385</v>
      </c>
      <c r="L13" s="37"/>
      <c r="M13" s="40">
        <v>269385722409</v>
      </c>
      <c r="N13" s="37"/>
      <c r="O13" s="40">
        <v>266729754114</v>
      </c>
      <c r="P13" s="37"/>
      <c r="Q13" s="104">
        <v>2655968295</v>
      </c>
      <c r="R13" s="104"/>
    </row>
    <row r="14" spans="1:18" ht="21.75" customHeight="1">
      <c r="A14" s="52" t="s">
        <v>99</v>
      </c>
      <c r="B14" s="37"/>
      <c r="C14" s="40">
        <v>1788460</v>
      </c>
      <c r="D14" s="37"/>
      <c r="E14" s="40">
        <v>33827742388</v>
      </c>
      <c r="F14" s="37"/>
      <c r="G14" s="40">
        <v>33402724175</v>
      </c>
      <c r="H14" s="37"/>
      <c r="I14" s="40">
        <v>425018213</v>
      </c>
      <c r="J14" s="37"/>
      <c r="K14" s="40">
        <v>1788460</v>
      </c>
      <c r="L14" s="37"/>
      <c r="M14" s="40">
        <v>33827742388</v>
      </c>
      <c r="N14" s="37"/>
      <c r="O14" s="40">
        <v>33194561172</v>
      </c>
      <c r="P14" s="37"/>
      <c r="Q14" s="104">
        <v>633181216</v>
      </c>
      <c r="R14" s="104"/>
    </row>
    <row r="15" spans="1:18" ht="21.75" customHeight="1">
      <c r="A15" s="52" t="s">
        <v>34</v>
      </c>
      <c r="B15" s="37"/>
      <c r="C15" s="40">
        <v>43727490</v>
      </c>
      <c r="D15" s="37"/>
      <c r="E15" s="40">
        <v>320409987370</v>
      </c>
      <c r="F15" s="37"/>
      <c r="G15" s="40">
        <v>321444084788</v>
      </c>
      <c r="H15" s="37"/>
      <c r="I15" s="40">
        <v>-1034097417</v>
      </c>
      <c r="J15" s="37"/>
      <c r="K15" s="40">
        <v>43727490</v>
      </c>
      <c r="L15" s="37"/>
      <c r="M15" s="40">
        <v>320409987370</v>
      </c>
      <c r="N15" s="37"/>
      <c r="O15" s="40">
        <v>290077366325</v>
      </c>
      <c r="P15" s="37"/>
      <c r="Q15" s="104">
        <v>30332621045</v>
      </c>
      <c r="R15" s="104"/>
    </row>
    <row r="16" spans="1:18" ht="21.75" customHeight="1">
      <c r="A16" s="52" t="s">
        <v>21</v>
      </c>
      <c r="B16" s="37"/>
      <c r="C16" s="40">
        <v>27313293</v>
      </c>
      <c r="D16" s="37"/>
      <c r="E16" s="40">
        <v>167303238920</v>
      </c>
      <c r="F16" s="37"/>
      <c r="G16" s="40">
        <v>176008157753</v>
      </c>
      <c r="H16" s="37"/>
      <c r="I16" s="40">
        <v>-8704918832</v>
      </c>
      <c r="J16" s="37"/>
      <c r="K16" s="40">
        <v>27313293</v>
      </c>
      <c r="L16" s="37"/>
      <c r="M16" s="40">
        <v>167303238920</v>
      </c>
      <c r="N16" s="37"/>
      <c r="O16" s="40">
        <v>207006601974</v>
      </c>
      <c r="P16" s="37"/>
      <c r="Q16" s="104">
        <v>-39703363053</v>
      </c>
      <c r="R16" s="104"/>
    </row>
    <row r="17" spans="1:21" ht="21.75" customHeight="1">
      <c r="A17" s="52" t="s">
        <v>25</v>
      </c>
      <c r="B17" s="37"/>
      <c r="C17" s="40">
        <v>38888337</v>
      </c>
      <c r="D17" s="37"/>
      <c r="E17" s="40">
        <v>146225596153</v>
      </c>
      <c r="F17" s="37"/>
      <c r="G17" s="40">
        <v>155614225794</v>
      </c>
      <c r="H17" s="37"/>
      <c r="I17" s="40">
        <v>-9388629640</v>
      </c>
      <c r="J17" s="37"/>
      <c r="K17" s="40">
        <v>38888337</v>
      </c>
      <c r="L17" s="37"/>
      <c r="M17" s="40">
        <v>146225596153</v>
      </c>
      <c r="N17" s="37"/>
      <c r="O17" s="40">
        <v>167978043115</v>
      </c>
      <c r="P17" s="37"/>
      <c r="Q17" s="104">
        <v>-21752446961</v>
      </c>
      <c r="R17" s="104"/>
    </row>
    <row r="18" spans="1:21" ht="21.75" customHeight="1">
      <c r="A18" s="52" t="s">
        <v>29</v>
      </c>
      <c r="B18" s="37"/>
      <c r="C18" s="40">
        <v>50363990</v>
      </c>
      <c r="D18" s="37"/>
      <c r="E18" s="40">
        <v>159532511375</v>
      </c>
      <c r="F18" s="37"/>
      <c r="G18" s="40">
        <v>162752573069</v>
      </c>
      <c r="H18" s="37"/>
      <c r="I18" s="40">
        <v>-3220061693</v>
      </c>
      <c r="J18" s="37"/>
      <c r="K18" s="40">
        <v>50363990</v>
      </c>
      <c r="L18" s="37"/>
      <c r="M18" s="40">
        <v>159532511375</v>
      </c>
      <c r="N18" s="37"/>
      <c r="O18" s="40">
        <v>170502872328</v>
      </c>
      <c r="P18" s="37"/>
      <c r="Q18" s="104">
        <v>-10970360952</v>
      </c>
      <c r="R18" s="104"/>
    </row>
    <row r="19" spans="1:21" ht="21.75" customHeight="1">
      <c r="A19" s="52" t="s">
        <v>94</v>
      </c>
      <c r="B19" s="37"/>
      <c r="C19" s="40">
        <v>125363159</v>
      </c>
      <c r="D19" s="37"/>
      <c r="E19" s="40">
        <v>1268562632139</v>
      </c>
      <c r="F19" s="37"/>
      <c r="G19" s="40">
        <v>1271061572563</v>
      </c>
      <c r="H19" s="37"/>
      <c r="I19" s="40">
        <v>-2498940423</v>
      </c>
      <c r="J19" s="37"/>
      <c r="K19" s="40">
        <v>125363159</v>
      </c>
      <c r="L19" s="37"/>
      <c r="M19" s="40">
        <v>1268562632139</v>
      </c>
      <c r="N19" s="37"/>
      <c r="O19" s="40">
        <v>1266815034684</v>
      </c>
      <c r="P19" s="37"/>
      <c r="Q19" s="104">
        <v>1747597455</v>
      </c>
      <c r="R19" s="104"/>
    </row>
    <row r="20" spans="1:21" ht="21.75" customHeight="1">
      <c r="A20" s="52" t="s">
        <v>28</v>
      </c>
      <c r="B20" s="37"/>
      <c r="C20" s="40">
        <v>1267735638</v>
      </c>
      <c r="D20" s="37"/>
      <c r="E20" s="40">
        <v>6992582317211</v>
      </c>
      <c r="F20" s="37"/>
      <c r="G20" s="40">
        <v>7364111148592</v>
      </c>
      <c r="H20" s="37"/>
      <c r="I20" s="40">
        <v>-371528831380</v>
      </c>
      <c r="J20" s="37"/>
      <c r="K20" s="40">
        <v>1267735638</v>
      </c>
      <c r="L20" s="37"/>
      <c r="M20" s="40">
        <v>6992582317211</v>
      </c>
      <c r="N20" s="37"/>
      <c r="O20" s="40">
        <v>6649710622352</v>
      </c>
      <c r="P20" s="37"/>
      <c r="Q20" s="104">
        <v>342871694859</v>
      </c>
      <c r="R20" s="104"/>
    </row>
    <row r="21" spans="1:21" ht="21.75" customHeight="1">
      <c r="A21" s="52" t="s">
        <v>32</v>
      </c>
      <c r="B21" s="37"/>
      <c r="C21" s="40">
        <v>1305100934</v>
      </c>
      <c r="D21" s="37"/>
      <c r="E21" s="40">
        <v>4469181739333</v>
      </c>
      <c r="F21" s="37"/>
      <c r="G21" s="40">
        <v>4918847315963</v>
      </c>
      <c r="H21" s="37"/>
      <c r="I21" s="40">
        <v>-449665576629</v>
      </c>
      <c r="J21" s="37"/>
      <c r="K21" s="40">
        <v>1305100934</v>
      </c>
      <c r="L21" s="37"/>
      <c r="M21" s="40">
        <v>4469181739333</v>
      </c>
      <c r="N21" s="37"/>
      <c r="O21" s="40">
        <v>6138185131185</v>
      </c>
      <c r="P21" s="37"/>
      <c r="Q21" s="104">
        <v>-1669003391851</v>
      </c>
      <c r="R21" s="104"/>
    </row>
    <row r="22" spans="1:21" ht="21.75" customHeight="1">
      <c r="A22" s="52" t="s">
        <v>23</v>
      </c>
      <c r="B22" s="37"/>
      <c r="C22" s="40">
        <v>6553572</v>
      </c>
      <c r="D22" s="37"/>
      <c r="E22" s="40">
        <v>86244947227</v>
      </c>
      <c r="F22" s="37"/>
      <c r="G22" s="40">
        <v>111538854824</v>
      </c>
      <c r="H22" s="37"/>
      <c r="I22" s="40">
        <v>-25293907596</v>
      </c>
      <c r="J22" s="37"/>
      <c r="K22" s="40">
        <v>6553572</v>
      </c>
      <c r="L22" s="37"/>
      <c r="M22" s="40">
        <v>86244947227</v>
      </c>
      <c r="N22" s="37"/>
      <c r="O22" s="40">
        <v>153976741992</v>
      </c>
      <c r="P22" s="37"/>
      <c r="Q22" s="104">
        <v>-67731794764</v>
      </c>
      <c r="R22" s="104"/>
    </row>
    <row r="23" spans="1:21" ht="21.75" customHeight="1">
      <c r="A23" s="52" t="s">
        <v>93</v>
      </c>
      <c r="B23" s="37"/>
      <c r="C23" s="40">
        <v>7485587</v>
      </c>
      <c r="D23" s="37"/>
      <c r="E23" s="40">
        <v>187194396512</v>
      </c>
      <c r="F23" s="37"/>
      <c r="G23" s="40">
        <v>184962428556</v>
      </c>
      <c r="H23" s="37"/>
      <c r="I23" s="40">
        <v>2231967956</v>
      </c>
      <c r="J23" s="37"/>
      <c r="K23" s="40">
        <v>7485587</v>
      </c>
      <c r="L23" s="37"/>
      <c r="M23" s="40">
        <v>187194396512</v>
      </c>
      <c r="N23" s="37"/>
      <c r="O23" s="40">
        <v>173759275082</v>
      </c>
      <c r="P23" s="37"/>
      <c r="Q23" s="104">
        <v>13435121430</v>
      </c>
      <c r="R23" s="104"/>
    </row>
    <row r="24" spans="1:21" ht="21.75" customHeight="1">
      <c r="A24" s="52" t="s">
        <v>19</v>
      </c>
      <c r="B24" s="37"/>
      <c r="C24" s="40">
        <v>119187901</v>
      </c>
      <c r="D24" s="37"/>
      <c r="E24" s="40">
        <v>592032768748</v>
      </c>
      <c r="F24" s="37"/>
      <c r="G24" s="40">
        <v>579011321456</v>
      </c>
      <c r="H24" s="37"/>
      <c r="I24" s="40">
        <v>13021447292</v>
      </c>
      <c r="J24" s="37"/>
      <c r="K24" s="40">
        <v>119187901</v>
      </c>
      <c r="L24" s="37"/>
      <c r="M24" s="40">
        <v>592032768748</v>
      </c>
      <c r="N24" s="37"/>
      <c r="O24" s="40">
        <v>519357250986</v>
      </c>
      <c r="P24" s="37"/>
      <c r="Q24" s="104">
        <v>72675517762</v>
      </c>
      <c r="R24" s="104"/>
    </row>
    <row r="25" spans="1:21" ht="21.75" customHeight="1">
      <c r="A25" s="52" t="s">
        <v>98</v>
      </c>
      <c r="B25" s="37"/>
      <c r="C25" s="40">
        <v>5824670</v>
      </c>
      <c r="D25" s="37"/>
      <c r="E25" s="40">
        <v>65398779529</v>
      </c>
      <c r="F25" s="37"/>
      <c r="G25" s="40">
        <v>64006944417</v>
      </c>
      <c r="H25" s="37"/>
      <c r="I25" s="40">
        <v>1391835112</v>
      </c>
      <c r="J25" s="37"/>
      <c r="K25" s="40">
        <v>5824670</v>
      </c>
      <c r="L25" s="37"/>
      <c r="M25" s="40">
        <v>65398779529</v>
      </c>
      <c r="N25" s="37"/>
      <c r="O25" s="40">
        <v>58257621258</v>
      </c>
      <c r="P25" s="37"/>
      <c r="Q25" s="104">
        <v>7141158271</v>
      </c>
      <c r="R25" s="104"/>
    </row>
    <row r="26" spans="1:21" ht="21.75" customHeight="1">
      <c r="A26" s="52" t="s">
        <v>96</v>
      </c>
      <c r="B26" s="37"/>
      <c r="C26" s="40">
        <v>22929000</v>
      </c>
      <c r="D26" s="37"/>
      <c r="E26" s="40">
        <v>306434475760</v>
      </c>
      <c r="F26" s="37"/>
      <c r="G26" s="40">
        <v>298892249192</v>
      </c>
      <c r="H26" s="37"/>
      <c r="I26" s="40">
        <v>7542226568</v>
      </c>
      <c r="J26" s="37"/>
      <c r="K26" s="40">
        <v>22929000</v>
      </c>
      <c r="L26" s="37"/>
      <c r="M26" s="40">
        <v>306434475760</v>
      </c>
      <c r="N26" s="37"/>
      <c r="O26" s="40">
        <v>289445193758</v>
      </c>
      <c r="P26" s="37"/>
      <c r="Q26" s="104">
        <v>16989282002</v>
      </c>
      <c r="R26" s="104"/>
    </row>
    <row r="27" spans="1:21" ht="21.75" customHeight="1">
      <c r="A27" s="52" t="s">
        <v>26</v>
      </c>
      <c r="B27" s="37"/>
      <c r="C27" s="40">
        <v>25726590</v>
      </c>
      <c r="D27" s="37"/>
      <c r="E27" s="40">
        <v>45321507626</v>
      </c>
      <c r="F27" s="37"/>
      <c r="G27" s="40">
        <v>55372959403</v>
      </c>
      <c r="H27" s="37"/>
      <c r="I27" s="40">
        <v>-10051451776</v>
      </c>
      <c r="J27" s="37"/>
      <c r="K27" s="40">
        <v>25726590</v>
      </c>
      <c r="L27" s="37"/>
      <c r="M27" s="40">
        <v>45321507626</v>
      </c>
      <c r="N27" s="37"/>
      <c r="O27" s="40">
        <v>62082496266</v>
      </c>
      <c r="P27" s="37"/>
      <c r="Q27" s="104">
        <v>-16760988639</v>
      </c>
      <c r="R27" s="104"/>
    </row>
    <row r="28" spans="1:21" ht="21.75" customHeight="1">
      <c r="A28" s="52" t="s">
        <v>33</v>
      </c>
      <c r="B28" s="37"/>
      <c r="C28" s="40">
        <v>1092556</v>
      </c>
      <c r="D28" s="37"/>
      <c r="E28" s="40">
        <v>15775435750</v>
      </c>
      <c r="F28" s="37"/>
      <c r="G28" s="40">
        <v>18603005202</v>
      </c>
      <c r="H28" s="37"/>
      <c r="I28" s="40">
        <v>-2827569451</v>
      </c>
      <c r="J28" s="37"/>
      <c r="K28" s="40">
        <v>1092556</v>
      </c>
      <c r="L28" s="37"/>
      <c r="M28" s="40">
        <v>15775435750</v>
      </c>
      <c r="N28" s="37"/>
      <c r="O28" s="40">
        <v>15402050709</v>
      </c>
      <c r="P28" s="37"/>
      <c r="Q28" s="104">
        <v>373385041</v>
      </c>
      <c r="R28" s="104"/>
    </row>
    <row r="29" spans="1:21" ht="21.75" customHeight="1">
      <c r="A29" s="52" t="s">
        <v>22</v>
      </c>
      <c r="B29" s="37"/>
      <c r="C29" s="40">
        <v>590590002</v>
      </c>
      <c r="D29" s="37"/>
      <c r="E29" s="40">
        <v>4703424994179</v>
      </c>
      <c r="F29" s="37"/>
      <c r="G29" s="40">
        <v>4831128206764</v>
      </c>
      <c r="H29" s="37"/>
      <c r="I29" s="40">
        <v>-127703212584</v>
      </c>
      <c r="J29" s="37"/>
      <c r="K29" s="40">
        <v>590590002</v>
      </c>
      <c r="L29" s="37"/>
      <c r="M29" s="40">
        <v>4703424994179</v>
      </c>
      <c r="N29" s="37"/>
      <c r="O29" s="40">
        <v>5206996897060</v>
      </c>
      <c r="P29" s="37"/>
      <c r="Q29" s="104">
        <v>-503571902880</v>
      </c>
      <c r="R29" s="104"/>
    </row>
    <row r="30" spans="1:21" ht="21.75" customHeight="1">
      <c r="A30" s="52" t="s">
        <v>24</v>
      </c>
      <c r="B30" s="37"/>
      <c r="C30" s="40">
        <v>3786995323</v>
      </c>
      <c r="D30" s="37"/>
      <c r="E30" s="40">
        <v>24975173563259</v>
      </c>
      <c r="F30" s="37"/>
      <c r="G30" s="40">
        <v>27169925498307</v>
      </c>
      <c r="H30" s="37"/>
      <c r="I30" s="40">
        <v>-2194751935047</v>
      </c>
      <c r="J30" s="37"/>
      <c r="K30" s="40">
        <v>3786995323</v>
      </c>
      <c r="L30" s="37"/>
      <c r="M30" s="40">
        <v>24975173563259</v>
      </c>
      <c r="N30" s="37"/>
      <c r="O30" s="40">
        <v>26422714975820</v>
      </c>
      <c r="P30" s="37"/>
      <c r="Q30" s="104">
        <v>-1447541412560</v>
      </c>
      <c r="R30" s="104"/>
    </row>
    <row r="31" spans="1:21" ht="21.75" customHeight="1">
      <c r="A31" s="52" t="s">
        <v>20</v>
      </c>
      <c r="B31" s="37"/>
      <c r="C31" s="40">
        <v>20290400</v>
      </c>
      <c r="D31" s="37"/>
      <c r="E31" s="40">
        <v>618386868528</v>
      </c>
      <c r="F31" s="37"/>
      <c r="G31" s="40">
        <v>711062394803</v>
      </c>
      <c r="H31" s="37"/>
      <c r="I31" s="40">
        <v>-92675526275</v>
      </c>
      <c r="J31" s="37"/>
      <c r="K31" s="40">
        <v>20290400</v>
      </c>
      <c r="L31" s="37"/>
      <c r="M31" s="40">
        <v>618386868528</v>
      </c>
      <c r="N31" s="37"/>
      <c r="O31" s="40">
        <v>708977059036</v>
      </c>
      <c r="P31" s="37"/>
      <c r="Q31" s="104">
        <v>-90590190508</v>
      </c>
      <c r="R31" s="104"/>
      <c r="T31" s="13"/>
      <c r="U31" s="13"/>
    </row>
    <row r="32" spans="1:21" ht="21.75" customHeight="1">
      <c r="A32" s="52" t="s">
        <v>66</v>
      </c>
      <c r="B32" s="37"/>
      <c r="C32" s="40">
        <v>5625000</v>
      </c>
      <c r="D32" s="37"/>
      <c r="E32" s="40">
        <v>3090563437</v>
      </c>
      <c r="F32" s="37"/>
      <c r="G32" s="40">
        <v>-2434731874</v>
      </c>
      <c r="H32" s="37"/>
      <c r="I32" s="40">
        <v>655831563</v>
      </c>
      <c r="J32" s="37"/>
      <c r="K32" s="40">
        <v>5625000</v>
      </c>
      <c r="L32" s="37"/>
      <c r="M32" s="40">
        <v>3090563437</v>
      </c>
      <c r="N32" s="37"/>
      <c r="O32" s="40">
        <v>-2431126874</v>
      </c>
      <c r="P32" s="37"/>
      <c r="Q32" s="104">
        <v>659436563</v>
      </c>
      <c r="R32" s="104"/>
    </row>
    <row r="33" spans="1:18" ht="21.75" customHeight="1">
      <c r="A33" s="52" t="s">
        <v>68</v>
      </c>
      <c r="B33" s="37"/>
      <c r="C33" s="40">
        <v>5008000</v>
      </c>
      <c r="D33" s="37"/>
      <c r="E33" s="40">
        <v>1450824110</v>
      </c>
      <c r="F33" s="37"/>
      <c r="G33" s="40">
        <v>2096939719</v>
      </c>
      <c r="H33" s="37"/>
      <c r="I33" s="40">
        <v>3547763829</v>
      </c>
      <c r="J33" s="37"/>
      <c r="K33" s="40">
        <v>5008000</v>
      </c>
      <c r="L33" s="37"/>
      <c r="M33" s="40">
        <v>1450824110</v>
      </c>
      <c r="N33" s="37"/>
      <c r="O33" s="40">
        <v>-398108221</v>
      </c>
      <c r="P33" s="37"/>
      <c r="Q33" s="104">
        <v>1052715889</v>
      </c>
      <c r="R33" s="104"/>
    </row>
    <row r="34" spans="1:18" ht="21.75" customHeight="1">
      <c r="A34" s="52" t="s">
        <v>69</v>
      </c>
      <c r="B34" s="37"/>
      <c r="C34" s="40">
        <v>17348000</v>
      </c>
      <c r="D34" s="37"/>
      <c r="E34" s="40">
        <v>2582189602</v>
      </c>
      <c r="F34" s="37"/>
      <c r="G34" s="40">
        <v>6134900449</v>
      </c>
      <c r="H34" s="37"/>
      <c r="I34" s="40">
        <v>8717090051</v>
      </c>
      <c r="J34" s="37"/>
      <c r="K34" s="40">
        <v>17348000</v>
      </c>
      <c r="L34" s="37"/>
      <c r="M34" s="40">
        <v>2582189602</v>
      </c>
      <c r="N34" s="37"/>
      <c r="O34" s="40">
        <v>1595104289</v>
      </c>
      <c r="P34" s="37"/>
      <c r="Q34" s="104">
        <v>4177293891</v>
      </c>
      <c r="R34" s="104"/>
    </row>
    <row r="35" spans="1:18" ht="21.75" customHeight="1">
      <c r="A35" s="52" t="s">
        <v>70</v>
      </c>
      <c r="B35" s="37"/>
      <c r="C35" s="40">
        <v>3049000</v>
      </c>
      <c r="D35" s="37"/>
      <c r="E35" s="40">
        <v>91375785</v>
      </c>
      <c r="F35" s="37"/>
      <c r="G35" s="40">
        <v>1644764148</v>
      </c>
      <c r="H35" s="37"/>
      <c r="I35" s="40">
        <v>1736139933</v>
      </c>
      <c r="J35" s="37"/>
      <c r="K35" s="40">
        <v>3049000</v>
      </c>
      <c r="L35" s="37"/>
      <c r="M35" s="40">
        <v>91375785</v>
      </c>
      <c r="N35" s="37"/>
      <c r="O35" s="40">
        <v>703298430</v>
      </c>
      <c r="P35" s="37"/>
      <c r="Q35" s="104">
        <v>794674215</v>
      </c>
      <c r="R35" s="104"/>
    </row>
    <row r="36" spans="1:18" ht="21.75" customHeight="1">
      <c r="A36" s="52" t="s">
        <v>71</v>
      </c>
      <c r="B36" s="37"/>
      <c r="C36" s="40">
        <v>6580000</v>
      </c>
      <c r="D36" s="37"/>
      <c r="E36" s="40">
        <v>131464452</v>
      </c>
      <c r="F36" s="37"/>
      <c r="G36" s="40">
        <v>1607184136</v>
      </c>
      <c r="H36" s="37"/>
      <c r="I36" s="40">
        <v>1738648588</v>
      </c>
      <c r="J36" s="37"/>
      <c r="K36" s="40">
        <v>6580000</v>
      </c>
      <c r="L36" s="37"/>
      <c r="M36" s="40">
        <v>131464452</v>
      </c>
      <c r="N36" s="37"/>
      <c r="O36" s="40">
        <v>916571096</v>
      </c>
      <c r="P36" s="37"/>
      <c r="Q36" s="104">
        <v>1048035548</v>
      </c>
      <c r="R36" s="104"/>
    </row>
    <row r="37" spans="1:18" ht="21.75" customHeight="1">
      <c r="A37" s="52" t="s">
        <v>72</v>
      </c>
      <c r="B37" s="37"/>
      <c r="C37" s="40">
        <v>50000</v>
      </c>
      <c r="D37" s="37"/>
      <c r="E37" s="40">
        <v>9989700</v>
      </c>
      <c r="F37" s="37"/>
      <c r="G37" s="40">
        <v>-9989700</v>
      </c>
      <c r="H37" s="37"/>
      <c r="I37" s="40">
        <v>0</v>
      </c>
      <c r="J37" s="37"/>
      <c r="K37" s="40">
        <v>50000</v>
      </c>
      <c r="L37" s="37"/>
      <c r="M37" s="40">
        <v>9989700</v>
      </c>
      <c r="N37" s="37"/>
      <c r="O37" s="40">
        <v>-9979400</v>
      </c>
      <c r="P37" s="37"/>
      <c r="Q37" s="104">
        <v>10300</v>
      </c>
      <c r="R37" s="104"/>
    </row>
    <row r="38" spans="1:18" ht="21.75" customHeight="1">
      <c r="A38" s="52" t="s">
        <v>73</v>
      </c>
      <c r="B38" s="37"/>
      <c r="C38" s="40">
        <v>1100000</v>
      </c>
      <c r="D38" s="37"/>
      <c r="E38" s="40">
        <v>164830050</v>
      </c>
      <c r="F38" s="37"/>
      <c r="G38" s="40">
        <v>-164830050</v>
      </c>
      <c r="H38" s="37"/>
      <c r="I38" s="40">
        <v>0</v>
      </c>
      <c r="J38" s="37"/>
      <c r="K38" s="40">
        <v>1100000</v>
      </c>
      <c r="L38" s="37"/>
      <c r="M38" s="40">
        <v>164830050</v>
      </c>
      <c r="N38" s="37"/>
      <c r="O38" s="40">
        <v>-134660100</v>
      </c>
      <c r="P38" s="37"/>
      <c r="Q38" s="104">
        <v>30169950</v>
      </c>
      <c r="R38" s="104"/>
    </row>
    <row r="39" spans="1:18" ht="21.75" customHeight="1">
      <c r="A39" s="52" t="s">
        <v>74</v>
      </c>
      <c r="B39" s="37"/>
      <c r="C39" s="40">
        <v>7004000</v>
      </c>
      <c r="D39" s="37"/>
      <c r="E39" s="40">
        <v>209903576</v>
      </c>
      <c r="F39" s="37"/>
      <c r="G39" s="40">
        <v>-89926307</v>
      </c>
      <c r="H39" s="37"/>
      <c r="I39" s="40">
        <v>119977269</v>
      </c>
      <c r="J39" s="37"/>
      <c r="K39" s="40">
        <v>7004000</v>
      </c>
      <c r="L39" s="37"/>
      <c r="M39" s="40">
        <v>209903576</v>
      </c>
      <c r="N39" s="37"/>
      <c r="O39" s="40">
        <v>210432847</v>
      </c>
      <c r="P39" s="37"/>
      <c r="Q39" s="104">
        <v>420336423</v>
      </c>
      <c r="R39" s="104"/>
    </row>
    <row r="40" spans="1:18" ht="21.75" customHeight="1">
      <c r="A40" s="52" t="s">
        <v>75</v>
      </c>
      <c r="B40" s="37"/>
      <c r="C40" s="40">
        <v>1250000</v>
      </c>
      <c r="D40" s="37"/>
      <c r="E40" s="40">
        <v>74922750</v>
      </c>
      <c r="F40" s="37"/>
      <c r="G40" s="40">
        <v>-74922750</v>
      </c>
      <c r="H40" s="37"/>
      <c r="I40" s="40">
        <v>0</v>
      </c>
      <c r="J40" s="37"/>
      <c r="K40" s="40">
        <v>1250000</v>
      </c>
      <c r="L40" s="37"/>
      <c r="M40" s="40">
        <v>74922750</v>
      </c>
      <c r="N40" s="37"/>
      <c r="O40" s="40">
        <v>-77345500</v>
      </c>
      <c r="P40" s="37"/>
      <c r="Q40" s="104">
        <v>-2422750</v>
      </c>
      <c r="R40" s="104"/>
    </row>
    <row r="41" spans="1:18" ht="21.75" customHeight="1">
      <c r="A41" s="52" t="s">
        <v>76</v>
      </c>
      <c r="B41" s="37"/>
      <c r="C41" s="40">
        <v>1398000</v>
      </c>
      <c r="D41" s="37"/>
      <c r="E41" s="40">
        <v>167587207</v>
      </c>
      <c r="F41" s="37"/>
      <c r="G41" s="40">
        <v>-167414415</v>
      </c>
      <c r="H41" s="37"/>
      <c r="I41" s="40">
        <v>172792</v>
      </c>
      <c r="J41" s="37"/>
      <c r="K41" s="40">
        <v>1398000</v>
      </c>
      <c r="L41" s="37"/>
      <c r="M41" s="40">
        <v>167587207</v>
      </c>
      <c r="N41" s="37"/>
      <c r="O41" s="40">
        <v>-167414415</v>
      </c>
      <c r="P41" s="37"/>
      <c r="Q41" s="104">
        <v>172792</v>
      </c>
      <c r="R41" s="104"/>
    </row>
    <row r="42" spans="1:18" ht="21.75" customHeight="1">
      <c r="A42" s="52" t="s">
        <v>78</v>
      </c>
      <c r="B42" s="37"/>
      <c r="C42" s="40">
        <v>1000000</v>
      </c>
      <c r="D42" s="37"/>
      <c r="E42" s="40">
        <v>49948500</v>
      </c>
      <c r="F42" s="37"/>
      <c r="G42" s="40">
        <v>-49897000</v>
      </c>
      <c r="H42" s="37"/>
      <c r="I42" s="40">
        <v>51500</v>
      </c>
      <c r="J42" s="37"/>
      <c r="K42" s="40">
        <v>1000000</v>
      </c>
      <c r="L42" s="37"/>
      <c r="M42" s="40">
        <v>49948500</v>
      </c>
      <c r="N42" s="37"/>
      <c r="O42" s="40">
        <v>-49897000</v>
      </c>
      <c r="P42" s="37"/>
      <c r="Q42" s="104">
        <v>51500</v>
      </c>
      <c r="R42" s="104"/>
    </row>
    <row r="43" spans="1:18" ht="21.75" customHeight="1">
      <c r="A43" s="52" t="s">
        <v>80</v>
      </c>
      <c r="B43" s="37"/>
      <c r="C43" s="40">
        <v>1868000</v>
      </c>
      <c r="D43" s="37"/>
      <c r="E43" s="40">
        <v>186607596</v>
      </c>
      <c r="F43" s="37"/>
      <c r="G43" s="40">
        <v>-186415192</v>
      </c>
      <c r="H43" s="37"/>
      <c r="I43" s="40">
        <v>192404</v>
      </c>
      <c r="J43" s="37"/>
      <c r="K43" s="40">
        <v>1868000</v>
      </c>
      <c r="L43" s="37"/>
      <c r="M43" s="40">
        <v>186607596</v>
      </c>
      <c r="N43" s="37"/>
      <c r="O43" s="40">
        <v>-186415192</v>
      </c>
      <c r="P43" s="37"/>
      <c r="Q43" s="104">
        <v>192404</v>
      </c>
      <c r="R43" s="104"/>
    </row>
    <row r="44" spans="1:18" ht="21.75" customHeight="1">
      <c r="A44" s="52" t="s">
        <v>82</v>
      </c>
      <c r="B44" s="37"/>
      <c r="C44" s="40">
        <v>6002000</v>
      </c>
      <c r="D44" s="37"/>
      <c r="E44" s="40">
        <v>3657448943</v>
      </c>
      <c r="F44" s="37"/>
      <c r="G44" s="40">
        <v>-5511954886</v>
      </c>
      <c r="H44" s="37"/>
      <c r="I44" s="40">
        <v>-1854505943</v>
      </c>
      <c r="J44" s="37"/>
      <c r="K44" s="40">
        <v>6002000</v>
      </c>
      <c r="L44" s="37"/>
      <c r="M44" s="40">
        <v>3657448943</v>
      </c>
      <c r="N44" s="37"/>
      <c r="O44" s="40">
        <v>-5511954886</v>
      </c>
      <c r="P44" s="37"/>
      <c r="Q44" s="104">
        <v>-1854505943</v>
      </c>
      <c r="R44" s="104"/>
    </row>
    <row r="45" spans="1:18" ht="21.75" customHeight="1">
      <c r="A45" s="52" t="s">
        <v>83</v>
      </c>
      <c r="B45" s="37"/>
      <c r="C45" s="40">
        <v>5000</v>
      </c>
      <c r="D45" s="37"/>
      <c r="E45" s="40">
        <v>9490215</v>
      </c>
      <c r="F45" s="37"/>
      <c r="G45" s="40">
        <v>-8230430</v>
      </c>
      <c r="H45" s="37"/>
      <c r="I45" s="40">
        <v>1259785</v>
      </c>
      <c r="J45" s="37"/>
      <c r="K45" s="40">
        <v>5000</v>
      </c>
      <c r="L45" s="37"/>
      <c r="M45" s="40">
        <v>9490215</v>
      </c>
      <c r="N45" s="37"/>
      <c r="O45" s="40">
        <v>-8230430</v>
      </c>
      <c r="P45" s="37"/>
      <c r="Q45" s="104">
        <v>1259785</v>
      </c>
      <c r="R45" s="104"/>
    </row>
    <row r="46" spans="1:18" ht="21.75" customHeight="1">
      <c r="A46" s="52" t="s">
        <v>84</v>
      </c>
      <c r="B46" s="37"/>
      <c r="C46" s="40">
        <v>1001000</v>
      </c>
      <c r="D46" s="37"/>
      <c r="E46" s="40">
        <v>283991187</v>
      </c>
      <c r="F46" s="37"/>
      <c r="G46" s="40">
        <v>-417792374</v>
      </c>
      <c r="H46" s="37"/>
      <c r="I46" s="40">
        <v>-133801187</v>
      </c>
      <c r="J46" s="37"/>
      <c r="K46" s="40">
        <v>1001000</v>
      </c>
      <c r="L46" s="37"/>
      <c r="M46" s="40">
        <v>283991187</v>
      </c>
      <c r="N46" s="37"/>
      <c r="O46" s="40">
        <v>-417792374</v>
      </c>
      <c r="P46" s="37"/>
      <c r="Q46" s="104">
        <v>-133801187</v>
      </c>
      <c r="R46" s="104"/>
    </row>
    <row r="47" spans="1:18" s="96" customFormat="1" ht="18.75">
      <c r="A47" s="52" t="s">
        <v>212</v>
      </c>
      <c r="B47" s="37"/>
      <c r="C47" s="40">
        <v>2606</v>
      </c>
      <c r="D47" s="37"/>
      <c r="E47" s="40">
        <v>17709551</v>
      </c>
      <c r="F47" s="37"/>
      <c r="G47" s="40">
        <f>I47-E47</f>
        <v>-11227152</v>
      </c>
      <c r="H47" s="37"/>
      <c r="I47" s="40">
        <v>6482399</v>
      </c>
      <c r="J47" s="37"/>
      <c r="K47" s="40">
        <v>2606</v>
      </c>
      <c r="L47" s="37"/>
      <c r="M47" s="40">
        <v>17709551</v>
      </c>
      <c r="N47" s="37"/>
      <c r="O47" s="40">
        <f>Q47-M47</f>
        <v>-11220148</v>
      </c>
      <c r="P47" s="37"/>
      <c r="Q47" s="104">
        <v>6489403</v>
      </c>
      <c r="R47" s="104"/>
    </row>
    <row r="48" spans="1:18" s="96" customFormat="1" ht="18.75">
      <c r="A48" s="52" t="s">
        <v>213</v>
      </c>
      <c r="B48" s="37"/>
      <c r="C48" s="40">
        <v>1271992</v>
      </c>
      <c r="D48" s="37"/>
      <c r="E48" s="40">
        <v>1615871860</v>
      </c>
      <c r="F48" s="37"/>
      <c r="G48" s="40">
        <f t="shared" ref="G48:G62" si="0">I48-E48</f>
        <v>-1609286677</v>
      </c>
      <c r="H48" s="37"/>
      <c r="I48" s="40">
        <v>6585183</v>
      </c>
      <c r="J48" s="37"/>
      <c r="K48" s="40">
        <v>7241992</v>
      </c>
      <c r="L48" s="37"/>
      <c r="M48" s="40">
        <v>1615871860</v>
      </c>
      <c r="N48" s="37"/>
      <c r="O48" s="40">
        <f t="shared" ref="O48:O56" si="1">Q48-M48</f>
        <v>-1600674301</v>
      </c>
      <c r="P48" s="37"/>
      <c r="Q48" s="104">
        <v>15197559</v>
      </c>
      <c r="R48" s="104"/>
    </row>
    <row r="49" spans="1:18" s="96" customFormat="1" ht="18.75">
      <c r="A49" s="52" t="s">
        <v>214</v>
      </c>
      <c r="B49" s="37"/>
      <c r="C49" s="40">
        <v>2606542</v>
      </c>
      <c r="D49" s="37"/>
      <c r="E49" s="40">
        <v>69133856</v>
      </c>
      <c r="F49" s="37"/>
      <c r="G49" s="40">
        <f t="shared" si="0"/>
        <v>-53953134</v>
      </c>
      <c r="H49" s="37"/>
      <c r="I49" s="40">
        <v>15180722</v>
      </c>
      <c r="J49" s="37"/>
      <c r="K49" s="40">
        <v>2721542</v>
      </c>
      <c r="L49" s="37"/>
      <c r="M49" s="40">
        <v>69133856</v>
      </c>
      <c r="N49" s="37"/>
      <c r="O49" s="40">
        <f t="shared" si="1"/>
        <v>-52358178</v>
      </c>
      <c r="P49" s="37"/>
      <c r="Q49" s="104">
        <v>16775678</v>
      </c>
      <c r="R49" s="104"/>
    </row>
    <row r="50" spans="1:18" s="96" customFormat="1" ht="18.75">
      <c r="A50" s="52" t="s">
        <v>215</v>
      </c>
      <c r="B50" s="37"/>
      <c r="C50" s="40">
        <v>6947273</v>
      </c>
      <c r="D50" s="37"/>
      <c r="E50" s="40">
        <v>11426786467</v>
      </c>
      <c r="F50" s="37"/>
      <c r="G50" s="40">
        <f t="shared" si="0"/>
        <v>-11611815182</v>
      </c>
      <c r="H50" s="37"/>
      <c r="I50" s="40">
        <v>-185028715</v>
      </c>
      <c r="J50" s="37"/>
      <c r="K50" s="40">
        <v>15363273</v>
      </c>
      <c r="L50" s="37"/>
      <c r="M50" s="40">
        <v>11426786467</v>
      </c>
      <c r="N50" s="37"/>
      <c r="O50" s="40">
        <f t="shared" si="1"/>
        <v>-10116924708</v>
      </c>
      <c r="P50" s="37"/>
      <c r="Q50" s="104">
        <v>1309861759</v>
      </c>
      <c r="R50" s="104"/>
    </row>
    <row r="51" spans="1:18" s="96" customFormat="1" ht="18.75">
      <c r="A51" s="52" t="s">
        <v>216</v>
      </c>
      <c r="B51" s="37"/>
      <c r="C51" s="57">
        <v>13137040</v>
      </c>
      <c r="D51" s="37"/>
      <c r="E51" s="40">
        <v>34192389376</v>
      </c>
      <c r="F51" s="37"/>
      <c r="G51" s="40">
        <f t="shared" si="0"/>
        <v>-23941761498</v>
      </c>
      <c r="H51" s="37"/>
      <c r="I51" s="40">
        <v>10250627878</v>
      </c>
      <c r="J51" s="37"/>
      <c r="K51" s="57">
        <v>13218040</v>
      </c>
      <c r="L51" s="37"/>
      <c r="M51" s="40">
        <v>34192389376</v>
      </c>
      <c r="N51" s="37"/>
      <c r="O51" s="40">
        <f t="shared" si="1"/>
        <v>-24267503077</v>
      </c>
      <c r="P51" s="37"/>
      <c r="Q51" s="104">
        <v>9924886299</v>
      </c>
      <c r="R51" s="104"/>
    </row>
    <row r="52" spans="1:18" s="96" customFormat="1" ht="18.75">
      <c r="A52" s="52" t="s">
        <v>217</v>
      </c>
      <c r="B52" s="37"/>
      <c r="C52" s="57">
        <v>10426169</v>
      </c>
      <c r="D52" s="37"/>
      <c r="E52" s="40">
        <v>54176633708</v>
      </c>
      <c r="F52" s="37"/>
      <c r="G52" s="40">
        <f t="shared" si="0"/>
        <v>-34318294689</v>
      </c>
      <c r="H52" s="37"/>
      <c r="I52" s="40">
        <v>19858339019</v>
      </c>
      <c r="J52" s="37"/>
      <c r="K52" s="57">
        <v>10426169</v>
      </c>
      <c r="L52" s="37"/>
      <c r="M52" s="40">
        <v>54176633708</v>
      </c>
      <c r="N52" s="37"/>
      <c r="O52" s="40">
        <f t="shared" si="1"/>
        <v>-34946870689</v>
      </c>
      <c r="P52" s="37"/>
      <c r="Q52" s="104">
        <v>19229763019</v>
      </c>
      <c r="R52" s="104"/>
    </row>
    <row r="53" spans="1:18" s="96" customFormat="1" ht="18.75">
      <c r="A53" s="52" t="s">
        <v>218</v>
      </c>
      <c r="B53" s="37"/>
      <c r="C53" s="57">
        <v>13032711</v>
      </c>
      <c r="D53" s="37"/>
      <c r="E53" s="40">
        <v>54042402326</v>
      </c>
      <c r="F53" s="37"/>
      <c r="G53" s="40">
        <f t="shared" si="0"/>
        <v>-34240862212</v>
      </c>
      <c r="H53" s="37"/>
      <c r="I53" s="40">
        <v>19801540114</v>
      </c>
      <c r="J53" s="37"/>
      <c r="K53" s="57">
        <v>13032711</v>
      </c>
      <c r="L53" s="37"/>
      <c r="M53" s="40">
        <v>54042402326</v>
      </c>
      <c r="N53" s="37"/>
      <c r="O53" s="40">
        <f t="shared" si="1"/>
        <v>-34669489712</v>
      </c>
      <c r="P53" s="37"/>
      <c r="Q53" s="104">
        <v>19372912614</v>
      </c>
      <c r="R53" s="104"/>
    </row>
    <row r="54" spans="1:18" s="96" customFormat="1" ht="18.75">
      <c r="A54" s="52" t="s">
        <v>219</v>
      </c>
      <c r="B54" s="37"/>
      <c r="C54" s="40">
        <v>62332101</v>
      </c>
      <c r="D54" s="37"/>
      <c r="E54" s="40">
        <v>112193829995</v>
      </c>
      <c r="F54" s="37"/>
      <c r="G54" s="40">
        <f t="shared" si="0"/>
        <v>-114827903330</v>
      </c>
      <c r="H54" s="37"/>
      <c r="I54" s="40">
        <v>-2634073335</v>
      </c>
      <c r="J54" s="37"/>
      <c r="K54" s="40">
        <v>67476101</v>
      </c>
      <c r="L54" s="37"/>
      <c r="M54" s="40">
        <v>112193829995</v>
      </c>
      <c r="N54" s="37"/>
      <c r="O54" s="40">
        <f t="shared" si="1"/>
        <v>-91567018047</v>
      </c>
      <c r="P54" s="37"/>
      <c r="Q54" s="104">
        <v>20626811948</v>
      </c>
      <c r="R54" s="104"/>
    </row>
    <row r="55" spans="1:18" s="96" customFormat="1" ht="18.75">
      <c r="A55" s="52" t="s">
        <v>220</v>
      </c>
      <c r="B55" s="37"/>
      <c r="C55" s="40">
        <v>40466327</v>
      </c>
      <c r="D55" s="37"/>
      <c r="E55" s="40">
        <v>151283122327</v>
      </c>
      <c r="F55" s="37"/>
      <c r="G55" s="40">
        <f t="shared" si="0"/>
        <v>-144911159465</v>
      </c>
      <c r="H55" s="37"/>
      <c r="I55" s="40">
        <v>6371962862</v>
      </c>
      <c r="J55" s="37"/>
      <c r="K55" s="40">
        <v>50311327</v>
      </c>
      <c r="L55" s="37"/>
      <c r="M55" s="40">
        <v>151283122327</v>
      </c>
      <c r="N55" s="37"/>
      <c r="O55" s="40">
        <f t="shared" si="1"/>
        <v>-129812355932</v>
      </c>
      <c r="P55" s="37"/>
      <c r="Q55" s="104">
        <v>21470766395</v>
      </c>
      <c r="R55" s="104"/>
    </row>
    <row r="56" spans="1:18" s="96" customFormat="1" ht="18.75">
      <c r="A56" s="52" t="s">
        <v>221</v>
      </c>
      <c r="B56" s="37"/>
      <c r="C56" s="40">
        <v>18529909</v>
      </c>
      <c r="D56" s="37"/>
      <c r="E56" s="40">
        <v>74125779390</v>
      </c>
      <c r="F56" s="37"/>
      <c r="G56" s="40">
        <f t="shared" si="0"/>
        <v>-46789255127</v>
      </c>
      <c r="H56" s="37"/>
      <c r="I56" s="40">
        <v>27336524263</v>
      </c>
      <c r="J56" s="37"/>
      <c r="K56" s="40">
        <v>18530909</v>
      </c>
      <c r="L56" s="37"/>
      <c r="M56" s="40">
        <v>74125779390</v>
      </c>
      <c r="N56" s="37"/>
      <c r="O56" s="40">
        <f t="shared" si="1"/>
        <v>-50426984088</v>
      </c>
      <c r="P56" s="37"/>
      <c r="Q56" s="104">
        <v>23698795302</v>
      </c>
      <c r="R56" s="104"/>
    </row>
    <row r="57" spans="1:18" s="96" customFormat="1" ht="18.75">
      <c r="A57" s="52" t="s">
        <v>222</v>
      </c>
      <c r="B57" s="37"/>
      <c r="C57" s="40">
        <v>4939000</v>
      </c>
      <c r="D57" s="37"/>
      <c r="E57" s="40">
        <v>5820171883</v>
      </c>
      <c r="F57" s="37"/>
      <c r="G57" s="40">
        <f t="shared" si="0"/>
        <v>-6767791274</v>
      </c>
      <c r="H57" s="37"/>
      <c r="I57" s="40">
        <v>-947619391</v>
      </c>
      <c r="J57" s="37"/>
      <c r="K57" s="40"/>
      <c r="L57" s="37"/>
      <c r="M57" s="40"/>
      <c r="N57" s="37"/>
      <c r="O57" s="40"/>
      <c r="P57" s="37"/>
      <c r="Q57" s="104"/>
      <c r="R57" s="104"/>
    </row>
    <row r="58" spans="1:18" s="96" customFormat="1" ht="18.75">
      <c r="A58" s="52" t="s">
        <v>223</v>
      </c>
      <c r="B58" s="37"/>
      <c r="C58" s="40">
        <v>1016000</v>
      </c>
      <c r="D58" s="37"/>
      <c r="E58" s="40">
        <v>1339758698</v>
      </c>
      <c r="F58" s="37"/>
      <c r="G58" s="40">
        <f t="shared" si="0"/>
        <v>-1246259361</v>
      </c>
      <c r="H58" s="37"/>
      <c r="I58" s="40">
        <v>93499337</v>
      </c>
      <c r="J58" s="37"/>
      <c r="K58" s="40"/>
      <c r="L58" s="37"/>
      <c r="M58" s="40"/>
      <c r="N58" s="37"/>
      <c r="O58" s="40"/>
      <c r="P58" s="37"/>
      <c r="Q58" s="104"/>
      <c r="R58" s="104"/>
    </row>
    <row r="59" spans="1:18" s="96" customFormat="1" ht="18.75">
      <c r="A59" s="52" t="s">
        <v>224</v>
      </c>
      <c r="B59" s="37"/>
      <c r="C59" s="40">
        <v>1000</v>
      </c>
      <c r="D59" s="37"/>
      <c r="E59" s="40">
        <v>808784</v>
      </c>
      <c r="F59" s="37"/>
      <c r="G59" s="40">
        <f t="shared" si="0"/>
        <v>-610607</v>
      </c>
      <c r="H59" s="37"/>
      <c r="I59" s="40">
        <v>198177</v>
      </c>
      <c r="J59" s="37"/>
      <c r="K59" s="40"/>
      <c r="L59" s="37"/>
      <c r="M59" s="40"/>
      <c r="N59" s="37"/>
      <c r="O59" s="40"/>
      <c r="P59" s="37"/>
      <c r="Q59" s="104"/>
      <c r="R59" s="104"/>
    </row>
    <row r="60" spans="1:18" s="96" customFormat="1" ht="18.75">
      <c r="A60" s="52" t="s">
        <v>225</v>
      </c>
      <c r="B60" s="37"/>
      <c r="C60" s="40">
        <v>9218000</v>
      </c>
      <c r="D60" s="37"/>
      <c r="E60" s="40">
        <v>10427136542</v>
      </c>
      <c r="F60" s="37"/>
      <c r="G60" s="40">
        <f t="shared" si="0"/>
        <v>-4560546341</v>
      </c>
      <c r="H60" s="37"/>
      <c r="I60" s="40">
        <v>5866590201</v>
      </c>
      <c r="J60" s="37"/>
      <c r="K60" s="40"/>
      <c r="L60" s="37"/>
      <c r="M60" s="40"/>
      <c r="N60" s="37"/>
      <c r="O60" s="40"/>
      <c r="P60" s="37"/>
      <c r="Q60" s="104"/>
      <c r="R60" s="104"/>
    </row>
    <row r="61" spans="1:18" s="96" customFormat="1" ht="18.75">
      <c r="A61" s="52" t="s">
        <v>226</v>
      </c>
      <c r="B61" s="37"/>
      <c r="C61" s="40">
        <v>3412000</v>
      </c>
      <c r="D61" s="37"/>
      <c r="E61" s="40">
        <v>2561942792</v>
      </c>
      <c r="F61" s="37"/>
      <c r="G61" s="40">
        <f t="shared" si="0"/>
        <v>-2214936269</v>
      </c>
      <c r="H61" s="37"/>
      <c r="I61" s="40">
        <v>347006523</v>
      </c>
      <c r="J61" s="37"/>
      <c r="K61" s="40"/>
      <c r="L61" s="37"/>
      <c r="M61" s="40"/>
      <c r="N61" s="37"/>
      <c r="O61" s="40"/>
      <c r="P61" s="37"/>
      <c r="Q61" s="104"/>
      <c r="R61" s="104"/>
    </row>
    <row r="62" spans="1:18" s="96" customFormat="1" ht="18.75">
      <c r="A62" s="52" t="s">
        <v>227</v>
      </c>
      <c r="B62" s="37"/>
      <c r="C62" s="40">
        <v>5197000</v>
      </c>
      <c r="D62" s="37"/>
      <c r="E62" s="40">
        <v>2495075843</v>
      </c>
      <c r="F62" s="37"/>
      <c r="G62" s="40">
        <f t="shared" si="0"/>
        <v>-2549324662</v>
      </c>
      <c r="H62" s="37"/>
      <c r="I62" s="40">
        <v>-54248819</v>
      </c>
      <c r="J62" s="37"/>
      <c r="K62" s="40"/>
      <c r="L62" s="37"/>
      <c r="M62" s="40"/>
      <c r="N62" s="37"/>
      <c r="O62" s="40"/>
      <c r="P62" s="37"/>
      <c r="Q62" s="104"/>
      <c r="R62" s="104"/>
    </row>
    <row r="63" spans="1:18" ht="21.75" customHeight="1" thickBot="1">
      <c r="A63" s="50" t="s">
        <v>36</v>
      </c>
      <c r="B63" s="37"/>
      <c r="C63" s="42">
        <f>SUM(C8:C62)</f>
        <v>10878788526</v>
      </c>
      <c r="D63" s="37"/>
      <c r="E63" s="42">
        <f>SUM(E8:E62)</f>
        <v>58099136095147</v>
      </c>
      <c r="F63" s="37"/>
      <c r="G63" s="42">
        <f>SUM(G8:G62)</f>
        <v>60110120141768</v>
      </c>
      <c r="H63" s="37"/>
      <c r="I63" s="42">
        <f>SUM(I8:I62)</f>
        <v>-2865558653618</v>
      </c>
      <c r="J63" s="37"/>
      <c r="K63" s="42">
        <f>SUM(K8:K62)</f>
        <v>10884577526</v>
      </c>
      <c r="L63" s="37"/>
      <c r="M63" s="42">
        <f>SUM(M8:M62)</f>
        <v>58076491200605</v>
      </c>
      <c r="N63" s="37"/>
      <c r="O63" s="42">
        <f>SUM(O8:O62)</f>
        <v>60415195625842</v>
      </c>
      <c r="P63" s="37"/>
      <c r="Q63" s="108">
        <f>SUM(Q8:R61)</f>
        <v>-3105582258446</v>
      </c>
      <c r="R63" s="108"/>
    </row>
    <row r="64" spans="1:18" ht="13.5" thickTop="1"/>
    <row r="65" spans="1:17">
      <c r="C65" s="14"/>
      <c r="I65" s="13"/>
    </row>
    <row r="66" spans="1:17">
      <c r="C66" s="15"/>
      <c r="E66" s="17"/>
      <c r="I66" s="18"/>
      <c r="Q66" s="13"/>
    </row>
    <row r="67" spans="1:17">
      <c r="A67" s="16"/>
      <c r="C67" s="13"/>
      <c r="E67" s="13"/>
      <c r="I67" s="13"/>
      <c r="Q67" s="13"/>
    </row>
    <row r="68" spans="1:17">
      <c r="I68" s="13"/>
    </row>
  </sheetData>
  <mergeCells count="64">
    <mergeCell ref="Q58:R58"/>
    <mergeCell ref="Q59:R59"/>
    <mergeCell ref="Q60:R60"/>
    <mergeCell ref="Q61:R61"/>
    <mergeCell ref="Q62:R62"/>
    <mergeCell ref="Q43:R43"/>
    <mergeCell ref="Q44:R44"/>
    <mergeCell ref="Q45:R45"/>
    <mergeCell ref="Q46:R46"/>
    <mergeCell ref="Q63:R63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38:R38"/>
    <mergeCell ref="Q39:R39"/>
    <mergeCell ref="Q40:R40"/>
    <mergeCell ref="Q41:R41"/>
    <mergeCell ref="Q42:R42"/>
    <mergeCell ref="Q33:R33"/>
    <mergeCell ref="Q34:R34"/>
    <mergeCell ref="Q35:R35"/>
    <mergeCell ref="Q36:R36"/>
    <mergeCell ref="Q37:R37"/>
    <mergeCell ref="Q28:R28"/>
    <mergeCell ref="Q29:R29"/>
    <mergeCell ref="Q30:R30"/>
    <mergeCell ref="Q31:R31"/>
    <mergeCell ref="Q32:R32"/>
    <mergeCell ref="Q23:R23"/>
    <mergeCell ref="Q24:R24"/>
    <mergeCell ref="Q25:R25"/>
    <mergeCell ref="Q26:R26"/>
    <mergeCell ref="Q27:R27"/>
    <mergeCell ref="Q18:R18"/>
    <mergeCell ref="Q19:R19"/>
    <mergeCell ref="Q20:R20"/>
    <mergeCell ref="Q21:R21"/>
    <mergeCell ref="Q22:R22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AB26"/>
  <sheetViews>
    <sheetView rightToLeft="1" view="pageBreakPreview" topLeftCell="G1" zoomScale="90" zoomScaleNormal="100" zoomScaleSheetLayoutView="90" workbookViewId="0">
      <selection activeCell="AB20" sqref="AB20"/>
    </sheetView>
  </sheetViews>
  <sheetFormatPr defaultRowHeight="12.75"/>
  <cols>
    <col min="1" max="2" width="2.5703125" style="37" customWidth="1"/>
    <col min="3" max="3" width="23.42578125" style="37" customWidth="1"/>
    <col min="4" max="5" width="1.28515625" style="37" customWidth="1"/>
    <col min="6" max="6" width="13.85546875" style="37" bestFit="1" customWidth="1"/>
    <col min="7" max="7" width="1.28515625" style="37" customWidth="1"/>
    <col min="8" max="8" width="19" style="37" bestFit="1" customWidth="1"/>
    <col min="9" max="9" width="1.28515625" style="37" customWidth="1"/>
    <col min="10" max="10" width="18.7109375" style="37" bestFit="1" customWidth="1"/>
    <col min="11" max="11" width="1.28515625" style="37" customWidth="1"/>
    <col min="12" max="12" width="14.28515625" style="37" customWidth="1"/>
    <col min="13" max="13" width="1.28515625" style="37" customWidth="1"/>
    <col min="14" max="14" width="17.7109375" style="37" bestFit="1" customWidth="1"/>
    <col min="15" max="15" width="1.28515625" style="37" customWidth="1"/>
    <col min="16" max="16" width="14.28515625" style="37" customWidth="1"/>
    <col min="17" max="17" width="1.28515625" style="37" customWidth="1"/>
    <col min="18" max="18" width="16.140625" style="37" bestFit="1" customWidth="1"/>
    <col min="19" max="19" width="1.28515625" style="37" customWidth="1"/>
    <col min="20" max="20" width="15.5703125" style="37" customWidth="1"/>
    <col min="21" max="21" width="1.28515625" style="37" customWidth="1"/>
    <col min="22" max="22" width="15.5703125" style="37" customWidth="1"/>
    <col min="23" max="23" width="1.28515625" style="37" customWidth="1"/>
    <col min="24" max="24" width="20.5703125" style="37" bestFit="1" customWidth="1"/>
    <col min="25" max="25" width="1.28515625" style="37" customWidth="1"/>
    <col min="26" max="26" width="20.28515625" style="37" bestFit="1" customWidth="1"/>
    <col min="27" max="27" width="1.28515625" style="37" customWidth="1"/>
    <col min="28" max="28" width="15.5703125" style="37" customWidth="1"/>
    <col min="29" max="29" width="0.28515625" style="37" customWidth="1"/>
    <col min="30" max="30" width="9.140625" style="37"/>
    <col min="31" max="31" width="17.5703125" style="37" bestFit="1" customWidth="1"/>
    <col min="32" max="16384" width="9.140625" style="37"/>
  </cols>
  <sheetData>
    <row r="1" spans="1:28" ht="29.1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</row>
    <row r="2" spans="1:28" ht="21.75" customHeight="1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</row>
    <row r="3" spans="1:28" ht="21.7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</row>
    <row r="4" spans="1:28" ht="14.45" customHeight="1">
      <c r="A4" s="101" t="s">
        <v>3</v>
      </c>
      <c r="B4" s="110" t="s">
        <v>4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</row>
    <row r="5" spans="1:28" ht="14.45" customHeight="1">
      <c r="A5" s="110" t="s">
        <v>5</v>
      </c>
      <c r="B5" s="110"/>
      <c r="C5" s="110" t="s">
        <v>6</v>
      </c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</row>
    <row r="6" spans="1:28" ht="14.45" customHeight="1">
      <c r="F6" s="112" t="s">
        <v>7</v>
      </c>
      <c r="G6" s="112"/>
      <c r="H6" s="112"/>
      <c r="I6" s="112"/>
      <c r="J6" s="112"/>
      <c r="L6" s="112" t="s">
        <v>8</v>
      </c>
      <c r="M6" s="112"/>
      <c r="N6" s="112"/>
      <c r="O6" s="112"/>
      <c r="P6" s="112"/>
      <c r="Q6" s="112"/>
      <c r="R6" s="112"/>
      <c r="T6" s="112" t="s">
        <v>9</v>
      </c>
      <c r="U6" s="112"/>
      <c r="V6" s="112"/>
      <c r="W6" s="112"/>
      <c r="X6" s="112"/>
      <c r="Y6" s="112"/>
      <c r="Z6" s="112"/>
      <c r="AA6" s="112"/>
      <c r="AB6" s="112"/>
    </row>
    <row r="7" spans="1:28" ht="14.45" customHeight="1">
      <c r="F7" s="91"/>
      <c r="G7" s="91"/>
      <c r="H7" s="91"/>
      <c r="I7" s="91"/>
      <c r="J7" s="91"/>
      <c r="L7" s="100" t="s">
        <v>10</v>
      </c>
      <c r="M7" s="100"/>
      <c r="N7" s="100"/>
      <c r="O7" s="91"/>
      <c r="P7" s="100" t="s">
        <v>11</v>
      </c>
      <c r="Q7" s="100"/>
      <c r="R7" s="100"/>
      <c r="T7" s="91"/>
      <c r="U7" s="91"/>
      <c r="V7" s="91"/>
      <c r="W7" s="91"/>
      <c r="X7" s="91"/>
      <c r="Y7" s="91"/>
      <c r="Z7" s="91"/>
      <c r="AA7" s="91"/>
      <c r="AB7" s="91"/>
    </row>
    <row r="8" spans="1:28" ht="14.45" customHeight="1">
      <c r="A8" s="112" t="s">
        <v>12</v>
      </c>
      <c r="B8" s="112"/>
      <c r="C8" s="112"/>
      <c r="E8" s="112" t="s">
        <v>13</v>
      </c>
      <c r="F8" s="112"/>
      <c r="H8" s="99" t="s">
        <v>14</v>
      </c>
      <c r="J8" s="99" t="s">
        <v>15</v>
      </c>
      <c r="L8" s="98" t="s">
        <v>13</v>
      </c>
      <c r="M8" s="91"/>
      <c r="N8" s="98" t="s">
        <v>14</v>
      </c>
      <c r="P8" s="98" t="s">
        <v>13</v>
      </c>
      <c r="Q8" s="91"/>
      <c r="R8" s="98" t="s">
        <v>16</v>
      </c>
      <c r="T8" s="99" t="s">
        <v>13</v>
      </c>
      <c r="V8" s="99" t="s">
        <v>17</v>
      </c>
      <c r="X8" s="99" t="s">
        <v>14</v>
      </c>
      <c r="Z8" s="99" t="s">
        <v>15</v>
      </c>
      <c r="AB8" s="99" t="s">
        <v>18</v>
      </c>
    </row>
    <row r="9" spans="1:28" ht="21.75" customHeight="1">
      <c r="A9" s="82" t="s">
        <v>19</v>
      </c>
      <c r="B9" s="82"/>
      <c r="C9" s="82"/>
      <c r="E9" s="106">
        <v>111869535</v>
      </c>
      <c r="F9" s="106"/>
      <c r="H9" s="38">
        <v>459952709557</v>
      </c>
      <c r="J9" s="38">
        <v>542825600728.90997</v>
      </c>
      <c r="L9" s="38">
        <v>7318366</v>
      </c>
      <c r="N9" s="38">
        <v>36185720728</v>
      </c>
      <c r="P9" s="38">
        <v>0</v>
      </c>
      <c r="R9" s="38">
        <v>0</v>
      </c>
      <c r="T9" s="38">
        <v>119187901</v>
      </c>
      <c r="V9" s="38">
        <v>4971</v>
      </c>
      <c r="X9" s="38">
        <v>496138430285</v>
      </c>
      <c r="Z9" s="38">
        <v>592032768748.53796</v>
      </c>
      <c r="AB9" s="119">
        <f>Z9/63493790151707*100</f>
        <v>0.9324262535501221</v>
      </c>
    </row>
    <row r="10" spans="1:28" ht="21.75" customHeight="1">
      <c r="A10" s="83" t="s">
        <v>20</v>
      </c>
      <c r="B10" s="83"/>
      <c r="C10" s="83"/>
      <c r="E10" s="104">
        <v>19691197</v>
      </c>
      <c r="F10" s="104"/>
      <c r="H10" s="40">
        <v>463280302319</v>
      </c>
      <c r="J10" s="40">
        <v>692603355497.85596</v>
      </c>
      <c r="L10" s="40">
        <v>599203</v>
      </c>
      <c r="N10" s="40">
        <v>18459039306</v>
      </c>
      <c r="P10" s="40">
        <v>0</v>
      </c>
      <c r="R10" s="40">
        <v>0</v>
      </c>
      <c r="T10" s="40">
        <v>20290400</v>
      </c>
      <c r="V10" s="40">
        <v>30500</v>
      </c>
      <c r="X10" s="40">
        <v>481739341625</v>
      </c>
      <c r="Z10" s="40">
        <v>618386868528</v>
      </c>
      <c r="AB10" s="117">
        <f t="shared" ref="AB10:AB25" si="0">Z10/63493790151707*100</f>
        <v>0.97393283193596691</v>
      </c>
    </row>
    <row r="11" spans="1:28" ht="21.75" customHeight="1">
      <c r="A11" s="83" t="s">
        <v>21</v>
      </c>
      <c r="B11" s="83"/>
      <c r="C11" s="83"/>
      <c r="E11" s="104">
        <v>25905544</v>
      </c>
      <c r="F11" s="104"/>
      <c r="H11" s="40">
        <v>209827076065</v>
      </c>
      <c r="J11" s="40">
        <v>167481486939.043</v>
      </c>
      <c r="L11" s="40">
        <v>1407749</v>
      </c>
      <c r="N11" s="40">
        <v>8526670814</v>
      </c>
      <c r="P11" s="40">
        <v>0</v>
      </c>
      <c r="R11" s="40">
        <v>0</v>
      </c>
      <c r="T11" s="40">
        <v>27313293</v>
      </c>
      <c r="V11" s="40">
        <v>6130</v>
      </c>
      <c r="X11" s="40">
        <v>218353746879</v>
      </c>
      <c r="Z11" s="40">
        <v>167303238920.57199</v>
      </c>
      <c r="AB11" s="117">
        <f t="shared" si="0"/>
        <v>0.26349543557067701</v>
      </c>
    </row>
    <row r="12" spans="1:28" ht="21.75" customHeight="1">
      <c r="A12" s="83" t="s">
        <v>22</v>
      </c>
      <c r="B12" s="83"/>
      <c r="C12" s="83"/>
      <c r="E12" s="104">
        <v>592811928</v>
      </c>
      <c r="F12" s="104"/>
      <c r="H12" s="40">
        <v>4429873084625</v>
      </c>
      <c r="J12" s="40">
        <v>4851439791755.3604</v>
      </c>
      <c r="L12" s="40">
        <v>778074</v>
      </c>
      <c r="N12" s="40">
        <v>6140574618</v>
      </c>
      <c r="P12" s="40">
        <v>-3000000</v>
      </c>
      <c r="R12" s="40">
        <v>24131646000</v>
      </c>
      <c r="T12" s="40">
        <v>590590002</v>
      </c>
      <c r="V12" s="40">
        <v>7970</v>
      </c>
      <c r="X12" s="40">
        <v>4413595160719</v>
      </c>
      <c r="Z12" s="40">
        <v>4703424994179.8896</v>
      </c>
      <c r="AB12" s="117">
        <f t="shared" si="0"/>
        <v>7.4076929144439179</v>
      </c>
    </row>
    <row r="13" spans="1:28" ht="21.75" customHeight="1">
      <c r="A13" s="83" t="s">
        <v>23</v>
      </c>
      <c r="B13" s="83"/>
      <c r="C13" s="83"/>
      <c r="E13" s="104">
        <v>6103572</v>
      </c>
      <c r="F13" s="104"/>
      <c r="H13" s="40">
        <v>148319372712</v>
      </c>
      <c r="J13" s="40">
        <v>104474727176.84599</v>
      </c>
      <c r="L13" s="40">
        <v>450000</v>
      </c>
      <c r="N13" s="40">
        <v>7064127648</v>
      </c>
      <c r="P13" s="40">
        <v>0</v>
      </c>
      <c r="R13" s="40">
        <v>0</v>
      </c>
      <c r="T13" s="40">
        <v>6553572</v>
      </c>
      <c r="V13" s="40">
        <v>13170</v>
      </c>
      <c r="X13" s="40">
        <v>155383500360</v>
      </c>
      <c r="Z13" s="40">
        <v>86244947227.137604</v>
      </c>
      <c r="AB13" s="117">
        <f t="shared" si="0"/>
        <v>0.13583209794386319</v>
      </c>
    </row>
    <row r="14" spans="1:28" ht="21.75" customHeight="1">
      <c r="A14" s="83" t="s">
        <v>24</v>
      </c>
      <c r="B14" s="83"/>
      <c r="C14" s="83"/>
      <c r="E14" s="104">
        <v>3781082753</v>
      </c>
      <c r="F14" s="104"/>
      <c r="H14" s="40">
        <v>26203298504241</v>
      </c>
      <c r="J14" s="40">
        <v>30867968592980.102</v>
      </c>
      <c r="L14" s="40">
        <v>5912570</v>
      </c>
      <c r="N14" s="40">
        <v>45023079615</v>
      </c>
      <c r="P14" s="40">
        <v>0</v>
      </c>
      <c r="R14" s="40">
        <v>0</v>
      </c>
      <c r="T14" s="40">
        <v>3786995323</v>
      </c>
      <c r="V14" s="40">
        <v>6600</v>
      </c>
      <c r="X14" s="40">
        <v>22505255409568</v>
      </c>
      <c r="Z14" s="40">
        <v>24975173563259.801</v>
      </c>
      <c r="AB14" s="117">
        <f t="shared" si="0"/>
        <v>39.334828655819905</v>
      </c>
    </row>
    <row r="15" spans="1:28" ht="21.75" customHeight="1">
      <c r="A15" s="83" t="s">
        <v>25</v>
      </c>
      <c r="B15" s="83"/>
      <c r="C15" s="83"/>
      <c r="E15" s="104">
        <v>33038337</v>
      </c>
      <c r="F15" s="104"/>
      <c r="H15" s="40">
        <v>147857944697</v>
      </c>
      <c r="J15" s="40">
        <v>134000691899.489</v>
      </c>
      <c r="L15" s="40">
        <v>5850000</v>
      </c>
      <c r="N15" s="40">
        <v>21613533895</v>
      </c>
      <c r="P15" s="40">
        <v>0</v>
      </c>
      <c r="R15" s="40">
        <v>0</v>
      </c>
      <c r="T15" s="40">
        <v>38888337</v>
      </c>
      <c r="V15" s="40">
        <v>3763</v>
      </c>
      <c r="X15" s="40">
        <v>169471478592</v>
      </c>
      <c r="Z15" s="40">
        <v>146225596153.78</v>
      </c>
      <c r="AB15" s="117">
        <f t="shared" si="0"/>
        <v>0.2302990509849864</v>
      </c>
    </row>
    <row r="16" spans="1:28" ht="21.75" customHeight="1">
      <c r="A16" s="83" t="s">
        <v>26</v>
      </c>
      <c r="B16" s="83"/>
      <c r="C16" s="83"/>
      <c r="E16" s="104">
        <v>25726590</v>
      </c>
      <c r="F16" s="104"/>
      <c r="H16" s="40">
        <v>68605443020</v>
      </c>
      <c r="J16" s="40">
        <v>55372959403.1064</v>
      </c>
      <c r="L16" s="40">
        <v>0</v>
      </c>
      <c r="N16" s="40">
        <v>0</v>
      </c>
      <c r="P16" s="40">
        <v>0</v>
      </c>
      <c r="R16" s="40">
        <v>0</v>
      </c>
      <c r="T16" s="40">
        <v>25726590</v>
      </c>
      <c r="V16" s="40">
        <v>1763</v>
      </c>
      <c r="X16" s="40">
        <v>68605443020</v>
      </c>
      <c r="Z16" s="40">
        <v>45321507626.590797</v>
      </c>
      <c r="AB16" s="117">
        <f t="shared" si="0"/>
        <v>7.1379433356086E-2</v>
      </c>
    </row>
    <row r="17" spans="1:28" ht="21.75" customHeight="1">
      <c r="A17" s="83" t="s">
        <v>27</v>
      </c>
      <c r="B17" s="83"/>
      <c r="C17" s="83"/>
      <c r="E17" s="104">
        <v>10364647</v>
      </c>
      <c r="F17" s="104"/>
      <c r="H17" s="40">
        <v>171329800842</v>
      </c>
      <c r="J17" s="40">
        <v>125213347707.505</v>
      </c>
      <c r="L17" s="40">
        <v>527302</v>
      </c>
      <c r="N17" s="40">
        <v>6027733275</v>
      </c>
      <c r="P17" s="40">
        <v>0</v>
      </c>
      <c r="R17" s="40">
        <v>0</v>
      </c>
      <c r="T17" s="40">
        <v>10891949</v>
      </c>
      <c r="V17" s="40">
        <v>11060</v>
      </c>
      <c r="X17" s="40">
        <v>177357534117</v>
      </c>
      <c r="Z17" s="40">
        <v>120373402573.48599</v>
      </c>
      <c r="AB17" s="117">
        <f t="shared" si="0"/>
        <v>0.18958295336579434</v>
      </c>
    </row>
    <row r="18" spans="1:28" ht="21.75" customHeight="1">
      <c r="A18" s="83" t="s">
        <v>28</v>
      </c>
      <c r="B18" s="83"/>
      <c r="C18" s="83"/>
      <c r="E18" s="104">
        <v>512553521</v>
      </c>
      <c r="F18" s="104"/>
      <c r="H18" s="40">
        <v>4874231887154</v>
      </c>
      <c r="J18" s="40">
        <v>7713189543680.04</v>
      </c>
      <c r="L18" s="40">
        <v>843366661</v>
      </c>
      <c r="N18" s="40">
        <v>113005476316</v>
      </c>
      <c r="P18" s="40">
        <v>-88184544</v>
      </c>
      <c r="R18" s="40">
        <v>21907.1502</v>
      </c>
      <c r="T18" s="40">
        <v>1267735638</v>
      </c>
      <c r="V18" s="40">
        <v>5520</v>
      </c>
      <c r="X18" s="40">
        <v>4665038230052</v>
      </c>
      <c r="Z18" s="40">
        <v>6992582317211.46</v>
      </c>
      <c r="AB18" s="117">
        <f t="shared" si="0"/>
        <v>11.013017651811211</v>
      </c>
    </row>
    <row r="19" spans="1:28" ht="21.75" customHeight="1">
      <c r="A19" s="83" t="s">
        <v>29</v>
      </c>
      <c r="B19" s="83"/>
      <c r="C19" s="83"/>
      <c r="E19" s="104">
        <v>47244862</v>
      </c>
      <c r="F19" s="104"/>
      <c r="H19" s="40">
        <v>149586048848</v>
      </c>
      <c r="J19" s="40">
        <v>153806778338.099</v>
      </c>
      <c r="L19" s="40">
        <v>4319128</v>
      </c>
      <c r="N19" s="40">
        <v>13008891347</v>
      </c>
      <c r="P19" s="40">
        <v>-1200000</v>
      </c>
      <c r="R19" s="40">
        <v>3832285302</v>
      </c>
      <c r="T19" s="40">
        <v>50363990</v>
      </c>
      <c r="V19" s="40">
        <v>3170</v>
      </c>
      <c r="X19" s="40">
        <v>158810975344</v>
      </c>
      <c r="Z19" s="40">
        <v>159532511375.29199</v>
      </c>
      <c r="AB19" s="117">
        <f t="shared" si="0"/>
        <v>0.25125687251322959</v>
      </c>
    </row>
    <row r="20" spans="1:28" ht="21.75" customHeight="1">
      <c r="A20" s="83" t="s">
        <v>30</v>
      </c>
      <c r="B20" s="83"/>
      <c r="C20" s="83"/>
      <c r="E20" s="104">
        <v>90384512</v>
      </c>
      <c r="F20" s="104"/>
      <c r="H20" s="40">
        <v>371190844316</v>
      </c>
      <c r="J20" s="40">
        <v>365598438432.52197</v>
      </c>
      <c r="L20" s="40">
        <v>0</v>
      </c>
      <c r="N20" s="40">
        <v>0</v>
      </c>
      <c r="P20" s="40">
        <v>0</v>
      </c>
      <c r="R20" s="40">
        <v>0</v>
      </c>
      <c r="T20" s="40">
        <v>90384512</v>
      </c>
      <c r="V20" s="40">
        <v>3772</v>
      </c>
      <c r="X20" s="40">
        <v>371190844316</v>
      </c>
      <c r="Z20" s="40">
        <v>340671272175.75897</v>
      </c>
      <c r="AB20" s="117">
        <f t="shared" si="0"/>
        <v>0.53654266245846438</v>
      </c>
    </row>
    <row r="21" spans="1:28" ht="21.75" customHeight="1">
      <c r="A21" s="83" t="s">
        <v>31</v>
      </c>
      <c r="B21" s="83"/>
      <c r="C21" s="83"/>
      <c r="E21" s="104">
        <v>2187519256</v>
      </c>
      <c r="F21" s="104"/>
      <c r="H21" s="40">
        <v>5580841716423</v>
      </c>
      <c r="J21" s="40">
        <v>5154250196139.71</v>
      </c>
      <c r="L21" s="40">
        <v>47215997</v>
      </c>
      <c r="N21" s="40">
        <v>103298473701</v>
      </c>
      <c r="P21" s="40">
        <v>0</v>
      </c>
      <c r="R21" s="40">
        <v>0</v>
      </c>
      <c r="T21" s="40">
        <v>2234735253</v>
      </c>
      <c r="V21" s="40">
        <v>2269</v>
      </c>
      <c r="X21" s="40">
        <v>5684140190124</v>
      </c>
      <c r="Z21" s="40">
        <v>5066760622197.3203</v>
      </c>
      <c r="AB21" s="117">
        <f t="shared" si="0"/>
        <v>7.9799309666208407</v>
      </c>
    </row>
    <row r="22" spans="1:28" ht="21.75" customHeight="1">
      <c r="A22" s="83" t="s">
        <v>32</v>
      </c>
      <c r="B22" s="83"/>
      <c r="C22" s="83"/>
      <c r="E22" s="104">
        <v>1285189454</v>
      </c>
      <c r="F22" s="104"/>
      <c r="H22" s="40">
        <v>6407039265949</v>
      </c>
      <c r="J22" s="40">
        <v>4851755618436.5195</v>
      </c>
      <c r="L22" s="40">
        <v>20958480</v>
      </c>
      <c r="N22" s="40">
        <v>72022447471</v>
      </c>
      <c r="P22" s="40">
        <v>-1047000</v>
      </c>
      <c r="R22" s="40">
        <v>0</v>
      </c>
      <c r="T22" s="40">
        <v>1305100934</v>
      </c>
      <c r="V22" s="40">
        <v>3427</v>
      </c>
      <c r="X22" s="40">
        <v>6473860491856</v>
      </c>
      <c r="Z22" s="40">
        <v>4469181739333.3799</v>
      </c>
      <c r="AB22" s="117">
        <f t="shared" si="0"/>
        <v>7.0387698208833864</v>
      </c>
    </row>
    <row r="23" spans="1:28" ht="21.75" customHeight="1">
      <c r="A23" s="83" t="s">
        <v>33</v>
      </c>
      <c r="B23" s="83"/>
      <c r="C23" s="83"/>
      <c r="E23" s="104">
        <v>1092556</v>
      </c>
      <c r="F23" s="104"/>
      <c r="H23" s="40">
        <v>15402050709</v>
      </c>
      <c r="J23" s="40">
        <v>18603005202.777599</v>
      </c>
      <c r="L23" s="40">
        <v>0</v>
      </c>
      <c r="N23" s="40">
        <v>0</v>
      </c>
      <c r="P23" s="40">
        <v>0</v>
      </c>
      <c r="R23" s="40">
        <v>0</v>
      </c>
      <c r="T23" s="40">
        <v>1092556</v>
      </c>
      <c r="V23" s="40">
        <v>14450</v>
      </c>
      <c r="X23" s="40">
        <v>15402050709</v>
      </c>
      <c r="Z23" s="40">
        <v>15775435750.007999</v>
      </c>
      <c r="AB23" s="117">
        <f t="shared" si="0"/>
        <v>2.4845635631949886E-2</v>
      </c>
    </row>
    <row r="24" spans="1:28" ht="21.75" customHeight="1">
      <c r="A24" s="83" t="s">
        <v>34</v>
      </c>
      <c r="B24" s="83"/>
      <c r="C24" s="83"/>
      <c r="E24" s="104">
        <v>14575830</v>
      </c>
      <c r="F24" s="104"/>
      <c r="H24" s="40">
        <v>290077366325</v>
      </c>
      <c r="J24" s="40">
        <v>321444084788.24402</v>
      </c>
      <c r="L24" s="40">
        <v>29151660</v>
      </c>
      <c r="N24" s="40">
        <v>0</v>
      </c>
      <c r="P24" s="40">
        <v>0</v>
      </c>
      <c r="R24" s="40">
        <v>0</v>
      </c>
      <c r="T24" s="40">
        <v>43727490</v>
      </c>
      <c r="V24" s="40">
        <v>7333</v>
      </c>
      <c r="X24" s="40">
        <v>290077366325</v>
      </c>
      <c r="Z24" s="40">
        <v>320409987370.03101</v>
      </c>
      <c r="AB24" s="117">
        <f t="shared" si="0"/>
        <v>0.50463200669619646</v>
      </c>
    </row>
    <row r="25" spans="1:28" ht="21.75" customHeight="1">
      <c r="A25" s="84" t="s">
        <v>35</v>
      </c>
      <c r="B25" s="84"/>
      <c r="C25" s="84"/>
      <c r="D25" s="114"/>
      <c r="E25" s="104">
        <v>0</v>
      </c>
      <c r="F25" s="107"/>
      <c r="H25" s="41">
        <v>0</v>
      </c>
      <c r="J25" s="41">
        <v>0</v>
      </c>
      <c r="L25" s="41">
        <v>757399064</v>
      </c>
      <c r="N25" s="41">
        <v>0</v>
      </c>
      <c r="P25" s="41">
        <v>0</v>
      </c>
      <c r="R25" s="41">
        <v>0</v>
      </c>
      <c r="T25" s="41">
        <v>757399064</v>
      </c>
      <c r="V25" s="41">
        <v>5600</v>
      </c>
      <c r="X25" s="41">
        <v>3743066174288</v>
      </c>
      <c r="Z25" s="41">
        <v>4238211267983.6201</v>
      </c>
      <c r="AB25" s="117">
        <f t="shared" si="0"/>
        <v>6.6750012211543464</v>
      </c>
    </row>
    <row r="26" spans="1:28" ht="21.75" customHeight="1">
      <c r="A26" s="85" t="s">
        <v>36</v>
      </c>
      <c r="B26" s="85"/>
      <c r="C26" s="85"/>
      <c r="D26" s="85"/>
      <c r="F26" s="42">
        <f>SUM(E9:F25)</f>
        <v>8745154094</v>
      </c>
      <c r="H26" s="42">
        <f>SUM(H9:H25)</f>
        <v>49990713417802</v>
      </c>
      <c r="J26" s="42">
        <f>SUM(J9:J25)</f>
        <v>56120028219106.148</v>
      </c>
      <c r="L26" s="42">
        <f>SUM(L9:L25)</f>
        <v>1725254254</v>
      </c>
      <c r="N26" s="42">
        <f>SUM(N9:N25)</f>
        <v>450375768734</v>
      </c>
      <c r="P26" s="42">
        <f>SUM(P9:P25)</f>
        <v>-93431544</v>
      </c>
      <c r="R26" s="42">
        <f>SUM(R9:R25)</f>
        <v>27963953209.1502</v>
      </c>
      <c r="T26" s="42">
        <f>SUM(T9:T25)</f>
        <v>10376976804</v>
      </c>
      <c r="V26" s="42"/>
      <c r="X26" s="42">
        <f>SUM(X9:X25)</f>
        <v>50087486368179</v>
      </c>
      <c r="Z26" s="42">
        <f>SUM(Z9:Z25)</f>
        <v>53057612040614.656</v>
      </c>
      <c r="AB26" s="103">
        <f>SUM(AB9:AB25)</f>
        <v>83.563466464740941</v>
      </c>
    </row>
  </sheetData>
  <mergeCells count="48">
    <mergeCell ref="A26:D26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53"/>
  <sheetViews>
    <sheetView rightToLeft="1" view="pageBreakPreview" zoomScale="60" zoomScaleNormal="90" workbookViewId="0">
      <selection activeCell="BD21" sqref="BD2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</row>
    <row r="2" spans="1:49" ht="21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</row>
    <row r="3" spans="1:49" ht="28.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</row>
    <row r="4" spans="1:49" ht="24.75" customHeight="1">
      <c r="A4" s="64" t="s">
        <v>40</v>
      </c>
      <c r="B4" s="68"/>
      <c r="C4" s="68"/>
      <c r="D4" s="68"/>
      <c r="E4" s="68"/>
      <c r="F4" s="68"/>
      <c r="G4" s="68"/>
      <c r="H4" s="64"/>
      <c r="I4" s="68"/>
      <c r="J4" s="68"/>
      <c r="K4" s="68"/>
      <c r="L4" s="64"/>
      <c r="M4" s="68"/>
      <c r="N4" s="68"/>
      <c r="O4" s="68"/>
      <c r="P4" s="64"/>
      <c r="Q4" s="68"/>
      <c r="R4" s="68"/>
      <c r="S4" s="68"/>
      <c r="T4" s="68"/>
      <c r="U4" s="68"/>
      <c r="V4" s="64"/>
      <c r="W4" s="68"/>
      <c r="X4" s="68"/>
      <c r="Y4" s="68"/>
      <c r="Z4" s="68"/>
      <c r="AA4" s="68"/>
      <c r="AB4" s="64"/>
      <c r="AC4" s="68"/>
      <c r="AD4" s="68"/>
      <c r="AE4" s="68"/>
      <c r="AF4" s="68"/>
      <c r="AG4" s="68"/>
      <c r="AH4" s="64"/>
      <c r="AI4" s="68"/>
      <c r="AJ4" s="68"/>
      <c r="AK4" s="68"/>
      <c r="AL4" s="64"/>
      <c r="AM4" s="68"/>
      <c r="AN4" s="68"/>
      <c r="AO4" s="68"/>
      <c r="AP4" s="64"/>
      <c r="AQ4" s="68"/>
      <c r="AR4" s="68"/>
      <c r="AS4" s="68"/>
      <c r="AT4" s="64"/>
      <c r="AU4" s="64"/>
      <c r="AV4" s="64"/>
      <c r="AW4" s="64"/>
    </row>
    <row r="5" spans="1:49" ht="14.45" customHeight="1">
      <c r="C5" s="65" t="s">
        <v>7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Y5" s="65" t="s">
        <v>9</v>
      </c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</row>
    <row r="6" spans="1:49" ht="14.45" customHeight="1">
      <c r="A6" s="2" t="s">
        <v>37</v>
      </c>
      <c r="C6" s="4" t="s">
        <v>41</v>
      </c>
      <c r="D6" s="3"/>
      <c r="E6" s="4" t="s">
        <v>42</v>
      </c>
      <c r="F6" s="3"/>
      <c r="G6" s="66" t="s">
        <v>43</v>
      </c>
      <c r="H6" s="66"/>
      <c r="I6" s="66"/>
      <c r="J6" s="3"/>
      <c r="K6" s="66" t="s">
        <v>44</v>
      </c>
      <c r="L6" s="66"/>
      <c r="M6" s="66"/>
      <c r="N6" s="3"/>
      <c r="O6" s="66" t="s">
        <v>38</v>
      </c>
      <c r="P6" s="66"/>
      <c r="Q6" s="66"/>
      <c r="R6" s="3"/>
      <c r="S6" s="66" t="s">
        <v>39</v>
      </c>
      <c r="T6" s="66"/>
      <c r="U6" s="66"/>
      <c r="V6" s="66"/>
      <c r="W6" s="66"/>
      <c r="Y6" s="66" t="s">
        <v>41</v>
      </c>
      <c r="Z6" s="66"/>
      <c r="AA6" s="66"/>
      <c r="AB6" s="66"/>
      <c r="AC6" s="66"/>
      <c r="AD6" s="3"/>
      <c r="AE6" s="66" t="s">
        <v>42</v>
      </c>
      <c r="AF6" s="66"/>
      <c r="AG6" s="66"/>
      <c r="AH6" s="66"/>
      <c r="AI6" s="66"/>
      <c r="AJ6" s="3"/>
      <c r="AK6" s="66" t="s">
        <v>43</v>
      </c>
      <c r="AL6" s="66"/>
      <c r="AM6" s="66"/>
      <c r="AN6" s="3"/>
      <c r="AO6" s="66" t="s">
        <v>44</v>
      </c>
      <c r="AP6" s="66"/>
      <c r="AQ6" s="66"/>
      <c r="AR6" s="3"/>
      <c r="AS6" s="66" t="s">
        <v>38</v>
      </c>
      <c r="AT6" s="66"/>
      <c r="AU6" s="3"/>
      <c r="AV6" s="4" t="s">
        <v>39</v>
      </c>
    </row>
    <row r="7" spans="1:49" ht="21.75" customHeight="1">
      <c r="A7" s="5" t="s">
        <v>45</v>
      </c>
      <c r="C7" s="5" t="s">
        <v>46</v>
      </c>
      <c r="E7" s="5" t="s">
        <v>47</v>
      </c>
      <c r="G7" s="69" t="s">
        <v>48</v>
      </c>
      <c r="H7" s="69"/>
      <c r="I7" s="69"/>
      <c r="K7" s="70">
        <v>1000</v>
      </c>
      <c r="L7" s="70"/>
      <c r="M7" s="70"/>
      <c r="O7" s="70">
        <v>9000</v>
      </c>
      <c r="P7" s="70"/>
      <c r="Q7" s="70"/>
      <c r="S7" s="69" t="s">
        <v>49</v>
      </c>
      <c r="T7" s="69"/>
      <c r="U7" s="69"/>
      <c r="V7" s="69"/>
      <c r="W7" s="69"/>
      <c r="Y7" s="69" t="s">
        <v>46</v>
      </c>
      <c r="Z7" s="69"/>
      <c r="AA7" s="69"/>
      <c r="AB7" s="69"/>
      <c r="AC7" s="69"/>
      <c r="AE7" s="69" t="s">
        <v>48</v>
      </c>
      <c r="AF7" s="69"/>
      <c r="AG7" s="69"/>
      <c r="AH7" s="69"/>
      <c r="AI7" s="69"/>
      <c r="AK7" s="69" t="s">
        <v>48</v>
      </c>
      <c r="AL7" s="69"/>
      <c r="AM7" s="69"/>
      <c r="AO7" s="70">
        <v>0</v>
      </c>
      <c r="AP7" s="70"/>
      <c r="AQ7" s="70"/>
      <c r="AS7" s="70">
        <v>0</v>
      </c>
      <c r="AT7" s="70"/>
      <c r="AV7" s="5" t="s">
        <v>48</v>
      </c>
    </row>
    <row r="8" spans="1:49" ht="21.75" customHeight="1">
      <c r="A8" s="7" t="s">
        <v>50</v>
      </c>
      <c r="C8" s="7" t="s">
        <v>46</v>
      </c>
      <c r="E8" s="7" t="s">
        <v>47</v>
      </c>
      <c r="G8" s="71" t="s">
        <v>48</v>
      </c>
      <c r="H8" s="71"/>
      <c r="I8" s="71"/>
      <c r="K8" s="72">
        <v>5220000</v>
      </c>
      <c r="L8" s="72"/>
      <c r="M8" s="72"/>
      <c r="O8" s="72">
        <v>13000</v>
      </c>
      <c r="P8" s="72"/>
      <c r="Q8" s="72"/>
      <c r="S8" s="71" t="s">
        <v>49</v>
      </c>
      <c r="T8" s="71"/>
      <c r="U8" s="71"/>
      <c r="V8" s="71"/>
      <c r="W8" s="71"/>
      <c r="Y8" s="71" t="s">
        <v>46</v>
      </c>
      <c r="Z8" s="71"/>
      <c r="AA8" s="71"/>
      <c r="AB8" s="71"/>
      <c r="AC8" s="71"/>
      <c r="AE8" s="71" t="s">
        <v>48</v>
      </c>
      <c r="AF8" s="71"/>
      <c r="AG8" s="71"/>
      <c r="AH8" s="71"/>
      <c r="AI8" s="71"/>
      <c r="AK8" s="71" t="s">
        <v>48</v>
      </c>
      <c r="AL8" s="71"/>
      <c r="AM8" s="71"/>
      <c r="AO8" s="72">
        <v>0</v>
      </c>
      <c r="AP8" s="72"/>
      <c r="AQ8" s="72"/>
      <c r="AS8" s="72">
        <v>0</v>
      </c>
      <c r="AT8" s="72"/>
      <c r="AV8" s="7" t="s">
        <v>48</v>
      </c>
    </row>
    <row r="9" spans="1:49" ht="21.75" customHeight="1">
      <c r="A9" s="7" t="s">
        <v>51</v>
      </c>
      <c r="C9" s="7" t="s">
        <v>46</v>
      </c>
      <c r="E9" s="7" t="s">
        <v>47</v>
      </c>
      <c r="G9" s="71" t="s">
        <v>48</v>
      </c>
      <c r="H9" s="71"/>
      <c r="I9" s="71"/>
      <c r="K9" s="72">
        <v>21085000</v>
      </c>
      <c r="L9" s="72"/>
      <c r="M9" s="72"/>
      <c r="O9" s="72">
        <v>14000</v>
      </c>
      <c r="P9" s="72"/>
      <c r="Q9" s="72"/>
      <c r="S9" s="71" t="s">
        <v>49</v>
      </c>
      <c r="T9" s="71"/>
      <c r="U9" s="71"/>
      <c r="V9" s="71"/>
      <c r="W9" s="71"/>
      <c r="Y9" s="71" t="s">
        <v>46</v>
      </c>
      <c r="Z9" s="71"/>
      <c r="AA9" s="71"/>
      <c r="AB9" s="71"/>
      <c r="AC9" s="71"/>
      <c r="AE9" s="71" t="s">
        <v>48</v>
      </c>
      <c r="AF9" s="71"/>
      <c r="AG9" s="71"/>
      <c r="AH9" s="71"/>
      <c r="AI9" s="71"/>
      <c r="AK9" s="71" t="s">
        <v>48</v>
      </c>
      <c r="AL9" s="71"/>
      <c r="AM9" s="71"/>
      <c r="AO9" s="72">
        <v>0</v>
      </c>
      <c r="AP9" s="72"/>
      <c r="AQ9" s="72"/>
      <c r="AS9" s="72">
        <v>0</v>
      </c>
      <c r="AT9" s="72"/>
      <c r="AV9" s="7" t="s">
        <v>48</v>
      </c>
    </row>
    <row r="10" spans="1:49" ht="21.75" customHeight="1">
      <c r="A10" s="7" t="s">
        <v>52</v>
      </c>
      <c r="C10" s="7" t="s">
        <v>46</v>
      </c>
      <c r="E10" s="7" t="s">
        <v>47</v>
      </c>
      <c r="G10" s="71" t="s">
        <v>48</v>
      </c>
      <c r="H10" s="71"/>
      <c r="I10" s="71"/>
      <c r="K10" s="72">
        <v>25817000</v>
      </c>
      <c r="L10" s="72"/>
      <c r="M10" s="72"/>
      <c r="O10" s="72">
        <v>15000</v>
      </c>
      <c r="P10" s="72"/>
      <c r="Q10" s="72"/>
      <c r="S10" s="71" t="s">
        <v>49</v>
      </c>
      <c r="T10" s="71"/>
      <c r="U10" s="71"/>
      <c r="V10" s="71"/>
      <c r="W10" s="71"/>
      <c r="Y10" s="71" t="s">
        <v>46</v>
      </c>
      <c r="Z10" s="71"/>
      <c r="AA10" s="71"/>
      <c r="AB10" s="71"/>
      <c r="AC10" s="71"/>
      <c r="AE10" s="71" t="s">
        <v>48</v>
      </c>
      <c r="AF10" s="71"/>
      <c r="AG10" s="71"/>
      <c r="AH10" s="71"/>
      <c r="AI10" s="71"/>
      <c r="AK10" s="71" t="s">
        <v>48</v>
      </c>
      <c r="AL10" s="71"/>
      <c r="AM10" s="71"/>
      <c r="AO10" s="72">
        <v>0</v>
      </c>
      <c r="AP10" s="72"/>
      <c r="AQ10" s="72"/>
      <c r="AS10" s="72">
        <v>0</v>
      </c>
      <c r="AT10" s="72"/>
      <c r="AV10" s="7" t="s">
        <v>48</v>
      </c>
    </row>
    <row r="11" spans="1:49" ht="21.75" customHeight="1">
      <c r="A11" s="7" t="s">
        <v>53</v>
      </c>
      <c r="C11" s="7" t="s">
        <v>46</v>
      </c>
      <c r="E11" s="7" t="s">
        <v>47</v>
      </c>
      <c r="G11" s="71" t="s">
        <v>48</v>
      </c>
      <c r="H11" s="71"/>
      <c r="I11" s="71"/>
      <c r="K11" s="72">
        <v>5000000</v>
      </c>
      <c r="L11" s="72"/>
      <c r="M11" s="72"/>
      <c r="O11" s="72">
        <v>11000</v>
      </c>
      <c r="P11" s="72"/>
      <c r="Q11" s="72"/>
      <c r="S11" s="71" t="s">
        <v>49</v>
      </c>
      <c r="T11" s="71"/>
      <c r="U11" s="71"/>
      <c r="V11" s="71"/>
      <c r="W11" s="71"/>
      <c r="Y11" s="71" t="s">
        <v>46</v>
      </c>
      <c r="Z11" s="71"/>
      <c r="AA11" s="71"/>
      <c r="AB11" s="71"/>
      <c r="AC11" s="71"/>
      <c r="AE11" s="71" t="s">
        <v>48</v>
      </c>
      <c r="AF11" s="71"/>
      <c r="AG11" s="71"/>
      <c r="AH11" s="71"/>
      <c r="AI11" s="71"/>
      <c r="AK11" s="71" t="s">
        <v>48</v>
      </c>
      <c r="AL11" s="71"/>
      <c r="AM11" s="71"/>
      <c r="AO11" s="72">
        <v>0</v>
      </c>
      <c r="AP11" s="72"/>
      <c r="AQ11" s="72"/>
      <c r="AS11" s="72">
        <v>0</v>
      </c>
      <c r="AT11" s="72"/>
      <c r="AV11" s="7" t="s">
        <v>48</v>
      </c>
    </row>
    <row r="12" spans="1:49" ht="21.75" customHeight="1">
      <c r="A12" s="7" t="s">
        <v>54</v>
      </c>
      <c r="C12" s="7" t="s">
        <v>46</v>
      </c>
      <c r="E12" s="7" t="s">
        <v>47</v>
      </c>
      <c r="G12" s="71" t="s">
        <v>48</v>
      </c>
      <c r="H12" s="71"/>
      <c r="I12" s="71"/>
      <c r="K12" s="72">
        <v>488000</v>
      </c>
      <c r="L12" s="72"/>
      <c r="M12" s="72"/>
      <c r="O12" s="72">
        <v>20000</v>
      </c>
      <c r="P12" s="72"/>
      <c r="Q12" s="72"/>
      <c r="S12" s="71" t="s">
        <v>49</v>
      </c>
      <c r="T12" s="71"/>
      <c r="U12" s="71"/>
      <c r="V12" s="71"/>
      <c r="W12" s="71"/>
      <c r="Y12" s="71" t="s">
        <v>46</v>
      </c>
      <c r="Z12" s="71"/>
      <c r="AA12" s="71"/>
      <c r="AB12" s="71"/>
      <c r="AC12" s="71"/>
      <c r="AE12" s="71" t="s">
        <v>48</v>
      </c>
      <c r="AF12" s="71"/>
      <c r="AG12" s="71"/>
      <c r="AH12" s="71"/>
      <c r="AI12" s="71"/>
      <c r="AK12" s="71" t="s">
        <v>48</v>
      </c>
      <c r="AL12" s="71"/>
      <c r="AM12" s="71"/>
      <c r="AO12" s="72">
        <v>0</v>
      </c>
      <c r="AP12" s="72"/>
      <c r="AQ12" s="72"/>
      <c r="AS12" s="72">
        <v>0</v>
      </c>
      <c r="AT12" s="72"/>
      <c r="AV12" s="7" t="s">
        <v>48</v>
      </c>
    </row>
    <row r="13" spans="1:49" ht="21.75" customHeight="1">
      <c r="A13" s="7" t="s">
        <v>55</v>
      </c>
      <c r="C13" s="7" t="s">
        <v>46</v>
      </c>
      <c r="E13" s="7" t="s">
        <v>47</v>
      </c>
      <c r="G13" s="71" t="s">
        <v>48</v>
      </c>
      <c r="H13" s="71"/>
      <c r="I13" s="71"/>
      <c r="K13" s="72">
        <v>1000000</v>
      </c>
      <c r="L13" s="72"/>
      <c r="M13" s="72"/>
      <c r="O13" s="72">
        <v>22000</v>
      </c>
      <c r="P13" s="72"/>
      <c r="Q13" s="72"/>
      <c r="S13" s="71" t="s">
        <v>49</v>
      </c>
      <c r="T13" s="71"/>
      <c r="U13" s="71"/>
      <c r="V13" s="71"/>
      <c r="W13" s="71"/>
      <c r="Y13" s="71" t="s">
        <v>46</v>
      </c>
      <c r="Z13" s="71"/>
      <c r="AA13" s="71"/>
      <c r="AB13" s="71"/>
      <c r="AC13" s="71"/>
      <c r="AE13" s="71" t="s">
        <v>48</v>
      </c>
      <c r="AF13" s="71"/>
      <c r="AG13" s="71"/>
      <c r="AH13" s="71"/>
      <c r="AI13" s="71"/>
      <c r="AK13" s="71" t="s">
        <v>48</v>
      </c>
      <c r="AL13" s="71"/>
      <c r="AM13" s="71"/>
      <c r="AO13" s="72">
        <v>0</v>
      </c>
      <c r="AP13" s="72"/>
      <c r="AQ13" s="72"/>
      <c r="AS13" s="72">
        <v>0</v>
      </c>
      <c r="AT13" s="72"/>
      <c r="AV13" s="7" t="s">
        <v>48</v>
      </c>
    </row>
    <row r="14" spans="1:49" ht="21.75" customHeight="1">
      <c r="A14" s="7" t="s">
        <v>56</v>
      </c>
      <c r="C14" s="7" t="s">
        <v>46</v>
      </c>
      <c r="E14" s="7" t="s">
        <v>47</v>
      </c>
      <c r="G14" s="71" t="s">
        <v>48</v>
      </c>
      <c r="H14" s="71"/>
      <c r="I14" s="71"/>
      <c r="K14" s="72">
        <v>2902000</v>
      </c>
      <c r="L14" s="72"/>
      <c r="M14" s="72"/>
      <c r="O14" s="72">
        <v>16000</v>
      </c>
      <c r="P14" s="72"/>
      <c r="Q14" s="72"/>
      <c r="S14" s="71" t="s">
        <v>49</v>
      </c>
      <c r="T14" s="71"/>
      <c r="U14" s="71"/>
      <c r="V14" s="71"/>
      <c r="W14" s="71"/>
      <c r="Y14" s="71" t="s">
        <v>46</v>
      </c>
      <c r="Z14" s="71"/>
      <c r="AA14" s="71"/>
      <c r="AB14" s="71"/>
      <c r="AC14" s="71"/>
      <c r="AE14" s="71" t="s">
        <v>48</v>
      </c>
      <c r="AF14" s="71"/>
      <c r="AG14" s="71"/>
      <c r="AH14" s="71"/>
      <c r="AI14" s="71"/>
      <c r="AK14" s="71" t="s">
        <v>48</v>
      </c>
      <c r="AL14" s="71"/>
      <c r="AM14" s="71"/>
      <c r="AO14" s="72">
        <v>0</v>
      </c>
      <c r="AP14" s="72"/>
      <c r="AQ14" s="72"/>
      <c r="AS14" s="72">
        <v>0</v>
      </c>
      <c r="AT14" s="72"/>
      <c r="AV14" s="7" t="s">
        <v>48</v>
      </c>
    </row>
    <row r="15" spans="1:49" ht="21.75" customHeight="1">
      <c r="A15" s="7" t="s">
        <v>57</v>
      </c>
      <c r="C15" s="7" t="s">
        <v>46</v>
      </c>
      <c r="E15" s="7" t="s">
        <v>47</v>
      </c>
      <c r="G15" s="71" t="s">
        <v>48</v>
      </c>
      <c r="H15" s="71"/>
      <c r="I15" s="71"/>
      <c r="K15" s="72">
        <v>7109000</v>
      </c>
      <c r="L15" s="72"/>
      <c r="M15" s="72"/>
      <c r="O15" s="72">
        <v>12000</v>
      </c>
      <c r="P15" s="72"/>
      <c r="Q15" s="72"/>
      <c r="S15" s="71" t="s">
        <v>49</v>
      </c>
      <c r="T15" s="71"/>
      <c r="U15" s="71"/>
      <c r="V15" s="71"/>
      <c r="W15" s="71"/>
      <c r="Y15" s="71" t="s">
        <v>46</v>
      </c>
      <c r="Z15" s="71"/>
      <c r="AA15" s="71"/>
      <c r="AB15" s="71"/>
      <c r="AC15" s="71"/>
      <c r="AE15" s="71" t="s">
        <v>48</v>
      </c>
      <c r="AF15" s="71"/>
      <c r="AG15" s="71"/>
      <c r="AH15" s="71"/>
      <c r="AI15" s="71"/>
      <c r="AK15" s="71" t="s">
        <v>48</v>
      </c>
      <c r="AL15" s="71"/>
      <c r="AM15" s="71"/>
      <c r="AO15" s="72">
        <v>0</v>
      </c>
      <c r="AP15" s="72"/>
      <c r="AQ15" s="72"/>
      <c r="AS15" s="72">
        <v>0</v>
      </c>
      <c r="AT15" s="72"/>
      <c r="AV15" s="7" t="s">
        <v>48</v>
      </c>
    </row>
    <row r="16" spans="1:49" ht="21.75" customHeight="1">
      <c r="A16" s="7" t="s">
        <v>58</v>
      </c>
      <c r="C16" s="7" t="s">
        <v>46</v>
      </c>
      <c r="E16" s="7" t="s">
        <v>47</v>
      </c>
      <c r="G16" s="71" t="s">
        <v>48</v>
      </c>
      <c r="H16" s="71"/>
      <c r="I16" s="71"/>
      <c r="K16" s="72">
        <v>4000000</v>
      </c>
      <c r="L16" s="72"/>
      <c r="M16" s="72"/>
      <c r="O16" s="72">
        <v>10000</v>
      </c>
      <c r="P16" s="72"/>
      <c r="Q16" s="72"/>
      <c r="S16" s="71" t="s">
        <v>49</v>
      </c>
      <c r="T16" s="71"/>
      <c r="U16" s="71"/>
      <c r="V16" s="71"/>
      <c r="W16" s="71"/>
      <c r="Y16" s="71" t="s">
        <v>46</v>
      </c>
      <c r="Z16" s="71"/>
      <c r="AA16" s="71"/>
      <c r="AB16" s="71"/>
      <c r="AC16" s="71"/>
      <c r="AE16" s="71" t="s">
        <v>48</v>
      </c>
      <c r="AF16" s="71"/>
      <c r="AG16" s="71"/>
      <c r="AH16" s="71"/>
      <c r="AI16" s="71"/>
      <c r="AK16" s="71" t="s">
        <v>48</v>
      </c>
      <c r="AL16" s="71"/>
      <c r="AM16" s="71"/>
      <c r="AO16" s="72">
        <v>0</v>
      </c>
      <c r="AP16" s="72"/>
      <c r="AQ16" s="72"/>
      <c r="AS16" s="72">
        <v>0</v>
      </c>
      <c r="AT16" s="72"/>
      <c r="AV16" s="7" t="s">
        <v>48</v>
      </c>
    </row>
    <row r="17" spans="1:48" ht="21.75" customHeight="1">
      <c r="A17" s="7" t="s">
        <v>59</v>
      </c>
      <c r="C17" s="7" t="s">
        <v>46</v>
      </c>
      <c r="E17" s="7" t="s">
        <v>47</v>
      </c>
      <c r="G17" s="71" t="s">
        <v>48</v>
      </c>
      <c r="H17" s="71"/>
      <c r="I17" s="71"/>
      <c r="K17" s="72">
        <v>9358000</v>
      </c>
      <c r="L17" s="72"/>
      <c r="M17" s="72"/>
      <c r="O17" s="72">
        <v>4000</v>
      </c>
      <c r="P17" s="72"/>
      <c r="Q17" s="72"/>
      <c r="S17" s="71" t="s">
        <v>60</v>
      </c>
      <c r="T17" s="71"/>
      <c r="U17" s="71"/>
      <c r="V17" s="71"/>
      <c r="W17" s="71"/>
      <c r="Y17" s="71" t="s">
        <v>46</v>
      </c>
      <c r="Z17" s="71"/>
      <c r="AA17" s="71"/>
      <c r="AB17" s="71"/>
      <c r="AC17" s="71"/>
      <c r="AE17" s="71" t="s">
        <v>48</v>
      </c>
      <c r="AF17" s="71"/>
      <c r="AG17" s="71"/>
      <c r="AH17" s="71"/>
      <c r="AI17" s="71"/>
      <c r="AK17" s="71" t="s">
        <v>48</v>
      </c>
      <c r="AL17" s="71"/>
      <c r="AM17" s="71"/>
      <c r="AO17" s="72">
        <v>0</v>
      </c>
      <c r="AP17" s="72"/>
      <c r="AQ17" s="72"/>
      <c r="AS17" s="72">
        <v>0</v>
      </c>
      <c r="AT17" s="72"/>
      <c r="AV17" s="7" t="s">
        <v>48</v>
      </c>
    </row>
    <row r="18" spans="1:48" ht="21.75" customHeight="1">
      <c r="A18" s="7" t="s">
        <v>61</v>
      </c>
      <c r="C18" s="7" t="s">
        <v>46</v>
      </c>
      <c r="E18" s="7" t="s">
        <v>47</v>
      </c>
      <c r="G18" s="71" t="s">
        <v>48</v>
      </c>
      <c r="H18" s="71"/>
      <c r="I18" s="71"/>
      <c r="K18" s="72">
        <v>1016000</v>
      </c>
      <c r="L18" s="72"/>
      <c r="M18" s="72"/>
      <c r="O18" s="72">
        <v>3000</v>
      </c>
      <c r="P18" s="72"/>
      <c r="Q18" s="72"/>
      <c r="S18" s="71" t="s">
        <v>60</v>
      </c>
      <c r="T18" s="71"/>
      <c r="U18" s="71"/>
      <c r="V18" s="71"/>
      <c r="W18" s="71"/>
      <c r="Y18" s="71" t="s">
        <v>46</v>
      </c>
      <c r="Z18" s="71"/>
      <c r="AA18" s="71"/>
      <c r="AB18" s="71"/>
      <c r="AC18" s="71"/>
      <c r="AE18" s="71" t="s">
        <v>48</v>
      </c>
      <c r="AF18" s="71"/>
      <c r="AG18" s="71"/>
      <c r="AH18" s="71"/>
      <c r="AI18" s="71"/>
      <c r="AK18" s="71" t="s">
        <v>48</v>
      </c>
      <c r="AL18" s="71"/>
      <c r="AM18" s="71"/>
      <c r="AO18" s="72">
        <v>0</v>
      </c>
      <c r="AP18" s="72"/>
      <c r="AQ18" s="72"/>
      <c r="AS18" s="72">
        <v>0</v>
      </c>
      <c r="AT18" s="72"/>
      <c r="AV18" s="7" t="s">
        <v>48</v>
      </c>
    </row>
    <row r="19" spans="1:48" ht="21.75" customHeight="1">
      <c r="A19" s="7" t="s">
        <v>62</v>
      </c>
      <c r="C19" s="7" t="s">
        <v>46</v>
      </c>
      <c r="E19" s="7" t="s">
        <v>47</v>
      </c>
      <c r="G19" s="71" t="s">
        <v>48</v>
      </c>
      <c r="H19" s="71"/>
      <c r="I19" s="71"/>
      <c r="K19" s="72">
        <v>1000</v>
      </c>
      <c r="L19" s="72"/>
      <c r="M19" s="72"/>
      <c r="O19" s="72">
        <v>3200</v>
      </c>
      <c r="P19" s="72"/>
      <c r="Q19" s="72"/>
      <c r="S19" s="71" t="s">
        <v>60</v>
      </c>
      <c r="T19" s="71"/>
      <c r="U19" s="71"/>
      <c r="V19" s="71"/>
      <c r="W19" s="71"/>
      <c r="Y19" s="71" t="s">
        <v>46</v>
      </c>
      <c r="Z19" s="71"/>
      <c r="AA19" s="71"/>
      <c r="AB19" s="71"/>
      <c r="AC19" s="71"/>
      <c r="AE19" s="71" t="s">
        <v>48</v>
      </c>
      <c r="AF19" s="71"/>
      <c r="AG19" s="71"/>
      <c r="AH19" s="71"/>
      <c r="AI19" s="71"/>
      <c r="AK19" s="71" t="s">
        <v>48</v>
      </c>
      <c r="AL19" s="71"/>
      <c r="AM19" s="71"/>
      <c r="AO19" s="72">
        <v>0</v>
      </c>
      <c r="AP19" s="72"/>
      <c r="AQ19" s="72"/>
      <c r="AS19" s="72">
        <v>0</v>
      </c>
      <c r="AT19" s="72"/>
      <c r="AV19" s="7" t="s">
        <v>48</v>
      </c>
    </row>
    <row r="20" spans="1:48" ht="21.75" customHeight="1">
      <c r="A20" s="7" t="s">
        <v>63</v>
      </c>
      <c r="C20" s="7" t="s">
        <v>46</v>
      </c>
      <c r="E20" s="7" t="s">
        <v>47</v>
      </c>
      <c r="G20" s="71" t="s">
        <v>48</v>
      </c>
      <c r="H20" s="71"/>
      <c r="I20" s="71"/>
      <c r="K20" s="72">
        <v>9218000</v>
      </c>
      <c r="L20" s="72"/>
      <c r="M20" s="72"/>
      <c r="O20" s="72">
        <v>3400</v>
      </c>
      <c r="P20" s="72"/>
      <c r="Q20" s="72"/>
      <c r="S20" s="71" t="s">
        <v>60</v>
      </c>
      <c r="T20" s="71"/>
      <c r="U20" s="71"/>
      <c r="V20" s="71"/>
      <c r="W20" s="71"/>
      <c r="Y20" s="71" t="s">
        <v>46</v>
      </c>
      <c r="Z20" s="71"/>
      <c r="AA20" s="71"/>
      <c r="AB20" s="71"/>
      <c r="AC20" s="71"/>
      <c r="AE20" s="71" t="s">
        <v>48</v>
      </c>
      <c r="AF20" s="71"/>
      <c r="AG20" s="71"/>
      <c r="AH20" s="71"/>
      <c r="AI20" s="71"/>
      <c r="AK20" s="71" t="s">
        <v>48</v>
      </c>
      <c r="AL20" s="71"/>
      <c r="AM20" s="71"/>
      <c r="AO20" s="72">
        <v>0</v>
      </c>
      <c r="AP20" s="72"/>
      <c r="AQ20" s="72"/>
      <c r="AS20" s="72">
        <v>0</v>
      </c>
      <c r="AT20" s="72"/>
      <c r="AV20" s="7" t="s">
        <v>48</v>
      </c>
    </row>
    <row r="21" spans="1:48" ht="21.75" customHeight="1">
      <c r="A21" s="7" t="s">
        <v>64</v>
      </c>
      <c r="C21" s="7" t="s">
        <v>46</v>
      </c>
      <c r="E21" s="7" t="s">
        <v>47</v>
      </c>
      <c r="G21" s="71" t="s">
        <v>48</v>
      </c>
      <c r="H21" s="71"/>
      <c r="I21" s="71"/>
      <c r="K21" s="72">
        <v>3412000</v>
      </c>
      <c r="L21" s="72"/>
      <c r="M21" s="72"/>
      <c r="O21" s="72">
        <v>3600</v>
      </c>
      <c r="P21" s="72"/>
      <c r="Q21" s="72"/>
      <c r="S21" s="71" t="s">
        <v>60</v>
      </c>
      <c r="T21" s="71"/>
      <c r="U21" s="71"/>
      <c r="V21" s="71"/>
      <c r="W21" s="71"/>
      <c r="Y21" s="71" t="s">
        <v>46</v>
      </c>
      <c r="Z21" s="71"/>
      <c r="AA21" s="71"/>
      <c r="AB21" s="71"/>
      <c r="AC21" s="71"/>
      <c r="AE21" s="71" t="s">
        <v>48</v>
      </c>
      <c r="AF21" s="71"/>
      <c r="AG21" s="71"/>
      <c r="AH21" s="71"/>
      <c r="AI21" s="71"/>
      <c r="AK21" s="71" t="s">
        <v>48</v>
      </c>
      <c r="AL21" s="71"/>
      <c r="AM21" s="71"/>
      <c r="AO21" s="72">
        <v>0</v>
      </c>
      <c r="AP21" s="72"/>
      <c r="AQ21" s="72"/>
      <c r="AS21" s="72">
        <v>0</v>
      </c>
      <c r="AT21" s="72"/>
      <c r="AV21" s="7" t="s">
        <v>48</v>
      </c>
    </row>
    <row r="22" spans="1:48" ht="21.75" customHeight="1">
      <c r="A22" s="7" t="s">
        <v>65</v>
      </c>
      <c r="C22" s="7" t="s">
        <v>46</v>
      </c>
      <c r="E22" s="7" t="s">
        <v>47</v>
      </c>
      <c r="G22" s="71" t="s">
        <v>48</v>
      </c>
      <c r="H22" s="71"/>
      <c r="I22" s="71"/>
      <c r="K22" s="72">
        <v>5197000</v>
      </c>
      <c r="L22" s="72"/>
      <c r="M22" s="72"/>
      <c r="O22" s="72">
        <v>3800</v>
      </c>
      <c r="P22" s="72"/>
      <c r="Q22" s="72"/>
      <c r="S22" s="71" t="s">
        <v>60</v>
      </c>
      <c r="T22" s="71"/>
      <c r="U22" s="71"/>
      <c r="V22" s="71"/>
      <c r="W22" s="71"/>
      <c r="Y22" s="71" t="s">
        <v>46</v>
      </c>
      <c r="Z22" s="71"/>
      <c r="AA22" s="71"/>
      <c r="AB22" s="71"/>
      <c r="AC22" s="71"/>
      <c r="AE22" s="71" t="s">
        <v>48</v>
      </c>
      <c r="AF22" s="71"/>
      <c r="AG22" s="71"/>
      <c r="AH22" s="71"/>
      <c r="AI22" s="71"/>
      <c r="AK22" s="71" t="s">
        <v>48</v>
      </c>
      <c r="AL22" s="71"/>
      <c r="AM22" s="71"/>
      <c r="AO22" s="72">
        <v>0</v>
      </c>
      <c r="AP22" s="72"/>
      <c r="AQ22" s="72"/>
      <c r="AS22" s="72">
        <v>0</v>
      </c>
      <c r="AT22" s="72"/>
      <c r="AV22" s="7" t="s">
        <v>48</v>
      </c>
    </row>
    <row r="23" spans="1:48" ht="21.75" customHeight="1">
      <c r="A23" s="7" t="s">
        <v>66</v>
      </c>
      <c r="C23" s="7" t="s">
        <v>46</v>
      </c>
      <c r="E23" s="7" t="s">
        <v>47</v>
      </c>
      <c r="G23" s="71" t="s">
        <v>48</v>
      </c>
      <c r="H23" s="71"/>
      <c r="I23" s="71"/>
      <c r="K23" s="72">
        <v>5000000</v>
      </c>
      <c r="L23" s="72"/>
      <c r="M23" s="72"/>
      <c r="O23" s="72">
        <v>3200</v>
      </c>
      <c r="P23" s="72"/>
      <c r="Q23" s="72"/>
      <c r="S23" s="71" t="s">
        <v>67</v>
      </c>
      <c r="T23" s="71"/>
      <c r="U23" s="71"/>
      <c r="V23" s="71"/>
      <c r="W23" s="71"/>
      <c r="Y23" s="71" t="s">
        <v>46</v>
      </c>
      <c r="Z23" s="71"/>
      <c r="AA23" s="71"/>
      <c r="AB23" s="71"/>
      <c r="AC23" s="71"/>
      <c r="AE23" s="71" t="s">
        <v>47</v>
      </c>
      <c r="AF23" s="71"/>
      <c r="AG23" s="71"/>
      <c r="AH23" s="71"/>
      <c r="AI23" s="71"/>
      <c r="AK23" s="71" t="s">
        <v>48</v>
      </c>
      <c r="AL23" s="71"/>
      <c r="AM23" s="71"/>
      <c r="AO23" s="72">
        <v>5625000</v>
      </c>
      <c r="AP23" s="72"/>
      <c r="AQ23" s="72"/>
      <c r="AS23" s="72">
        <v>3200</v>
      </c>
      <c r="AT23" s="72"/>
      <c r="AV23" s="7" t="s">
        <v>67</v>
      </c>
    </row>
    <row r="24" spans="1:48" ht="21.75" customHeight="1">
      <c r="A24" s="7" t="s">
        <v>68</v>
      </c>
      <c r="C24" s="7" t="s">
        <v>46</v>
      </c>
      <c r="E24" s="7" t="s">
        <v>47</v>
      </c>
      <c r="G24" s="71" t="s">
        <v>48</v>
      </c>
      <c r="H24" s="71"/>
      <c r="I24" s="71"/>
      <c r="K24" s="72">
        <v>5002000</v>
      </c>
      <c r="L24" s="72"/>
      <c r="M24" s="72"/>
      <c r="O24" s="72">
        <v>3400</v>
      </c>
      <c r="P24" s="72"/>
      <c r="Q24" s="72"/>
      <c r="S24" s="71" t="s">
        <v>67</v>
      </c>
      <c r="T24" s="71"/>
      <c r="U24" s="71"/>
      <c r="V24" s="71"/>
      <c r="W24" s="71"/>
      <c r="Y24" s="71" t="s">
        <v>46</v>
      </c>
      <c r="Z24" s="71"/>
      <c r="AA24" s="71"/>
      <c r="AB24" s="71"/>
      <c r="AC24" s="71"/>
      <c r="AE24" s="71" t="s">
        <v>47</v>
      </c>
      <c r="AF24" s="71"/>
      <c r="AG24" s="71"/>
      <c r="AH24" s="71"/>
      <c r="AI24" s="71"/>
      <c r="AK24" s="71" t="s">
        <v>48</v>
      </c>
      <c r="AL24" s="71"/>
      <c r="AM24" s="71"/>
      <c r="AO24" s="72">
        <v>5008000</v>
      </c>
      <c r="AP24" s="72"/>
      <c r="AQ24" s="72"/>
      <c r="AS24" s="72">
        <v>3400</v>
      </c>
      <c r="AT24" s="72"/>
      <c r="AV24" s="7" t="s">
        <v>67</v>
      </c>
    </row>
    <row r="25" spans="1:48" ht="21.75" customHeight="1">
      <c r="A25" s="7" t="s">
        <v>69</v>
      </c>
      <c r="C25" s="7" t="s">
        <v>46</v>
      </c>
      <c r="E25" s="7" t="s">
        <v>47</v>
      </c>
      <c r="G25" s="71" t="s">
        <v>48</v>
      </c>
      <c r="H25" s="71"/>
      <c r="I25" s="71"/>
      <c r="K25" s="72">
        <v>16238000</v>
      </c>
      <c r="L25" s="72"/>
      <c r="M25" s="72"/>
      <c r="O25" s="72">
        <v>3600</v>
      </c>
      <c r="P25" s="72"/>
      <c r="Q25" s="72"/>
      <c r="S25" s="71" t="s">
        <v>67</v>
      </c>
      <c r="T25" s="71"/>
      <c r="U25" s="71"/>
      <c r="V25" s="71"/>
      <c r="W25" s="71"/>
      <c r="Y25" s="71" t="s">
        <v>46</v>
      </c>
      <c r="Z25" s="71"/>
      <c r="AA25" s="71"/>
      <c r="AB25" s="71"/>
      <c r="AC25" s="71"/>
      <c r="AE25" s="71" t="s">
        <v>47</v>
      </c>
      <c r="AF25" s="71"/>
      <c r="AG25" s="71"/>
      <c r="AH25" s="71"/>
      <c r="AI25" s="71"/>
      <c r="AK25" s="71" t="s">
        <v>48</v>
      </c>
      <c r="AL25" s="71"/>
      <c r="AM25" s="71"/>
      <c r="AO25" s="72">
        <v>17348000</v>
      </c>
      <c r="AP25" s="72"/>
      <c r="AQ25" s="72"/>
      <c r="AS25" s="72">
        <v>3600</v>
      </c>
      <c r="AT25" s="72"/>
      <c r="AV25" s="7" t="s">
        <v>67</v>
      </c>
    </row>
    <row r="26" spans="1:48" ht="21.75" customHeight="1">
      <c r="A26" s="7" t="s">
        <v>70</v>
      </c>
      <c r="C26" s="7" t="s">
        <v>46</v>
      </c>
      <c r="E26" s="7" t="s">
        <v>47</v>
      </c>
      <c r="G26" s="71" t="s">
        <v>48</v>
      </c>
      <c r="H26" s="71"/>
      <c r="I26" s="71"/>
      <c r="K26" s="72">
        <v>3049000</v>
      </c>
      <c r="L26" s="72"/>
      <c r="M26" s="72"/>
      <c r="O26" s="72">
        <v>3800</v>
      </c>
      <c r="P26" s="72"/>
      <c r="Q26" s="72"/>
      <c r="S26" s="71" t="s">
        <v>67</v>
      </c>
      <c r="T26" s="71"/>
      <c r="U26" s="71"/>
      <c r="V26" s="71"/>
      <c r="W26" s="71"/>
      <c r="Y26" s="71" t="s">
        <v>46</v>
      </c>
      <c r="Z26" s="71"/>
      <c r="AA26" s="71"/>
      <c r="AB26" s="71"/>
      <c r="AC26" s="71"/>
      <c r="AE26" s="71" t="s">
        <v>47</v>
      </c>
      <c r="AF26" s="71"/>
      <c r="AG26" s="71"/>
      <c r="AH26" s="71"/>
      <c r="AI26" s="71"/>
      <c r="AK26" s="71" t="s">
        <v>48</v>
      </c>
      <c r="AL26" s="71"/>
      <c r="AM26" s="71"/>
      <c r="AO26" s="72">
        <v>3049000</v>
      </c>
      <c r="AP26" s="72"/>
      <c r="AQ26" s="72"/>
      <c r="AS26" s="72">
        <v>3800</v>
      </c>
      <c r="AT26" s="72"/>
      <c r="AV26" s="7" t="s">
        <v>67</v>
      </c>
    </row>
    <row r="27" spans="1:48" ht="21.75" customHeight="1">
      <c r="A27" s="7" t="s">
        <v>71</v>
      </c>
      <c r="C27" s="7" t="s">
        <v>46</v>
      </c>
      <c r="E27" s="7" t="s">
        <v>47</v>
      </c>
      <c r="G27" s="71" t="s">
        <v>48</v>
      </c>
      <c r="H27" s="71"/>
      <c r="I27" s="71"/>
      <c r="K27" s="72">
        <v>4580000</v>
      </c>
      <c r="L27" s="72"/>
      <c r="M27" s="72"/>
      <c r="O27" s="72">
        <v>4000</v>
      </c>
      <c r="P27" s="72"/>
      <c r="Q27" s="72"/>
      <c r="S27" s="71" t="s">
        <v>67</v>
      </c>
      <c r="T27" s="71"/>
      <c r="U27" s="71"/>
      <c r="V27" s="71"/>
      <c r="W27" s="71"/>
      <c r="Y27" s="71" t="s">
        <v>46</v>
      </c>
      <c r="Z27" s="71"/>
      <c r="AA27" s="71"/>
      <c r="AB27" s="71"/>
      <c r="AC27" s="71"/>
      <c r="AE27" s="71" t="s">
        <v>47</v>
      </c>
      <c r="AF27" s="71"/>
      <c r="AG27" s="71"/>
      <c r="AH27" s="71"/>
      <c r="AI27" s="71"/>
      <c r="AK27" s="71" t="s">
        <v>48</v>
      </c>
      <c r="AL27" s="71"/>
      <c r="AM27" s="71"/>
      <c r="AO27" s="72">
        <v>6580000</v>
      </c>
      <c r="AP27" s="72"/>
      <c r="AQ27" s="72"/>
      <c r="AS27" s="72">
        <v>4000</v>
      </c>
      <c r="AT27" s="72"/>
      <c r="AV27" s="7" t="s">
        <v>67</v>
      </c>
    </row>
    <row r="28" spans="1:48" ht="21.75" customHeight="1">
      <c r="A28" s="7" t="s">
        <v>72</v>
      </c>
      <c r="C28" s="7" t="s">
        <v>46</v>
      </c>
      <c r="E28" s="7" t="s">
        <v>47</v>
      </c>
      <c r="G28" s="71" t="s">
        <v>48</v>
      </c>
      <c r="H28" s="71"/>
      <c r="I28" s="71"/>
      <c r="K28" s="72">
        <v>50000</v>
      </c>
      <c r="L28" s="72"/>
      <c r="M28" s="72"/>
      <c r="O28" s="72">
        <v>4200</v>
      </c>
      <c r="P28" s="72"/>
      <c r="Q28" s="72"/>
      <c r="S28" s="71" t="s">
        <v>67</v>
      </c>
      <c r="T28" s="71"/>
      <c r="U28" s="71"/>
      <c r="V28" s="71"/>
      <c r="W28" s="71"/>
      <c r="Y28" s="71" t="s">
        <v>46</v>
      </c>
      <c r="Z28" s="71"/>
      <c r="AA28" s="71"/>
      <c r="AB28" s="71"/>
      <c r="AC28" s="71"/>
      <c r="AE28" s="71" t="s">
        <v>47</v>
      </c>
      <c r="AF28" s="71"/>
      <c r="AG28" s="71"/>
      <c r="AH28" s="71"/>
      <c r="AI28" s="71"/>
      <c r="AK28" s="71" t="s">
        <v>48</v>
      </c>
      <c r="AL28" s="71"/>
      <c r="AM28" s="71"/>
      <c r="AO28" s="72">
        <v>50000</v>
      </c>
      <c r="AP28" s="72"/>
      <c r="AQ28" s="72"/>
      <c r="AS28" s="72">
        <v>4200</v>
      </c>
      <c r="AT28" s="72"/>
      <c r="AV28" s="7" t="s">
        <v>67</v>
      </c>
    </row>
    <row r="29" spans="1:48" ht="21.75" customHeight="1">
      <c r="A29" s="7" t="s">
        <v>73</v>
      </c>
      <c r="C29" s="7" t="s">
        <v>46</v>
      </c>
      <c r="E29" s="7" t="s">
        <v>47</v>
      </c>
      <c r="G29" s="71" t="s">
        <v>48</v>
      </c>
      <c r="H29" s="71"/>
      <c r="I29" s="71"/>
      <c r="K29" s="72">
        <v>1100000</v>
      </c>
      <c r="L29" s="72"/>
      <c r="M29" s="72"/>
      <c r="O29" s="72">
        <v>4400</v>
      </c>
      <c r="P29" s="72"/>
      <c r="Q29" s="72"/>
      <c r="S29" s="71" t="s">
        <v>67</v>
      </c>
      <c r="T29" s="71"/>
      <c r="U29" s="71"/>
      <c r="V29" s="71"/>
      <c r="W29" s="71"/>
      <c r="Y29" s="71" t="s">
        <v>46</v>
      </c>
      <c r="Z29" s="71"/>
      <c r="AA29" s="71"/>
      <c r="AB29" s="71"/>
      <c r="AC29" s="71"/>
      <c r="AE29" s="71" t="s">
        <v>47</v>
      </c>
      <c r="AF29" s="71"/>
      <c r="AG29" s="71"/>
      <c r="AH29" s="71"/>
      <c r="AI29" s="71"/>
      <c r="AK29" s="71" t="s">
        <v>48</v>
      </c>
      <c r="AL29" s="71"/>
      <c r="AM29" s="71"/>
      <c r="AO29" s="72">
        <v>1100000</v>
      </c>
      <c r="AP29" s="72"/>
      <c r="AQ29" s="72"/>
      <c r="AS29" s="72">
        <v>4400</v>
      </c>
      <c r="AT29" s="72"/>
      <c r="AV29" s="7" t="s">
        <v>67</v>
      </c>
    </row>
    <row r="30" spans="1:48" ht="21.75" customHeight="1">
      <c r="A30" s="7" t="s">
        <v>74</v>
      </c>
      <c r="C30" s="7" t="s">
        <v>46</v>
      </c>
      <c r="E30" s="7" t="s">
        <v>47</v>
      </c>
      <c r="G30" s="71" t="s">
        <v>48</v>
      </c>
      <c r="H30" s="71"/>
      <c r="I30" s="71"/>
      <c r="K30" s="72">
        <v>6003000</v>
      </c>
      <c r="L30" s="72"/>
      <c r="M30" s="72"/>
      <c r="O30" s="72">
        <v>4800</v>
      </c>
      <c r="P30" s="72"/>
      <c r="Q30" s="72"/>
      <c r="S30" s="71" t="s">
        <v>67</v>
      </c>
      <c r="T30" s="71"/>
      <c r="U30" s="71"/>
      <c r="V30" s="71"/>
      <c r="W30" s="71"/>
      <c r="Y30" s="71" t="s">
        <v>46</v>
      </c>
      <c r="Z30" s="71"/>
      <c r="AA30" s="71"/>
      <c r="AB30" s="71"/>
      <c r="AC30" s="71"/>
      <c r="AE30" s="71" t="s">
        <v>47</v>
      </c>
      <c r="AF30" s="71"/>
      <c r="AG30" s="71"/>
      <c r="AH30" s="71"/>
      <c r="AI30" s="71"/>
      <c r="AK30" s="71" t="s">
        <v>48</v>
      </c>
      <c r="AL30" s="71"/>
      <c r="AM30" s="71"/>
      <c r="AO30" s="72">
        <v>7004000</v>
      </c>
      <c r="AP30" s="72"/>
      <c r="AQ30" s="72"/>
      <c r="AS30" s="72">
        <v>4800</v>
      </c>
      <c r="AT30" s="72"/>
      <c r="AV30" s="7" t="s">
        <v>67</v>
      </c>
    </row>
    <row r="31" spans="1:48" ht="21.75" customHeight="1">
      <c r="A31" s="7" t="s">
        <v>75</v>
      </c>
      <c r="C31" s="7" t="s">
        <v>46</v>
      </c>
      <c r="E31" s="7" t="s">
        <v>47</v>
      </c>
      <c r="G31" s="71" t="s">
        <v>48</v>
      </c>
      <c r="H31" s="71"/>
      <c r="I31" s="71"/>
      <c r="K31" s="72">
        <v>1250000</v>
      </c>
      <c r="L31" s="72"/>
      <c r="M31" s="72"/>
      <c r="O31" s="72">
        <v>5000</v>
      </c>
      <c r="P31" s="72"/>
      <c r="Q31" s="72"/>
      <c r="S31" s="71" t="s">
        <v>67</v>
      </c>
      <c r="T31" s="71"/>
      <c r="U31" s="71"/>
      <c r="V31" s="71"/>
      <c r="W31" s="71"/>
      <c r="Y31" s="71" t="s">
        <v>46</v>
      </c>
      <c r="Z31" s="71"/>
      <c r="AA31" s="71"/>
      <c r="AB31" s="71"/>
      <c r="AC31" s="71"/>
      <c r="AE31" s="71" t="s">
        <v>47</v>
      </c>
      <c r="AF31" s="71"/>
      <c r="AG31" s="71"/>
      <c r="AH31" s="71"/>
      <c r="AI31" s="71"/>
      <c r="AK31" s="71" t="s">
        <v>48</v>
      </c>
      <c r="AL31" s="71"/>
      <c r="AM31" s="71"/>
      <c r="AO31" s="72">
        <v>1250000</v>
      </c>
      <c r="AP31" s="72"/>
      <c r="AQ31" s="72"/>
      <c r="AS31" s="72">
        <v>5000</v>
      </c>
      <c r="AT31" s="72"/>
      <c r="AV31" s="7" t="s">
        <v>67</v>
      </c>
    </row>
    <row r="32" spans="1:48" ht="21.75" customHeight="1">
      <c r="A32" s="7" t="s">
        <v>76</v>
      </c>
      <c r="C32" s="7" t="s">
        <v>46</v>
      </c>
      <c r="E32" s="7" t="s">
        <v>48</v>
      </c>
      <c r="G32" s="71" t="s">
        <v>48</v>
      </c>
      <c r="H32" s="71"/>
      <c r="I32" s="71"/>
      <c r="K32" s="72">
        <v>0</v>
      </c>
      <c r="L32" s="72"/>
      <c r="M32" s="72"/>
      <c r="O32" s="72">
        <v>0</v>
      </c>
      <c r="P32" s="72"/>
      <c r="Q32" s="72"/>
      <c r="S32" s="71" t="s">
        <v>48</v>
      </c>
      <c r="T32" s="71"/>
      <c r="U32" s="71"/>
      <c r="V32" s="71"/>
      <c r="W32" s="71"/>
      <c r="Y32" s="71" t="s">
        <v>46</v>
      </c>
      <c r="Z32" s="71"/>
      <c r="AA32" s="71"/>
      <c r="AB32" s="71"/>
      <c r="AC32" s="71"/>
      <c r="AE32" s="71" t="s">
        <v>47</v>
      </c>
      <c r="AF32" s="71"/>
      <c r="AG32" s="71"/>
      <c r="AH32" s="71"/>
      <c r="AI32" s="71"/>
      <c r="AK32" s="71" t="s">
        <v>48</v>
      </c>
      <c r="AL32" s="71"/>
      <c r="AM32" s="71"/>
      <c r="AO32" s="72">
        <v>1398000</v>
      </c>
      <c r="AP32" s="72"/>
      <c r="AQ32" s="72"/>
      <c r="AS32" s="72">
        <v>6000</v>
      </c>
      <c r="AT32" s="72"/>
      <c r="AV32" s="7" t="s">
        <v>77</v>
      </c>
    </row>
    <row r="33" spans="1:48" ht="21.75" customHeight="1">
      <c r="A33" s="7" t="s">
        <v>78</v>
      </c>
      <c r="C33" s="7" t="s">
        <v>46</v>
      </c>
      <c r="E33" s="7" t="s">
        <v>48</v>
      </c>
      <c r="G33" s="71" t="s">
        <v>48</v>
      </c>
      <c r="H33" s="71"/>
      <c r="I33" s="71"/>
      <c r="K33" s="72">
        <v>0</v>
      </c>
      <c r="L33" s="72"/>
      <c r="M33" s="72"/>
      <c r="O33" s="72">
        <v>0</v>
      </c>
      <c r="P33" s="72"/>
      <c r="Q33" s="72"/>
      <c r="S33" s="71" t="s">
        <v>48</v>
      </c>
      <c r="T33" s="71"/>
      <c r="U33" s="71"/>
      <c r="V33" s="71"/>
      <c r="W33" s="71"/>
      <c r="Y33" s="71" t="s">
        <v>46</v>
      </c>
      <c r="Z33" s="71"/>
      <c r="AA33" s="71"/>
      <c r="AB33" s="71"/>
      <c r="AC33" s="71"/>
      <c r="AE33" s="71" t="s">
        <v>47</v>
      </c>
      <c r="AF33" s="71"/>
      <c r="AG33" s="71"/>
      <c r="AH33" s="71"/>
      <c r="AI33" s="71"/>
      <c r="AK33" s="71" t="s">
        <v>48</v>
      </c>
      <c r="AL33" s="71"/>
      <c r="AM33" s="71"/>
      <c r="AO33" s="72">
        <v>1000000</v>
      </c>
      <c r="AP33" s="72"/>
      <c r="AQ33" s="72"/>
      <c r="AS33" s="72">
        <v>4000</v>
      </c>
      <c r="AT33" s="72"/>
      <c r="AV33" s="7" t="s">
        <v>79</v>
      </c>
    </row>
    <row r="34" spans="1:48" ht="21.75" customHeight="1">
      <c r="A34" s="7" t="s">
        <v>80</v>
      </c>
      <c r="C34" s="7" t="s">
        <v>46</v>
      </c>
      <c r="E34" s="7" t="s">
        <v>48</v>
      </c>
      <c r="G34" s="71" t="s">
        <v>48</v>
      </c>
      <c r="H34" s="71"/>
      <c r="I34" s="71"/>
      <c r="K34" s="72">
        <v>0</v>
      </c>
      <c r="L34" s="72"/>
      <c r="M34" s="72"/>
      <c r="O34" s="72">
        <v>0</v>
      </c>
      <c r="P34" s="72"/>
      <c r="Q34" s="72"/>
      <c r="S34" s="71" t="s">
        <v>48</v>
      </c>
      <c r="T34" s="71"/>
      <c r="U34" s="71"/>
      <c r="V34" s="71"/>
      <c r="W34" s="71"/>
      <c r="Y34" s="71" t="s">
        <v>46</v>
      </c>
      <c r="Z34" s="71"/>
      <c r="AA34" s="71"/>
      <c r="AB34" s="71"/>
      <c r="AC34" s="71"/>
      <c r="AE34" s="71" t="s">
        <v>47</v>
      </c>
      <c r="AF34" s="71"/>
      <c r="AG34" s="71"/>
      <c r="AH34" s="71"/>
      <c r="AI34" s="71"/>
      <c r="AK34" s="71" t="s">
        <v>48</v>
      </c>
      <c r="AL34" s="71"/>
      <c r="AM34" s="71"/>
      <c r="AO34" s="72">
        <v>1868000</v>
      </c>
      <c r="AP34" s="72"/>
      <c r="AQ34" s="72"/>
      <c r="AS34" s="72">
        <v>4000</v>
      </c>
      <c r="AT34" s="72"/>
      <c r="AV34" s="7" t="s">
        <v>81</v>
      </c>
    </row>
    <row r="35" spans="1:48" ht="21.75" customHeight="1">
      <c r="A35" s="7" t="s">
        <v>82</v>
      </c>
      <c r="C35" s="7" t="s">
        <v>46</v>
      </c>
      <c r="E35" s="7" t="s">
        <v>48</v>
      </c>
      <c r="G35" s="71" t="s">
        <v>48</v>
      </c>
      <c r="H35" s="71"/>
      <c r="I35" s="71"/>
      <c r="K35" s="72">
        <v>0</v>
      </c>
      <c r="L35" s="72"/>
      <c r="M35" s="72"/>
      <c r="O35" s="72">
        <v>0</v>
      </c>
      <c r="P35" s="72"/>
      <c r="Q35" s="72"/>
      <c r="S35" s="71" t="s">
        <v>48</v>
      </c>
      <c r="T35" s="71"/>
      <c r="U35" s="71"/>
      <c r="V35" s="71"/>
      <c r="W35" s="71"/>
      <c r="Y35" s="71" t="s">
        <v>46</v>
      </c>
      <c r="Z35" s="71"/>
      <c r="AA35" s="71"/>
      <c r="AB35" s="71"/>
      <c r="AC35" s="71"/>
      <c r="AE35" s="71" t="s">
        <v>47</v>
      </c>
      <c r="AF35" s="71"/>
      <c r="AG35" s="71"/>
      <c r="AH35" s="71"/>
      <c r="AI35" s="71"/>
      <c r="AK35" s="71" t="s">
        <v>48</v>
      </c>
      <c r="AL35" s="71"/>
      <c r="AM35" s="71"/>
      <c r="AO35" s="72">
        <v>6002000</v>
      </c>
      <c r="AP35" s="72"/>
      <c r="AQ35" s="72"/>
      <c r="AS35" s="72">
        <v>3200</v>
      </c>
      <c r="AT35" s="72"/>
      <c r="AV35" s="7" t="s">
        <v>79</v>
      </c>
    </row>
    <row r="36" spans="1:48" ht="21.75" customHeight="1">
      <c r="A36" s="7" t="s">
        <v>83</v>
      </c>
      <c r="C36" s="7" t="s">
        <v>46</v>
      </c>
      <c r="E36" s="7" t="s">
        <v>48</v>
      </c>
      <c r="G36" s="71" t="s">
        <v>48</v>
      </c>
      <c r="H36" s="71"/>
      <c r="I36" s="71"/>
      <c r="K36" s="72">
        <v>0</v>
      </c>
      <c r="L36" s="72"/>
      <c r="M36" s="72"/>
      <c r="O36" s="72">
        <v>0</v>
      </c>
      <c r="P36" s="72"/>
      <c r="Q36" s="72"/>
      <c r="S36" s="71" t="s">
        <v>48</v>
      </c>
      <c r="T36" s="71"/>
      <c r="U36" s="71"/>
      <c r="V36" s="71"/>
      <c r="W36" s="71"/>
      <c r="Y36" s="71" t="s">
        <v>46</v>
      </c>
      <c r="Z36" s="71"/>
      <c r="AA36" s="71"/>
      <c r="AB36" s="71"/>
      <c r="AC36" s="71"/>
      <c r="AE36" s="71" t="s">
        <v>47</v>
      </c>
      <c r="AF36" s="71"/>
      <c r="AG36" s="71"/>
      <c r="AH36" s="71"/>
      <c r="AI36" s="71"/>
      <c r="AK36" s="71" t="s">
        <v>48</v>
      </c>
      <c r="AL36" s="71"/>
      <c r="AM36" s="71"/>
      <c r="AO36" s="72">
        <v>5000</v>
      </c>
      <c r="AP36" s="72"/>
      <c r="AQ36" s="72"/>
      <c r="AS36" s="72">
        <v>3750</v>
      </c>
      <c r="AT36" s="72"/>
      <c r="AV36" s="7" t="s">
        <v>77</v>
      </c>
    </row>
    <row r="37" spans="1:48" ht="21.75" customHeight="1">
      <c r="A37" s="7" t="s">
        <v>84</v>
      </c>
      <c r="C37" s="7" t="s">
        <v>46</v>
      </c>
      <c r="E37" s="7" t="s">
        <v>48</v>
      </c>
      <c r="G37" s="71" t="s">
        <v>48</v>
      </c>
      <c r="H37" s="71"/>
      <c r="I37" s="71"/>
      <c r="K37" s="72">
        <v>0</v>
      </c>
      <c r="L37" s="72"/>
      <c r="M37" s="72"/>
      <c r="O37" s="72">
        <v>0</v>
      </c>
      <c r="P37" s="72"/>
      <c r="Q37" s="72"/>
      <c r="S37" s="71" t="s">
        <v>48</v>
      </c>
      <c r="T37" s="71"/>
      <c r="U37" s="71"/>
      <c r="V37" s="71"/>
      <c r="W37" s="71"/>
      <c r="Y37" s="71" t="s">
        <v>46</v>
      </c>
      <c r="Z37" s="71"/>
      <c r="AA37" s="71"/>
      <c r="AB37" s="71"/>
      <c r="AC37" s="71"/>
      <c r="AE37" s="71" t="s">
        <v>47</v>
      </c>
      <c r="AF37" s="71"/>
      <c r="AG37" s="71"/>
      <c r="AH37" s="71"/>
      <c r="AI37" s="71"/>
      <c r="AK37" s="71" t="s">
        <v>48</v>
      </c>
      <c r="AL37" s="71"/>
      <c r="AM37" s="71"/>
      <c r="AO37" s="72">
        <v>1001000</v>
      </c>
      <c r="AP37" s="72"/>
      <c r="AQ37" s="72"/>
      <c r="AS37" s="72">
        <v>3600</v>
      </c>
      <c r="AT37" s="72"/>
      <c r="AV37" s="7" t="s">
        <v>79</v>
      </c>
    </row>
    <row r="38" spans="1:48" ht="21.75" customHeight="1"/>
    <row r="39" spans="1:48" ht="21.75" customHeight="1"/>
    <row r="40" spans="1:48" ht="21.75" customHeight="1"/>
    <row r="41" spans="1:48" ht="21.75" customHeight="1"/>
    <row r="42" spans="1:48" ht="21.75" customHeight="1"/>
    <row r="43" spans="1:48" ht="21.75" customHeight="1"/>
    <row r="44" spans="1:48" ht="21.75" customHeight="1"/>
    <row r="45" spans="1:48" ht="21.75" customHeight="1"/>
    <row r="46" spans="1:48" ht="21.75" customHeight="1"/>
    <row r="47" spans="1:48" ht="21.75" customHeight="1"/>
    <row r="48" spans="1:48" ht="21.75" customHeight="1"/>
    <row r="49" ht="21.75" customHeight="1"/>
    <row r="50" ht="21.75" customHeight="1"/>
    <row r="51" ht="21.75" customHeight="1"/>
    <row r="52" ht="21.75" customHeight="1"/>
    <row r="53" ht="21.75" customHeight="1"/>
  </sheetData>
  <mergeCells count="294"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1:AW1"/>
    <mergeCell ref="A2:AW2"/>
    <mergeCell ref="A3:AW3"/>
    <mergeCell ref="A4:AW4"/>
    <mergeCell ref="C5:W5"/>
    <mergeCell ref="Y5:AV5"/>
    <mergeCell ref="G6:I6"/>
    <mergeCell ref="K6:M6"/>
    <mergeCell ref="O6:Q6"/>
    <mergeCell ref="S6:W6"/>
    <mergeCell ref="Y6:AC6"/>
    <mergeCell ref="AE6:AI6"/>
    <mergeCell ref="AK6:AM6"/>
    <mergeCell ref="AO6:AQ6"/>
    <mergeCell ref="AS6:AT6"/>
  </mergeCells>
  <pageMargins left="0.39" right="0.39" top="0.39" bottom="0.39" header="0" footer="0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AA18"/>
  <sheetViews>
    <sheetView rightToLeft="1" view="pageBreakPreview" topLeftCell="C4" zoomScale="60" zoomScaleNormal="100" workbookViewId="0">
      <selection activeCell="W18" sqref="A1:XFD1048576"/>
    </sheetView>
  </sheetViews>
  <sheetFormatPr defaultRowHeight="12.75"/>
  <cols>
    <col min="1" max="1" width="5.140625" style="37" customWidth="1"/>
    <col min="2" max="2" width="14.28515625" style="37" customWidth="1"/>
    <col min="3" max="3" width="1.28515625" style="37" customWidth="1"/>
    <col min="4" max="4" width="2.5703125" style="37" customWidth="1"/>
    <col min="5" max="5" width="10.42578125" style="37" customWidth="1"/>
    <col min="6" max="6" width="1.28515625" style="37" customWidth="1"/>
    <col min="7" max="7" width="19.42578125" style="37" bestFit="1" customWidth="1"/>
    <col min="8" max="8" width="1.28515625" style="37" customWidth="1"/>
    <col min="9" max="9" width="19.42578125" style="37" bestFit="1" customWidth="1"/>
    <col min="10" max="10" width="1.28515625" style="37" customWidth="1"/>
    <col min="11" max="11" width="12" style="37" bestFit="1" customWidth="1"/>
    <col min="12" max="12" width="1.28515625" style="37" customWidth="1"/>
    <col min="13" max="13" width="17.7109375" style="37" bestFit="1" customWidth="1"/>
    <col min="14" max="14" width="1.28515625" style="37" customWidth="1"/>
    <col min="15" max="15" width="13" style="37" customWidth="1"/>
    <col min="16" max="16" width="1.28515625" style="37" customWidth="1"/>
    <col min="17" max="17" width="17.7109375" style="37" bestFit="1" customWidth="1"/>
    <col min="18" max="18" width="1.28515625" style="37" customWidth="1"/>
    <col min="19" max="19" width="15.5703125" style="37" customWidth="1"/>
    <col min="20" max="20" width="1.28515625" style="37" customWidth="1"/>
    <col min="21" max="21" width="19.42578125" style="37" customWidth="1"/>
    <col min="22" max="22" width="1.28515625" style="37" customWidth="1"/>
    <col min="23" max="23" width="19.140625" style="37" bestFit="1" customWidth="1"/>
    <col min="24" max="24" width="1.28515625" style="37" customWidth="1"/>
    <col min="25" max="25" width="19" style="37" bestFit="1" customWidth="1"/>
    <col min="26" max="26" width="1.28515625" style="37" customWidth="1"/>
    <col min="27" max="27" width="15.5703125" style="37" customWidth="1"/>
    <col min="28" max="28" width="0.28515625" style="37" customWidth="1"/>
    <col min="29" max="29" width="9.140625" style="37"/>
    <col min="30" max="30" width="17.5703125" style="37" bestFit="1" customWidth="1"/>
    <col min="31" max="16384" width="9.140625" style="37"/>
  </cols>
  <sheetData>
    <row r="1" spans="1:27" ht="29.1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</row>
    <row r="2" spans="1:27" ht="21.75" customHeight="1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</row>
    <row r="3" spans="1:27" ht="21.7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</row>
    <row r="4" spans="1:27" ht="14.45" customHeight="1"/>
    <row r="5" spans="1:27" ht="14.45" customHeight="1">
      <c r="A5" s="101" t="s">
        <v>85</v>
      </c>
      <c r="B5" s="110" t="s">
        <v>86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</row>
    <row r="6" spans="1:27" ht="14.45" customHeight="1">
      <c r="E6" s="112" t="s">
        <v>7</v>
      </c>
      <c r="F6" s="112"/>
      <c r="G6" s="112"/>
      <c r="H6" s="112"/>
      <c r="I6" s="112"/>
      <c r="K6" s="112" t="s">
        <v>8</v>
      </c>
      <c r="L6" s="112"/>
      <c r="M6" s="112"/>
      <c r="N6" s="112"/>
      <c r="O6" s="112"/>
      <c r="P6" s="112"/>
      <c r="Q6" s="112"/>
      <c r="S6" s="112" t="s">
        <v>9</v>
      </c>
      <c r="T6" s="112"/>
      <c r="U6" s="112"/>
      <c r="V6" s="112"/>
      <c r="W6" s="112"/>
      <c r="X6" s="112"/>
      <c r="Y6" s="112"/>
      <c r="Z6" s="112"/>
      <c r="AA6" s="112"/>
    </row>
    <row r="7" spans="1:27" ht="14.45" customHeight="1">
      <c r="E7" s="91"/>
      <c r="F7" s="91"/>
      <c r="G7" s="91"/>
      <c r="H7" s="91"/>
      <c r="I7" s="91"/>
      <c r="K7" s="100" t="s">
        <v>87</v>
      </c>
      <c r="L7" s="100"/>
      <c r="M7" s="100"/>
      <c r="N7" s="91"/>
      <c r="O7" s="100" t="s">
        <v>88</v>
      </c>
      <c r="P7" s="100"/>
      <c r="Q7" s="100"/>
      <c r="S7" s="91"/>
      <c r="T7" s="91"/>
      <c r="U7" s="91"/>
      <c r="V7" s="91"/>
      <c r="W7" s="91"/>
      <c r="X7" s="91"/>
      <c r="Y7" s="91"/>
      <c r="Z7" s="91"/>
      <c r="AA7" s="91"/>
    </row>
    <row r="8" spans="1:27" ht="14.45" customHeight="1">
      <c r="A8" s="112" t="s">
        <v>89</v>
      </c>
      <c r="B8" s="112"/>
      <c r="D8" s="112" t="s">
        <v>90</v>
      </c>
      <c r="E8" s="112"/>
      <c r="G8" s="99" t="s">
        <v>14</v>
      </c>
      <c r="I8" s="99" t="s">
        <v>15</v>
      </c>
      <c r="K8" s="98" t="s">
        <v>13</v>
      </c>
      <c r="L8" s="91"/>
      <c r="M8" s="98" t="s">
        <v>14</v>
      </c>
      <c r="O8" s="98" t="s">
        <v>13</v>
      </c>
      <c r="P8" s="91"/>
      <c r="Q8" s="98" t="s">
        <v>16</v>
      </c>
      <c r="S8" s="99" t="s">
        <v>13</v>
      </c>
      <c r="U8" s="99" t="s">
        <v>91</v>
      </c>
      <c r="W8" s="99" t="s">
        <v>14</v>
      </c>
      <c r="Y8" s="99" t="s">
        <v>15</v>
      </c>
      <c r="AA8" s="99" t="s">
        <v>18</v>
      </c>
    </row>
    <row r="9" spans="1:27" ht="21.75" customHeight="1">
      <c r="A9" s="82" t="s">
        <v>92</v>
      </c>
      <c r="B9" s="82"/>
      <c r="D9" s="106">
        <v>68082291</v>
      </c>
      <c r="E9" s="106"/>
      <c r="G9" s="38">
        <v>2007474701857</v>
      </c>
      <c r="I9" s="38">
        <v>2566016905428.7798</v>
      </c>
      <c r="K9" s="38">
        <v>0</v>
      </c>
      <c r="M9" s="38">
        <v>0</v>
      </c>
      <c r="O9" s="38">
        <v>-6310500</v>
      </c>
      <c r="Q9" s="38">
        <v>241010365113</v>
      </c>
      <c r="S9" s="38">
        <v>61771791</v>
      </c>
      <c r="U9" s="38">
        <v>38581</v>
      </c>
      <c r="W9" s="38">
        <v>1801472996384</v>
      </c>
      <c r="Y9" s="38">
        <v>2382770615295.6401</v>
      </c>
      <c r="AA9" s="102">
        <f>Y9/63493790151707*100</f>
        <v>3.7527616631523144</v>
      </c>
    </row>
    <row r="10" spans="1:27" ht="21.75" customHeight="1">
      <c r="A10" s="83" t="s">
        <v>93</v>
      </c>
      <c r="B10" s="83"/>
      <c r="D10" s="104">
        <v>10455587</v>
      </c>
      <c r="E10" s="104"/>
      <c r="G10" s="40">
        <v>244137129305</v>
      </c>
      <c r="I10" s="40">
        <v>255340282780.48801</v>
      </c>
      <c r="K10" s="40">
        <v>0</v>
      </c>
      <c r="M10" s="40">
        <v>0</v>
      </c>
      <c r="O10" s="40">
        <v>-2970000</v>
      </c>
      <c r="Q10" s="40">
        <v>73717705364</v>
      </c>
      <c r="S10" s="40">
        <v>7485587</v>
      </c>
      <c r="U10" s="40">
        <v>25012</v>
      </c>
      <c r="W10" s="40">
        <v>173759275082</v>
      </c>
      <c r="Y10" s="40">
        <v>187194396512.367</v>
      </c>
      <c r="AA10" s="39">
        <f t="shared" ref="AA10:AA17" si="0">Y10/63493790151707*100</f>
        <v>0.29482315682383997</v>
      </c>
    </row>
    <row r="11" spans="1:27" ht="21.75" customHeight="1">
      <c r="A11" s="83" t="s">
        <v>94</v>
      </c>
      <c r="B11" s="83"/>
      <c r="D11" s="104">
        <v>75763159</v>
      </c>
      <c r="E11" s="104"/>
      <c r="G11" s="40">
        <v>761878376886</v>
      </c>
      <c r="I11" s="40">
        <v>766124914765.35095</v>
      </c>
      <c r="K11" s="40">
        <v>49600000</v>
      </c>
      <c r="M11" s="40">
        <v>504936657798</v>
      </c>
      <c r="O11" s="40">
        <v>0</v>
      </c>
      <c r="Q11" s="40">
        <v>0</v>
      </c>
      <c r="S11" s="40">
        <v>125363159</v>
      </c>
      <c r="U11" s="40">
        <v>10121</v>
      </c>
      <c r="W11" s="40">
        <v>1266815034684</v>
      </c>
      <c r="Y11" s="40">
        <v>1268562632139.21</v>
      </c>
      <c r="AA11" s="39">
        <f t="shared" si="0"/>
        <v>1.9979318120846266</v>
      </c>
    </row>
    <row r="12" spans="1:27" ht="21.75" customHeight="1">
      <c r="A12" s="83" t="s">
        <v>95</v>
      </c>
      <c r="B12" s="83"/>
      <c r="D12" s="104">
        <v>4663000</v>
      </c>
      <c r="E12" s="104"/>
      <c r="G12" s="40">
        <v>99998129110</v>
      </c>
      <c r="I12" s="40">
        <v>99960636865.6875</v>
      </c>
      <c r="K12" s="40">
        <v>0</v>
      </c>
      <c r="M12" s="40">
        <v>0</v>
      </c>
      <c r="O12" s="40">
        <v>-4663000</v>
      </c>
      <c r="Q12" s="40">
        <v>101326639717</v>
      </c>
      <c r="S12" s="40">
        <v>0</v>
      </c>
      <c r="U12" s="40">
        <v>0</v>
      </c>
      <c r="W12" s="40">
        <v>0</v>
      </c>
      <c r="Y12" s="40">
        <v>0</v>
      </c>
      <c r="AA12" s="39">
        <f t="shared" si="0"/>
        <v>0</v>
      </c>
    </row>
    <row r="13" spans="1:27" ht="21.75" customHeight="1">
      <c r="A13" s="83" t="s">
        <v>96</v>
      </c>
      <c r="B13" s="83"/>
      <c r="D13" s="104">
        <v>22929000</v>
      </c>
      <c r="E13" s="104"/>
      <c r="G13" s="40">
        <v>289445193758</v>
      </c>
      <c r="I13" s="40">
        <v>298892249193.375</v>
      </c>
      <c r="K13" s="40">
        <v>0</v>
      </c>
      <c r="M13" s="40">
        <v>0</v>
      </c>
      <c r="O13" s="40">
        <v>0</v>
      </c>
      <c r="Q13" s="40">
        <v>0</v>
      </c>
      <c r="S13" s="40">
        <v>22929000</v>
      </c>
      <c r="U13" s="40">
        <v>13367</v>
      </c>
      <c r="W13" s="40">
        <v>289445193758</v>
      </c>
      <c r="Y13" s="40">
        <v>306434475760.68799</v>
      </c>
      <c r="AA13" s="39">
        <f t="shared" si="0"/>
        <v>0.48262117449362824</v>
      </c>
    </row>
    <row r="14" spans="1:27" ht="21.75" customHeight="1">
      <c r="A14" s="83" t="s">
        <v>97</v>
      </c>
      <c r="B14" s="83"/>
      <c r="D14" s="104">
        <v>4780480</v>
      </c>
      <c r="E14" s="104"/>
      <c r="G14" s="40">
        <v>48328081008</v>
      </c>
      <c r="I14" s="40">
        <v>48809108335.919998</v>
      </c>
      <c r="K14" s="40">
        <v>28954905</v>
      </c>
      <c r="M14" s="40">
        <v>300000100314</v>
      </c>
      <c r="O14" s="40">
        <v>-7910000</v>
      </c>
      <c r="Q14" s="40">
        <v>82224909955</v>
      </c>
      <c r="S14" s="40">
        <v>25825385</v>
      </c>
      <c r="U14" s="40">
        <v>10433</v>
      </c>
      <c r="W14" s="40">
        <v>266726977243</v>
      </c>
      <c r="Y14" s="40">
        <v>269385722409.67999</v>
      </c>
      <c r="AA14" s="39">
        <f t="shared" si="0"/>
        <v>0.42427097479301706</v>
      </c>
    </row>
    <row r="15" spans="1:27" ht="21.75" customHeight="1">
      <c r="A15" s="83" t="s">
        <v>98</v>
      </c>
      <c r="B15" s="83"/>
      <c r="D15" s="104">
        <v>5824670</v>
      </c>
      <c r="E15" s="104"/>
      <c r="G15" s="40">
        <v>58257621258</v>
      </c>
      <c r="I15" s="40">
        <v>64006944417.2556</v>
      </c>
      <c r="K15" s="40">
        <v>0</v>
      </c>
      <c r="M15" s="40">
        <v>0</v>
      </c>
      <c r="O15" s="40">
        <v>0</v>
      </c>
      <c r="Q15" s="40">
        <v>0</v>
      </c>
      <c r="S15" s="40">
        <v>5824670</v>
      </c>
      <c r="U15" s="40">
        <v>11230</v>
      </c>
      <c r="W15" s="40">
        <v>58257621258</v>
      </c>
      <c r="Y15" s="40">
        <v>65398779529.231201</v>
      </c>
      <c r="AA15" s="39">
        <f t="shared" si="0"/>
        <v>0.10300027667740826</v>
      </c>
    </row>
    <row r="16" spans="1:27" ht="21.75" customHeight="1">
      <c r="A16" s="83" t="s">
        <v>99</v>
      </c>
      <c r="B16" s="83"/>
      <c r="D16" s="104">
        <v>725000</v>
      </c>
      <c r="E16" s="104"/>
      <c r="G16" s="40">
        <v>13194573512</v>
      </c>
      <c r="I16" s="40">
        <v>13402736515.625</v>
      </c>
      <c r="K16" s="40">
        <v>1063460</v>
      </c>
      <c r="M16" s="40">
        <v>19999987660</v>
      </c>
      <c r="O16" s="40">
        <v>0</v>
      </c>
      <c r="Q16" s="40">
        <v>0</v>
      </c>
      <c r="S16" s="40">
        <v>1788460</v>
      </c>
      <c r="U16" s="40">
        <v>18918</v>
      </c>
      <c r="W16" s="40">
        <v>33194561172</v>
      </c>
      <c r="Y16" s="40">
        <v>33827742388.822498</v>
      </c>
      <c r="AA16" s="39">
        <f t="shared" si="0"/>
        <v>5.3277245393600202E-2</v>
      </c>
    </row>
    <row r="17" spans="1:27" ht="21.75" customHeight="1">
      <c r="A17" s="84" t="s">
        <v>100</v>
      </c>
      <c r="B17" s="84"/>
      <c r="D17" s="107">
        <v>0</v>
      </c>
      <c r="E17" s="107"/>
      <c r="G17" s="41">
        <v>0</v>
      </c>
      <c r="I17" s="41">
        <v>0</v>
      </c>
      <c r="K17" s="41">
        <v>6700000</v>
      </c>
      <c r="M17" s="41">
        <v>99962639466</v>
      </c>
      <c r="O17" s="41">
        <v>-6700000</v>
      </c>
      <c r="Q17" s="41">
        <v>100601733645</v>
      </c>
      <c r="S17" s="41">
        <v>0</v>
      </c>
      <c r="U17" s="41">
        <v>0</v>
      </c>
      <c r="W17" s="41">
        <v>0</v>
      </c>
      <c r="Y17" s="41">
        <v>0</v>
      </c>
      <c r="AA17" s="39">
        <f t="shared" si="0"/>
        <v>0</v>
      </c>
    </row>
    <row r="18" spans="1:27" ht="21.75" customHeight="1">
      <c r="A18" s="85" t="s">
        <v>36</v>
      </c>
      <c r="B18" s="85"/>
      <c r="D18" s="108">
        <f>SUM(D9:E17)</f>
        <v>193223187</v>
      </c>
      <c r="E18" s="108"/>
      <c r="G18" s="42">
        <f>SUM(G9:G17)</f>
        <v>3522713806694</v>
      </c>
      <c r="I18" s="42">
        <f>SUM(I9:I17)</f>
        <v>4112553778302.4814</v>
      </c>
      <c r="K18" s="42">
        <f>SUM(K9:K17)</f>
        <v>86318365</v>
      </c>
      <c r="M18" s="42">
        <f>SUM(M9:M17)</f>
        <v>924899385238</v>
      </c>
      <c r="O18" s="42">
        <f>SUM(O9:O17)</f>
        <v>-28553500</v>
      </c>
      <c r="Q18" s="42">
        <f>SUM(Q9:Q17)</f>
        <v>598881353794</v>
      </c>
      <c r="S18" s="42">
        <f>SUM(S9:S17)</f>
        <v>250988052</v>
      </c>
      <c r="U18" s="42"/>
      <c r="W18" s="42">
        <f>SUM(W9:W17)</f>
        <v>3889671659581</v>
      </c>
      <c r="Y18" s="42">
        <f>SUM(Y9:Y17)</f>
        <v>4513574364035.6387</v>
      </c>
      <c r="AA18" s="103">
        <f>SUM(AA9:AA17)</f>
        <v>7.108686303418434</v>
      </c>
    </row>
  </sheetData>
  <mergeCells count="31">
    <mergeCell ref="A16:B16"/>
    <mergeCell ref="D16:E16"/>
    <mergeCell ref="A17:B17"/>
    <mergeCell ref="D17:E17"/>
    <mergeCell ref="A18:B18"/>
    <mergeCell ref="D18:E18"/>
    <mergeCell ref="A13:B13"/>
    <mergeCell ref="D13:E13"/>
    <mergeCell ref="A14:B14"/>
    <mergeCell ref="D14:E14"/>
    <mergeCell ref="A15:B15"/>
    <mergeCell ref="D15:E15"/>
    <mergeCell ref="A10:B10"/>
    <mergeCell ref="D10:E10"/>
    <mergeCell ref="A11:B11"/>
    <mergeCell ref="D11:E11"/>
    <mergeCell ref="A12:B12"/>
    <mergeCell ref="D12:E12"/>
    <mergeCell ref="K7:M7"/>
    <mergeCell ref="O7:Q7"/>
    <mergeCell ref="A8:B8"/>
    <mergeCell ref="D8:E8"/>
    <mergeCell ref="A9:B9"/>
    <mergeCell ref="D9:E9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9"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O35"/>
  <sheetViews>
    <sheetView rightToLeft="1" view="pageBreakPreview" zoomScale="60" zoomScaleNormal="100" workbookViewId="0">
      <selection activeCell="AI9" sqref="AH9:AI9"/>
    </sheetView>
  </sheetViews>
  <sheetFormatPr defaultRowHeight="12.75"/>
  <cols>
    <col min="1" max="1" width="7.85546875" style="37" customWidth="1"/>
    <col min="2" max="2" width="44" style="37" customWidth="1"/>
    <col min="3" max="3" width="1.28515625" style="37" customWidth="1"/>
    <col min="4" max="4" width="17.7109375" style="37" bestFit="1" customWidth="1"/>
    <col min="5" max="5" width="1.28515625" style="37" customWidth="1"/>
    <col min="6" max="6" width="19.140625" style="37" bestFit="1" customWidth="1"/>
    <col min="7" max="7" width="1.28515625" style="37" customWidth="1"/>
    <col min="8" max="8" width="19" style="37" bestFit="1" customWidth="1"/>
    <col min="9" max="9" width="1.28515625" style="37" customWidth="1"/>
    <col min="10" max="10" width="17.7109375" style="37" bestFit="1" customWidth="1"/>
    <col min="11" max="11" width="1.28515625" style="37" customWidth="1"/>
    <col min="12" max="12" width="19.42578125" style="37" customWidth="1"/>
    <col min="13" max="13" width="0.28515625" style="37" customWidth="1"/>
    <col min="14" max="14" width="9.140625" style="37"/>
    <col min="15" max="15" width="17.5703125" style="37" bestFit="1" customWidth="1"/>
    <col min="16" max="16384" width="9.140625" style="37"/>
  </cols>
  <sheetData>
    <row r="1" spans="1:15" ht="29.1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</row>
    <row r="2" spans="1:15" ht="21.75" customHeight="1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5" ht="21.7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</row>
    <row r="4" spans="1:15" ht="14.45" customHeight="1"/>
    <row r="5" spans="1:15" ht="14.45" customHeight="1">
      <c r="A5" s="101" t="s">
        <v>101</v>
      </c>
      <c r="B5" s="110" t="s">
        <v>102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1:15" ht="14.45" customHeight="1">
      <c r="D6" s="99" t="s">
        <v>7</v>
      </c>
      <c r="F6" s="112" t="s">
        <v>8</v>
      </c>
      <c r="G6" s="112"/>
      <c r="H6" s="112"/>
      <c r="J6" s="115" t="s">
        <v>9</v>
      </c>
      <c r="K6" s="115"/>
      <c r="L6" s="115"/>
    </row>
    <row r="7" spans="1:15" ht="14.45" customHeight="1">
      <c r="D7" s="91"/>
      <c r="F7" s="91"/>
      <c r="G7" s="91"/>
      <c r="H7" s="91"/>
      <c r="J7" s="44"/>
    </row>
    <row r="8" spans="1:15" ht="14.45" customHeight="1">
      <c r="A8" s="112" t="s">
        <v>103</v>
      </c>
      <c r="B8" s="112"/>
      <c r="D8" s="99" t="s">
        <v>104</v>
      </c>
      <c r="F8" s="99" t="s">
        <v>105</v>
      </c>
      <c r="H8" s="99" t="s">
        <v>106</v>
      </c>
      <c r="J8" s="99" t="s">
        <v>104</v>
      </c>
      <c r="L8" s="121" t="s">
        <v>18</v>
      </c>
    </row>
    <row r="9" spans="1:15" ht="21.75" customHeight="1">
      <c r="A9" s="82" t="s">
        <v>107</v>
      </c>
      <c r="B9" s="82"/>
      <c r="D9" s="38">
        <v>288887165083</v>
      </c>
      <c r="F9" s="38">
        <v>466884235747</v>
      </c>
      <c r="H9" s="38">
        <v>741510906301</v>
      </c>
      <c r="J9" s="38">
        <v>14260494529</v>
      </c>
      <c r="L9" s="126">
        <f>J9/63493790151707*100</f>
        <v>2.2459668094985525E-2</v>
      </c>
      <c r="O9" s="93"/>
    </row>
    <row r="10" spans="1:15" ht="21.75" customHeight="1">
      <c r="A10" s="83" t="s">
        <v>108</v>
      </c>
      <c r="B10" s="83"/>
      <c r="D10" s="40">
        <v>19017890</v>
      </c>
      <c r="F10" s="40">
        <v>189644487807</v>
      </c>
      <c r="H10" s="40">
        <v>141160214957</v>
      </c>
      <c r="J10" s="40">
        <v>48503290740</v>
      </c>
      <c r="L10" s="126">
        <f t="shared" ref="L10:L34" si="0">J10/63493790151707*100</f>
        <v>7.6390605481433851E-2</v>
      </c>
    </row>
    <row r="11" spans="1:15" ht="21.75" customHeight="1">
      <c r="A11" s="83" t="s">
        <v>109</v>
      </c>
      <c r="B11" s="83"/>
      <c r="D11" s="40">
        <v>32371597666</v>
      </c>
      <c r="F11" s="40">
        <v>0</v>
      </c>
      <c r="H11" s="40">
        <v>0</v>
      </c>
      <c r="J11" s="40">
        <v>32371597666</v>
      </c>
      <c r="L11" s="126">
        <f t="shared" si="0"/>
        <v>5.0983879822977786E-2</v>
      </c>
    </row>
    <row r="12" spans="1:15" ht="21.75" customHeight="1">
      <c r="A12" s="83" t="s">
        <v>110</v>
      </c>
      <c r="B12" s="83"/>
      <c r="D12" s="40">
        <v>190000</v>
      </c>
      <c r="F12" s="40">
        <v>0</v>
      </c>
      <c r="H12" s="40">
        <v>0</v>
      </c>
      <c r="J12" s="40">
        <v>190000</v>
      </c>
      <c r="L12" s="126">
        <f t="shared" si="0"/>
        <v>2.9924186215065937E-7</v>
      </c>
    </row>
    <row r="13" spans="1:15" ht="21.75" customHeight="1">
      <c r="A13" s="83" t="s">
        <v>111</v>
      </c>
      <c r="B13" s="83"/>
      <c r="D13" s="40">
        <v>42143001</v>
      </c>
      <c r="F13" s="40">
        <v>19181623540</v>
      </c>
      <c r="H13" s="40">
        <v>14521129846</v>
      </c>
      <c r="J13" s="40">
        <v>4702636695</v>
      </c>
      <c r="L13" s="126">
        <f t="shared" si="0"/>
        <v>7.4064513769990653E-3</v>
      </c>
    </row>
    <row r="14" spans="1:15" ht="21.75" customHeight="1">
      <c r="A14" s="83" t="s">
        <v>112</v>
      </c>
      <c r="B14" s="83"/>
      <c r="D14" s="40">
        <v>7413333</v>
      </c>
      <c r="F14" s="40">
        <v>48050583055</v>
      </c>
      <c r="H14" s="40">
        <v>45762490405</v>
      </c>
      <c r="J14" s="40">
        <v>2295505983</v>
      </c>
      <c r="L14" s="126">
        <f t="shared" si="0"/>
        <v>3.6153236048994727E-3</v>
      </c>
    </row>
    <row r="15" spans="1:15" ht="21.75" customHeight="1">
      <c r="A15" s="83" t="s">
        <v>113</v>
      </c>
      <c r="B15" s="83"/>
      <c r="D15" s="40">
        <v>1511267228</v>
      </c>
      <c r="F15" s="40">
        <v>121522733174</v>
      </c>
      <c r="H15" s="40">
        <v>123033000402</v>
      </c>
      <c r="J15" s="40">
        <v>1000000</v>
      </c>
      <c r="L15" s="126">
        <f t="shared" si="0"/>
        <v>1.5749571692139966E-6</v>
      </c>
    </row>
    <row r="16" spans="1:15" ht="21.75" customHeight="1">
      <c r="A16" s="83" t="s">
        <v>114</v>
      </c>
      <c r="B16" s="83"/>
      <c r="D16" s="40">
        <v>170519348</v>
      </c>
      <c r="F16" s="40">
        <v>0</v>
      </c>
      <c r="H16" s="40">
        <v>169519348</v>
      </c>
      <c r="J16" s="40">
        <v>1000000</v>
      </c>
      <c r="L16" s="126">
        <f t="shared" si="0"/>
        <v>1.5749571692139966E-6</v>
      </c>
    </row>
    <row r="17" spans="1:12" ht="21.75" customHeight="1">
      <c r="A17" s="83" t="s">
        <v>115</v>
      </c>
      <c r="B17" s="83"/>
      <c r="D17" s="40">
        <v>4467334932</v>
      </c>
      <c r="F17" s="40">
        <v>10000753227</v>
      </c>
      <c r="H17" s="40">
        <v>14467088159</v>
      </c>
      <c r="J17" s="40">
        <v>1000000</v>
      </c>
      <c r="L17" s="126">
        <f t="shared" si="0"/>
        <v>1.5749571692139966E-6</v>
      </c>
    </row>
    <row r="18" spans="1:12" ht="21.75" customHeight="1">
      <c r="A18" s="83" t="s">
        <v>116</v>
      </c>
      <c r="B18" s="83"/>
      <c r="D18" s="40">
        <v>219689774</v>
      </c>
      <c r="F18" s="40">
        <v>790299</v>
      </c>
      <c r="H18" s="40">
        <v>219480073</v>
      </c>
      <c r="J18" s="40">
        <v>1000000</v>
      </c>
      <c r="L18" s="126">
        <f t="shared" si="0"/>
        <v>1.5749571692139966E-6</v>
      </c>
    </row>
    <row r="19" spans="1:12" ht="21.75" customHeight="1">
      <c r="A19" s="83" t="s">
        <v>117</v>
      </c>
      <c r="B19" s="83"/>
      <c r="D19" s="40">
        <v>67051311</v>
      </c>
      <c r="F19" s="40">
        <v>149776</v>
      </c>
      <c r="H19" s="40">
        <v>66201087</v>
      </c>
      <c r="J19" s="40">
        <v>1000000</v>
      </c>
      <c r="L19" s="126">
        <f t="shared" si="0"/>
        <v>1.5749571692139966E-6</v>
      </c>
    </row>
    <row r="20" spans="1:12" ht="21.75" customHeight="1">
      <c r="A20" s="83" t="s">
        <v>118</v>
      </c>
      <c r="B20" s="83"/>
      <c r="D20" s="40">
        <v>5287277</v>
      </c>
      <c r="F20" s="40">
        <v>24403840598</v>
      </c>
      <c r="H20" s="40">
        <v>24336686503</v>
      </c>
      <c r="J20" s="40">
        <v>72441372</v>
      </c>
      <c r="L20" s="126">
        <f t="shared" si="0"/>
        <v>1.1409205817909809E-4</v>
      </c>
    </row>
    <row r="21" spans="1:12" ht="21.75" customHeight="1">
      <c r="A21" s="83" t="s">
        <v>119</v>
      </c>
      <c r="B21" s="83"/>
      <c r="D21" s="40">
        <v>272433416</v>
      </c>
      <c r="F21" s="40">
        <v>448000204477</v>
      </c>
      <c r="H21" s="40">
        <v>407408722674</v>
      </c>
      <c r="J21" s="40">
        <v>40863915219</v>
      </c>
      <c r="L21" s="126">
        <f t="shared" si="0"/>
        <v>6.4358916236316996E-2</v>
      </c>
    </row>
    <row r="22" spans="1:12" ht="21.75" customHeight="1">
      <c r="A22" s="83" t="s">
        <v>120</v>
      </c>
      <c r="B22" s="83"/>
      <c r="D22" s="40">
        <v>67923189</v>
      </c>
      <c r="F22" s="40">
        <v>153873</v>
      </c>
      <c r="H22" s="40">
        <v>31688520</v>
      </c>
      <c r="J22" s="40">
        <v>36388542</v>
      </c>
      <c r="L22" s="126">
        <f t="shared" si="0"/>
        <v>5.731039510014463E-5</v>
      </c>
    </row>
    <row r="23" spans="1:12" ht="21.75" customHeight="1">
      <c r="A23" s="83" t="s">
        <v>121</v>
      </c>
      <c r="B23" s="83"/>
      <c r="D23" s="40">
        <v>694323901</v>
      </c>
      <c r="F23" s="40">
        <v>380972089963</v>
      </c>
      <c r="H23" s="40">
        <v>338210161167</v>
      </c>
      <c r="J23" s="40">
        <v>43456252697</v>
      </c>
      <c r="L23" s="126">
        <f t="shared" si="0"/>
        <v>6.8441736732315239E-2</v>
      </c>
    </row>
    <row r="24" spans="1:12" ht="21.75" customHeight="1">
      <c r="A24" s="83" t="s">
        <v>122</v>
      </c>
      <c r="B24" s="83"/>
      <c r="D24" s="40">
        <v>64045979</v>
      </c>
      <c r="F24" s="40">
        <v>1791317461</v>
      </c>
      <c r="H24" s="40">
        <v>41764353</v>
      </c>
      <c r="J24" s="40">
        <v>1813599087</v>
      </c>
      <c r="L24" s="126">
        <f t="shared" si="0"/>
        <v>2.8563408841506088E-3</v>
      </c>
    </row>
    <row r="25" spans="1:12" ht="21.75" customHeight="1">
      <c r="A25" s="83" t="s">
        <v>123</v>
      </c>
      <c r="B25" s="83"/>
      <c r="D25" s="40">
        <v>4563494744</v>
      </c>
      <c r="F25" s="40">
        <v>71330341</v>
      </c>
      <c r="H25" s="40">
        <v>25441959</v>
      </c>
      <c r="J25" s="40">
        <v>4609383126</v>
      </c>
      <c r="L25" s="126">
        <f t="shared" si="0"/>
        <v>7.2595809999477234E-3</v>
      </c>
    </row>
    <row r="26" spans="1:12" ht="21.75" customHeight="1">
      <c r="A26" s="83" t="s">
        <v>124</v>
      </c>
      <c r="B26" s="83"/>
      <c r="D26" s="40">
        <v>1004247</v>
      </c>
      <c r="F26" s="40">
        <v>4247</v>
      </c>
      <c r="H26" s="40">
        <v>0</v>
      </c>
      <c r="J26" s="40">
        <v>1008494</v>
      </c>
      <c r="L26" s="126">
        <f t="shared" si="0"/>
        <v>1.5883348554093003E-6</v>
      </c>
    </row>
    <row r="27" spans="1:12" ht="21.75" customHeight="1">
      <c r="A27" s="83" t="s">
        <v>125</v>
      </c>
      <c r="B27" s="83"/>
      <c r="D27" s="40">
        <v>299324764</v>
      </c>
      <c r="F27" s="40">
        <v>1271105</v>
      </c>
      <c r="H27" s="40">
        <v>1000000</v>
      </c>
      <c r="J27" s="40">
        <v>299595869</v>
      </c>
      <c r="L27" s="126">
        <f t="shared" si="0"/>
        <v>4.7185066174844738E-4</v>
      </c>
    </row>
    <row r="28" spans="1:12" ht="21.75" customHeight="1">
      <c r="A28" s="83" t="s">
        <v>126</v>
      </c>
      <c r="B28" s="83"/>
      <c r="D28" s="40">
        <v>1000000</v>
      </c>
      <c r="F28" s="40">
        <v>4247</v>
      </c>
      <c r="H28" s="40">
        <v>0</v>
      </c>
      <c r="J28" s="40">
        <v>1004247</v>
      </c>
      <c r="L28" s="126">
        <f t="shared" si="0"/>
        <v>1.5816460123116485E-6</v>
      </c>
    </row>
    <row r="29" spans="1:12" ht="21.75" customHeight="1">
      <c r="A29" s="83" t="s">
        <v>127</v>
      </c>
      <c r="B29" s="83"/>
      <c r="D29" s="40">
        <v>0</v>
      </c>
      <c r="F29" s="40">
        <v>51150686397</v>
      </c>
      <c r="H29" s="40">
        <v>44187881936</v>
      </c>
      <c r="J29" s="40">
        <v>6962804461</v>
      </c>
      <c r="L29" s="126">
        <f t="shared" si="0"/>
        <v>1.0966118803687148E-2</v>
      </c>
    </row>
    <row r="30" spans="1:12" ht="21.75" customHeight="1">
      <c r="A30" s="83" t="s">
        <v>128</v>
      </c>
      <c r="B30" s="83"/>
      <c r="D30" s="40">
        <v>0</v>
      </c>
      <c r="F30" s="40">
        <v>138830828</v>
      </c>
      <c r="H30" s="40">
        <v>1060000</v>
      </c>
      <c r="J30" s="40">
        <v>137770828</v>
      </c>
      <c r="L30" s="126">
        <f t="shared" si="0"/>
        <v>2.1698315326714845E-4</v>
      </c>
    </row>
    <row r="31" spans="1:12" ht="21.75" customHeight="1">
      <c r="A31" s="83" t="s">
        <v>129</v>
      </c>
      <c r="B31" s="83"/>
      <c r="D31" s="40">
        <v>0</v>
      </c>
      <c r="F31" s="40">
        <v>14436399639</v>
      </c>
      <c r="H31" s="40">
        <v>1060000</v>
      </c>
      <c r="J31" s="40">
        <v>14435339639</v>
      </c>
      <c r="L31" s="126">
        <f t="shared" si="0"/>
        <v>2.2735041654482036E-2</v>
      </c>
    </row>
    <row r="32" spans="1:12" ht="21.75" customHeight="1">
      <c r="A32" s="83" t="s">
        <v>130</v>
      </c>
      <c r="B32" s="83"/>
      <c r="D32" s="40">
        <v>0</v>
      </c>
      <c r="F32" s="40">
        <v>1000000</v>
      </c>
      <c r="H32" s="40">
        <v>0</v>
      </c>
      <c r="J32" s="40">
        <v>1000000</v>
      </c>
      <c r="L32" s="126">
        <f t="shared" si="0"/>
        <v>1.5749571692139966E-6</v>
      </c>
    </row>
    <row r="33" spans="1:12" ht="21.75" customHeight="1">
      <c r="A33" s="83" t="s">
        <v>131</v>
      </c>
      <c r="B33" s="83"/>
      <c r="D33" s="40">
        <v>0</v>
      </c>
      <c r="F33" s="40">
        <v>186892902</v>
      </c>
      <c r="H33" s="40">
        <v>1060000</v>
      </c>
      <c r="J33" s="40">
        <v>185832902</v>
      </c>
      <c r="L33" s="126">
        <f t="shared" si="0"/>
        <v>2.9267886128074208E-4</v>
      </c>
    </row>
    <row r="34" spans="1:12" ht="21.75" customHeight="1">
      <c r="A34" s="84" t="s">
        <v>132</v>
      </c>
      <c r="B34" s="84"/>
      <c r="D34" s="41">
        <v>0</v>
      </c>
      <c r="F34" s="41">
        <v>35419626</v>
      </c>
      <c r="H34" s="41">
        <v>1060000</v>
      </c>
      <c r="J34" s="41">
        <v>34359626</v>
      </c>
      <c r="L34" s="126">
        <f t="shared" si="0"/>
        <v>5.4114939300211644E-5</v>
      </c>
    </row>
    <row r="35" spans="1:12" ht="21.75" customHeight="1">
      <c r="A35" s="85" t="s">
        <v>36</v>
      </c>
      <c r="B35" s="85"/>
      <c r="D35" s="42">
        <f>SUM(D9:D34)</f>
        <v>333732227083</v>
      </c>
      <c r="F35" s="42">
        <f>SUM(F9:F34)</f>
        <v>1776474802329</v>
      </c>
      <c r="H35" s="42">
        <f>SUM(H9:H34)</f>
        <v>1895157617690</v>
      </c>
      <c r="J35" s="42">
        <f>SUM(J9:J34)</f>
        <v>215049411722</v>
      </c>
      <c r="L35" s="123">
        <f>SUM(L9:L34)</f>
        <v>0.33869361272681636</v>
      </c>
    </row>
  </sheetData>
  <mergeCells count="34">
    <mergeCell ref="A33:B33"/>
    <mergeCell ref="A34:B34"/>
    <mergeCell ref="A35:B35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  <mergeCell ref="J6:L6"/>
  </mergeCells>
  <pageMargins left="0.39" right="0.39" top="0.39" bottom="0.39" header="0" footer="0"/>
  <pageSetup paperSize="9" scale="9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view="pageBreakPreview" zoomScale="60" zoomScaleNormal="90" workbookViewId="0">
      <selection activeCell="F12" sqref="F12"/>
    </sheetView>
  </sheetViews>
  <sheetFormatPr defaultRowHeight="12.75"/>
  <cols>
    <col min="1" max="1" width="2.5703125" customWidth="1"/>
    <col min="2" max="2" width="49.7109375" customWidth="1"/>
    <col min="3" max="3" width="1.28515625" customWidth="1"/>
    <col min="4" max="4" width="11.7109375" customWidth="1"/>
    <col min="5" max="5" width="1.28515625" customWidth="1"/>
    <col min="6" max="6" width="27.42578125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8.7109375" bestFit="1" customWidth="1"/>
    <col min="14" max="14" width="17.85546875" bestFit="1" customWidth="1"/>
  </cols>
  <sheetData>
    <row r="1" spans="1:10" ht="29.1" customHeight="1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0" ht="21.75" customHeight="1">
      <c r="A2" s="74" t="s">
        <v>133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ht="21.75" customHeight="1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</row>
    <row r="4" spans="1:10" ht="14.45" customHeight="1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ht="29.1" customHeight="1">
      <c r="A5" s="26" t="s">
        <v>134</v>
      </c>
      <c r="B5" s="75" t="s">
        <v>135</v>
      </c>
      <c r="C5" s="75"/>
      <c r="D5" s="75"/>
      <c r="E5" s="75"/>
      <c r="F5" s="75"/>
      <c r="G5" s="75"/>
      <c r="H5" s="75"/>
      <c r="I5" s="75"/>
      <c r="J5" s="75"/>
    </row>
    <row r="6" spans="1:10" ht="14.45" customHeight="1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14.45" customHeight="1">
      <c r="A7" s="76" t="s">
        <v>136</v>
      </c>
      <c r="B7" s="76"/>
      <c r="C7" s="25"/>
      <c r="D7" s="27" t="s">
        <v>137</v>
      </c>
      <c r="E7" s="25"/>
      <c r="F7" s="27" t="s">
        <v>104</v>
      </c>
      <c r="G7" s="25"/>
      <c r="H7" s="28" t="s">
        <v>138</v>
      </c>
      <c r="I7" s="25"/>
      <c r="J7" s="28" t="s">
        <v>139</v>
      </c>
    </row>
    <row r="8" spans="1:10" ht="21.75" customHeight="1">
      <c r="A8" s="78" t="s">
        <v>140</v>
      </c>
      <c r="B8" s="78"/>
      <c r="C8" s="25"/>
      <c r="D8" s="29" t="s">
        <v>141</v>
      </c>
      <c r="E8" s="25"/>
      <c r="F8" s="29">
        <f>'درآمد سرمایه گذاری در سهام'!U73</f>
        <v>1969899493033</v>
      </c>
      <c r="G8" s="25"/>
      <c r="H8" s="120">
        <f>F8/$F$12*100</f>
        <v>75.950380721029447</v>
      </c>
      <c r="I8" s="25"/>
      <c r="J8" s="30">
        <f>F8/63493790151707*100</f>
        <v>3.1025073291833407</v>
      </c>
    </row>
    <row r="9" spans="1:10" ht="21.75" customHeight="1">
      <c r="A9" s="79" t="s">
        <v>142</v>
      </c>
      <c r="B9" s="79"/>
      <c r="C9" s="25"/>
      <c r="D9" s="30" t="s">
        <v>143</v>
      </c>
      <c r="E9" s="25"/>
      <c r="F9" s="30">
        <f>'درآمد سرمایه گذاری در صندوق'!U22</f>
        <v>545070583875</v>
      </c>
      <c r="G9" s="25"/>
      <c r="H9" s="120">
        <f t="shared" ref="H9:H11" si="0">F9/$F$12*100</f>
        <v>21.015446986790284</v>
      </c>
      <c r="I9" s="25"/>
      <c r="J9" s="30">
        <f t="shared" ref="J9:J11" si="1">F9/63493790151707*100</f>
        <v>0.85846282380159045</v>
      </c>
    </row>
    <row r="10" spans="1:10" ht="21.75" customHeight="1">
      <c r="A10" s="79" t="s">
        <v>144</v>
      </c>
      <c r="B10" s="79"/>
      <c r="C10" s="25"/>
      <c r="D10" s="30" t="s">
        <v>145</v>
      </c>
      <c r="E10" s="25"/>
      <c r="F10" s="30">
        <f>'درآمد سپرده بانکی'!H24</f>
        <v>216868338</v>
      </c>
      <c r="G10" s="25"/>
      <c r="H10" s="120">
        <f t="shared" si="0"/>
        <v>8.3614584884615581E-3</v>
      </c>
      <c r="I10" s="25"/>
      <c r="J10" s="30">
        <f t="shared" si="1"/>
        <v>3.4155834370862422E-4</v>
      </c>
    </row>
    <row r="11" spans="1:10" ht="21.75" customHeight="1">
      <c r="A11" s="80" t="s">
        <v>146</v>
      </c>
      <c r="B11" s="80"/>
      <c r="C11" s="25"/>
      <c r="D11" s="31" t="s">
        <v>147</v>
      </c>
      <c r="E11" s="25"/>
      <c r="F11" s="31">
        <f>'سایر درآمدها'!F10</f>
        <v>78479438427</v>
      </c>
      <c r="G11" s="25"/>
      <c r="H11" s="120">
        <f t="shared" si="0"/>
        <v>3.0258108336918017</v>
      </c>
      <c r="I11" s="25"/>
      <c r="J11" s="30">
        <f t="shared" si="1"/>
        <v>0.12360175418649208</v>
      </c>
    </row>
    <row r="12" spans="1:10" ht="21.75" customHeight="1">
      <c r="A12" s="77" t="s">
        <v>36</v>
      </c>
      <c r="B12" s="77"/>
      <c r="C12" s="25"/>
      <c r="D12" s="32"/>
      <c r="E12" s="25"/>
      <c r="F12" s="32">
        <f>SUM(F8:F11)</f>
        <v>2593666383673</v>
      </c>
      <c r="G12" s="25"/>
      <c r="H12" s="118">
        <f>SUM(H8:H11)</f>
        <v>100</v>
      </c>
      <c r="I12" s="25"/>
      <c r="J12" s="32">
        <f>SUM(J8:J11)</f>
        <v>4.0849134655151316</v>
      </c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</sheetData>
  <mergeCells count="10">
    <mergeCell ref="A12:B12"/>
    <mergeCell ref="A8:B8"/>
    <mergeCell ref="A9:B9"/>
    <mergeCell ref="A10:B10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3"/>
  <sheetViews>
    <sheetView rightToLeft="1" view="pageBreakPreview" topLeftCell="A34" zoomScale="60" zoomScaleNormal="80" workbookViewId="0">
      <selection activeCell="G77" sqref="G77"/>
    </sheetView>
  </sheetViews>
  <sheetFormatPr defaultRowHeight="12.75"/>
  <cols>
    <col min="1" max="1" width="5.140625" style="37" customWidth="1"/>
    <col min="2" max="2" width="18.140625" style="37" customWidth="1"/>
    <col min="3" max="3" width="1.28515625" style="37" customWidth="1"/>
    <col min="4" max="4" width="13" style="37" customWidth="1"/>
    <col min="5" max="5" width="1.28515625" style="37" customWidth="1"/>
    <col min="6" max="6" width="20.42578125" style="37" bestFit="1" customWidth="1"/>
    <col min="7" max="7" width="1.28515625" style="37" customWidth="1"/>
    <col min="8" max="8" width="17.5703125" style="37" bestFit="1" customWidth="1"/>
    <col min="9" max="9" width="1.28515625" style="37" customWidth="1"/>
    <col min="10" max="10" width="20.42578125" style="37" bestFit="1" customWidth="1"/>
    <col min="11" max="11" width="1.28515625" style="37" customWidth="1"/>
    <col min="12" max="12" width="15.5703125" style="37" customWidth="1"/>
    <col min="13" max="13" width="1.28515625" style="37" customWidth="1"/>
    <col min="14" max="14" width="19.42578125" style="37" bestFit="1" customWidth="1"/>
    <col min="15" max="16" width="1.28515625" style="37" customWidth="1"/>
    <col min="17" max="17" width="20.140625" style="37" customWidth="1"/>
    <col min="18" max="18" width="1.28515625" style="37" customWidth="1"/>
    <col min="19" max="19" width="21.28515625" style="37" customWidth="1"/>
    <col min="20" max="20" width="1.28515625" style="37" customWidth="1"/>
    <col min="21" max="21" width="19.140625" style="37" bestFit="1" customWidth="1"/>
    <col min="22" max="22" width="1.28515625" style="37" customWidth="1"/>
    <col min="23" max="23" width="15.5703125" style="37" customWidth="1"/>
    <col min="24" max="24" width="0.28515625" style="37" customWidth="1"/>
    <col min="25" max="16384" width="9.140625" style="37"/>
  </cols>
  <sheetData>
    <row r="1" spans="1:23" ht="29.1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21.75" customHeight="1">
      <c r="A2" s="105" t="s">
        <v>133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21.7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14.45" customHeight="1">
      <c r="N4" s="124"/>
    </row>
    <row r="5" spans="1:23" ht="14.45" customHeight="1">
      <c r="A5" s="101" t="s">
        <v>148</v>
      </c>
      <c r="B5" s="110" t="s">
        <v>149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</row>
    <row r="6" spans="1:23" ht="14.45" customHeight="1">
      <c r="D6" s="112" t="s">
        <v>150</v>
      </c>
      <c r="E6" s="112"/>
      <c r="F6" s="112"/>
      <c r="G6" s="112"/>
      <c r="H6" s="112"/>
      <c r="I6" s="112"/>
      <c r="J6" s="112"/>
      <c r="K6" s="112"/>
      <c r="L6" s="112"/>
      <c r="N6" s="112" t="s">
        <v>151</v>
      </c>
      <c r="O6" s="112"/>
      <c r="P6" s="112"/>
      <c r="Q6" s="112"/>
      <c r="R6" s="112"/>
      <c r="S6" s="112"/>
      <c r="T6" s="112"/>
      <c r="U6" s="112"/>
      <c r="V6" s="112"/>
      <c r="W6" s="112"/>
    </row>
    <row r="7" spans="1:23" ht="14.45" customHeight="1">
      <c r="D7" s="91"/>
      <c r="E7" s="91"/>
      <c r="F7" s="91"/>
      <c r="G7" s="91"/>
      <c r="H7" s="91"/>
      <c r="I7" s="91"/>
      <c r="J7" s="100" t="s">
        <v>36</v>
      </c>
      <c r="K7" s="100"/>
      <c r="L7" s="100"/>
      <c r="N7" s="91"/>
      <c r="O7" s="91"/>
      <c r="P7" s="91"/>
      <c r="Q7" s="91"/>
      <c r="R7" s="91"/>
      <c r="S7" s="91"/>
      <c r="T7" s="91"/>
      <c r="U7" s="100" t="s">
        <v>36</v>
      </c>
      <c r="V7" s="100"/>
      <c r="W7" s="100"/>
    </row>
    <row r="8" spans="1:23" ht="14.45" customHeight="1">
      <c r="A8" s="112" t="s">
        <v>152</v>
      </c>
      <c r="B8" s="112"/>
      <c r="D8" s="99" t="s">
        <v>153</v>
      </c>
      <c r="F8" s="99" t="s">
        <v>154</v>
      </c>
      <c r="H8" s="99" t="s">
        <v>155</v>
      </c>
      <c r="J8" s="98" t="s">
        <v>104</v>
      </c>
      <c r="K8" s="91"/>
      <c r="L8" s="116" t="s">
        <v>138</v>
      </c>
      <c r="N8" s="99" t="s">
        <v>153</v>
      </c>
      <c r="P8" s="112" t="s">
        <v>154</v>
      </c>
      <c r="Q8" s="112"/>
      <c r="S8" s="99" t="s">
        <v>155</v>
      </c>
      <c r="U8" s="98" t="s">
        <v>104</v>
      </c>
      <c r="V8" s="91"/>
      <c r="W8" s="116" t="s">
        <v>138</v>
      </c>
    </row>
    <row r="9" spans="1:23" ht="21.75" customHeight="1">
      <c r="A9" s="82" t="s">
        <v>29</v>
      </c>
      <c r="B9" s="82"/>
      <c r="D9" s="38">
        <v>0</v>
      </c>
      <c r="F9" s="38">
        <v>-3220061693</v>
      </c>
      <c r="H9" s="38">
        <v>-230811314</v>
      </c>
      <c r="J9" s="38">
        <v>-3450873007</v>
      </c>
      <c r="L9" s="39">
        <f>J9/درآمد!$F$12*100</f>
        <v>-0.13304999550917854</v>
      </c>
      <c r="N9" s="38">
        <v>10500634078</v>
      </c>
      <c r="P9" s="106">
        <v>-10970360952</v>
      </c>
      <c r="Q9" s="106"/>
      <c r="S9" s="38">
        <v>-240783589</v>
      </c>
      <c r="U9" s="46">
        <f>N9+P9+S9</f>
        <v>-710510463</v>
      </c>
      <c r="W9" s="39">
        <f>U9/درآمد!$F$12*100</f>
        <v>-2.7394057596328805E-2</v>
      </c>
    </row>
    <row r="10" spans="1:23" ht="21.75" customHeight="1">
      <c r="A10" s="83" t="s">
        <v>28</v>
      </c>
      <c r="B10" s="83"/>
      <c r="D10" s="40">
        <v>0</v>
      </c>
      <c r="F10" s="40">
        <v>-371528831380</v>
      </c>
      <c r="H10" s="40">
        <v>-9532</v>
      </c>
      <c r="J10" s="40">
        <v>-371528840912</v>
      </c>
      <c r="L10" s="39">
        <f>J10/درآمد!$F$12*100</f>
        <v>-14.324465291710432</v>
      </c>
      <c r="N10" s="40">
        <v>0</v>
      </c>
      <c r="P10" s="104">
        <v>342871694859</v>
      </c>
      <c r="Q10" s="104"/>
      <c r="S10" s="40">
        <v>18596649645</v>
      </c>
      <c r="U10" s="46">
        <f t="shared" ref="U10:U72" si="0">N10+P10+S10</f>
        <v>361468344504</v>
      </c>
      <c r="W10" s="39">
        <f>U10/درآمد!$F$12*100</f>
        <v>13.93657822684618</v>
      </c>
    </row>
    <row r="11" spans="1:23" ht="21.75" customHeight="1">
      <c r="A11" s="83" t="s">
        <v>22</v>
      </c>
      <c r="B11" s="83"/>
      <c r="D11" s="40">
        <v>0</v>
      </c>
      <c r="F11" s="40">
        <v>-127703212584</v>
      </c>
      <c r="H11" s="40">
        <v>-2320513609</v>
      </c>
      <c r="J11" s="40">
        <v>-130023726193</v>
      </c>
      <c r="L11" s="39">
        <f>J11/درآمد!$F$12*100</f>
        <v>-5.0131245487659033</v>
      </c>
      <c r="N11" s="40">
        <v>0</v>
      </c>
      <c r="P11" s="104">
        <v>-503571902880</v>
      </c>
      <c r="Q11" s="104"/>
      <c r="S11" s="40">
        <v>-2320513609</v>
      </c>
      <c r="U11" s="46">
        <f t="shared" si="0"/>
        <v>-505892416489</v>
      </c>
      <c r="W11" s="39">
        <f>U11/درآمد!$F$12*100</f>
        <v>-19.504914728955406</v>
      </c>
    </row>
    <row r="12" spans="1:23" ht="21.75" customHeight="1">
      <c r="A12" s="83" t="s">
        <v>30</v>
      </c>
      <c r="B12" s="83"/>
      <c r="D12" s="40">
        <v>0</v>
      </c>
      <c r="F12" s="40">
        <v>-24927166256</v>
      </c>
      <c r="H12" s="40">
        <v>0</v>
      </c>
      <c r="J12" s="40">
        <v>-24927166256</v>
      </c>
      <c r="L12" s="39">
        <f>J12/درآمد!$F$12*100</f>
        <v>-0.96107835660419805</v>
      </c>
      <c r="N12" s="40">
        <v>24403818240</v>
      </c>
      <c r="P12" s="104">
        <v>-58601372111</v>
      </c>
      <c r="Q12" s="104"/>
      <c r="S12" s="40">
        <v>-316</v>
      </c>
      <c r="U12" s="46">
        <f t="shared" si="0"/>
        <v>-34197554187</v>
      </c>
      <c r="W12" s="39">
        <f>U12/درآمد!$F$12*100</f>
        <v>-1.3185024258428875</v>
      </c>
    </row>
    <row r="13" spans="1:23" ht="21.75" customHeight="1">
      <c r="A13" s="83" t="s">
        <v>156</v>
      </c>
      <c r="B13" s="83"/>
      <c r="D13" s="40">
        <v>0</v>
      </c>
      <c r="F13" s="40">
        <v>0</v>
      </c>
      <c r="H13" s="40">
        <v>0</v>
      </c>
      <c r="J13" s="40">
        <v>0</v>
      </c>
      <c r="L13" s="39">
        <f>J13/درآمد!$F$12*100</f>
        <v>0</v>
      </c>
      <c r="N13" s="40">
        <v>0</v>
      </c>
      <c r="P13" s="104">
        <v>0</v>
      </c>
      <c r="Q13" s="104"/>
      <c r="S13" s="40">
        <v>645428647</v>
      </c>
      <c r="U13" s="46">
        <f t="shared" si="0"/>
        <v>645428647</v>
      </c>
      <c r="W13" s="39">
        <f>U13/درآمد!$F$12*100</f>
        <v>2.4884798255586801E-2</v>
      </c>
    </row>
    <row r="14" spans="1:23" ht="21.75" customHeight="1">
      <c r="A14" s="83" t="s">
        <v>19</v>
      </c>
      <c r="B14" s="83"/>
      <c r="D14" s="40">
        <v>0</v>
      </c>
      <c r="F14" s="40">
        <v>13021447292</v>
      </c>
      <c r="H14" s="40">
        <v>0</v>
      </c>
      <c r="J14" s="40">
        <v>13021447292</v>
      </c>
      <c r="L14" s="39">
        <f>J14/درآمد!$F$12*100</f>
        <v>0.50204788765314456</v>
      </c>
      <c r="N14" s="40">
        <v>0</v>
      </c>
      <c r="P14" s="104">
        <v>72675517762</v>
      </c>
      <c r="Q14" s="104"/>
      <c r="S14" s="40">
        <v>44281846563</v>
      </c>
      <c r="U14" s="46">
        <f t="shared" si="0"/>
        <v>116957364325</v>
      </c>
      <c r="W14" s="39">
        <f>U14/درآمد!$F$12*100</f>
        <v>4.5093449589831884</v>
      </c>
    </row>
    <row r="15" spans="1:23" ht="21.75" customHeight="1">
      <c r="A15" s="83" t="s">
        <v>24</v>
      </c>
      <c r="B15" s="83"/>
      <c r="D15" s="40">
        <v>0</v>
      </c>
      <c r="F15" s="40">
        <v>-2194751935047</v>
      </c>
      <c r="H15" s="40">
        <v>0</v>
      </c>
      <c r="J15" s="40">
        <v>-2194751935047</v>
      </c>
      <c r="L15" s="39">
        <f>J15/درآمد!$F$12*100</f>
        <v>-84.619670010871616</v>
      </c>
      <c r="N15" s="40">
        <v>4002967681300</v>
      </c>
      <c r="P15" s="104">
        <v>-1447541412560</v>
      </c>
      <c r="Q15" s="104"/>
      <c r="S15" s="40">
        <v>28559077803</v>
      </c>
      <c r="U15" s="46">
        <f t="shared" si="0"/>
        <v>2583985346543</v>
      </c>
      <c r="W15" s="39">
        <f>U15/درآمد!$F$12*100</f>
        <v>99.626743162075826</v>
      </c>
    </row>
    <row r="16" spans="1:23" ht="21.75" customHeight="1">
      <c r="A16" s="83" t="s">
        <v>20</v>
      </c>
      <c r="B16" s="83"/>
      <c r="D16" s="40">
        <v>0</v>
      </c>
      <c r="F16" s="40">
        <v>-92675526275</v>
      </c>
      <c r="H16" s="40">
        <v>0</v>
      </c>
      <c r="J16" s="40">
        <v>-92675526275</v>
      </c>
      <c r="L16" s="39">
        <f>J16/درآمد!$F$12*100</f>
        <v>-3.5731475280856393</v>
      </c>
      <c r="N16" s="40">
        <v>54094400803</v>
      </c>
      <c r="P16" s="104">
        <v>-90590190508</v>
      </c>
      <c r="Q16" s="104"/>
      <c r="S16" s="40">
        <v>-562721863</v>
      </c>
      <c r="U16" s="46">
        <f t="shared" si="0"/>
        <v>-37058511568</v>
      </c>
      <c r="W16" s="39">
        <f>U16/درآمد!$F$12*100</f>
        <v>-1.4288079531462285</v>
      </c>
    </row>
    <row r="17" spans="1:23" ht="21.75" customHeight="1">
      <c r="A17" s="83" t="s">
        <v>33</v>
      </c>
      <c r="B17" s="83"/>
      <c r="D17" s="40">
        <v>0</v>
      </c>
      <c r="F17" s="40">
        <v>-2827569451</v>
      </c>
      <c r="H17" s="40">
        <v>0</v>
      </c>
      <c r="J17" s="40">
        <v>-2827569451</v>
      </c>
      <c r="L17" s="39">
        <f>J17/درآمد!$F$12*100</f>
        <v>-0.10901824031029619</v>
      </c>
      <c r="N17" s="40">
        <v>117243727</v>
      </c>
      <c r="P17" s="104">
        <v>373385041</v>
      </c>
      <c r="Q17" s="104"/>
      <c r="S17" s="40">
        <v>0</v>
      </c>
      <c r="U17" s="46">
        <f t="shared" si="0"/>
        <v>490628768</v>
      </c>
      <c r="W17" s="39">
        <f>U17/درآمد!$F$12*100</f>
        <v>1.8916417743179443E-2</v>
      </c>
    </row>
    <row r="18" spans="1:23" ht="21.75" customHeight="1">
      <c r="A18" s="83" t="s">
        <v>26</v>
      </c>
      <c r="B18" s="83"/>
      <c r="D18" s="40">
        <v>0</v>
      </c>
      <c r="F18" s="40">
        <v>-10051451776</v>
      </c>
      <c r="H18" s="40">
        <v>0</v>
      </c>
      <c r="J18" s="40">
        <v>-10051451776</v>
      </c>
      <c r="L18" s="39">
        <f>J18/درآمد!$F$12*100</f>
        <v>-0.3875383449187369</v>
      </c>
      <c r="N18" s="40">
        <v>9981916920</v>
      </c>
      <c r="P18" s="104">
        <v>-16760988639</v>
      </c>
      <c r="Q18" s="104"/>
      <c r="S18" s="40">
        <v>0</v>
      </c>
      <c r="U18" s="46">
        <f t="shared" si="0"/>
        <v>-6779071719</v>
      </c>
      <c r="W18" s="39">
        <f>U18/درآمد!$F$12*100</f>
        <v>-0.2613702271685332</v>
      </c>
    </row>
    <row r="19" spans="1:23" ht="21.75" customHeight="1">
      <c r="A19" s="83" t="s">
        <v>32</v>
      </c>
      <c r="B19" s="83"/>
      <c r="D19" s="40">
        <v>0</v>
      </c>
      <c r="F19" s="40">
        <v>-449665576629</v>
      </c>
      <c r="H19" s="40">
        <v>0</v>
      </c>
      <c r="J19" s="40">
        <v>-449665576629</v>
      </c>
      <c r="L19" s="39">
        <f>J19/درآمد!$F$12*100</f>
        <v>-17.337063064842198</v>
      </c>
      <c r="N19" s="40">
        <v>861534044000</v>
      </c>
      <c r="P19" s="104">
        <v>-1669003391851</v>
      </c>
      <c r="Q19" s="104"/>
      <c r="S19" s="40">
        <v>0</v>
      </c>
      <c r="U19" s="46">
        <f t="shared" si="0"/>
        <v>-807469347851</v>
      </c>
      <c r="W19" s="39">
        <f>U19/درآمد!$F$12*100</f>
        <v>-31.132351983816385</v>
      </c>
    </row>
    <row r="20" spans="1:23" ht="21.75" customHeight="1">
      <c r="A20" s="83" t="s">
        <v>31</v>
      </c>
      <c r="B20" s="83"/>
      <c r="D20" s="40">
        <v>0</v>
      </c>
      <c r="F20" s="40">
        <v>-190788047642</v>
      </c>
      <c r="H20" s="40">
        <v>0</v>
      </c>
      <c r="J20" s="40">
        <v>-190788047642</v>
      </c>
      <c r="L20" s="39">
        <f>J20/درآمد!$F$12*100</f>
        <v>-7.3559209018939837</v>
      </c>
      <c r="N20" s="40">
        <v>328104652650</v>
      </c>
      <c r="P20" s="104">
        <v>-541484953655</v>
      </c>
      <c r="Q20" s="104"/>
      <c r="S20" s="40">
        <v>0</v>
      </c>
      <c r="U20" s="46">
        <f t="shared" si="0"/>
        <v>-213380301005</v>
      </c>
      <c r="W20" s="39">
        <f>U20/درآمد!$F$12*100</f>
        <v>-8.2269756183069003</v>
      </c>
    </row>
    <row r="21" spans="1:23" ht="21.75" customHeight="1">
      <c r="A21" s="83" t="s">
        <v>35</v>
      </c>
      <c r="B21" s="83"/>
      <c r="D21" s="40">
        <v>0</v>
      </c>
      <c r="F21" s="40">
        <v>495145093695</v>
      </c>
      <c r="H21" s="40">
        <v>0</v>
      </c>
      <c r="J21" s="40">
        <v>495145093695</v>
      </c>
      <c r="L21" s="39">
        <f>J21/درآمد!$F$12*100</f>
        <v>19.090546756973588</v>
      </c>
      <c r="N21" s="40">
        <v>0</v>
      </c>
      <c r="P21" s="104">
        <v>495145093695</v>
      </c>
      <c r="Q21" s="104"/>
      <c r="S21" s="40">
        <v>0</v>
      </c>
      <c r="U21" s="46">
        <f t="shared" si="0"/>
        <v>495145093695</v>
      </c>
      <c r="W21" s="39">
        <f>U21/درآمد!$F$12*100</f>
        <v>19.090546756973588</v>
      </c>
    </row>
    <row r="22" spans="1:23" ht="21.75" customHeight="1">
      <c r="A22" s="83" t="s">
        <v>27</v>
      </c>
      <c r="B22" s="83"/>
      <c r="D22" s="40">
        <v>0</v>
      </c>
      <c r="F22" s="40">
        <v>-10867678408</v>
      </c>
      <c r="H22" s="40">
        <v>0</v>
      </c>
      <c r="J22" s="40">
        <v>-10867678408</v>
      </c>
      <c r="L22" s="39">
        <f>J22/درآمد!$F$12*100</f>
        <v>-0.4190083380195499</v>
      </c>
      <c r="N22" s="40">
        <v>0</v>
      </c>
      <c r="P22" s="104">
        <v>-31647863793</v>
      </c>
      <c r="Q22" s="104"/>
      <c r="S22" s="40">
        <v>0</v>
      </c>
      <c r="U22" s="46">
        <f t="shared" si="0"/>
        <v>-31647863793</v>
      </c>
      <c r="W22" s="39">
        <f>U22/درآمد!$F$12*100</f>
        <v>-1.2201979403450545</v>
      </c>
    </row>
    <row r="23" spans="1:23" ht="21.75" customHeight="1">
      <c r="A23" s="83" t="s">
        <v>34</v>
      </c>
      <c r="B23" s="83"/>
      <c r="D23" s="40">
        <v>0</v>
      </c>
      <c r="F23" s="40">
        <v>-1034097417</v>
      </c>
      <c r="H23" s="40">
        <v>0</v>
      </c>
      <c r="J23" s="40">
        <v>-1034097417</v>
      </c>
      <c r="L23" s="39">
        <f>J23/درآمد!$F$12*100</f>
        <v>-3.9870101394288468E-2</v>
      </c>
      <c r="N23" s="40">
        <v>0</v>
      </c>
      <c r="P23" s="104">
        <v>30332621045</v>
      </c>
      <c r="Q23" s="104"/>
      <c r="S23" s="40">
        <v>0</v>
      </c>
      <c r="U23" s="46">
        <f t="shared" si="0"/>
        <v>30332621045</v>
      </c>
      <c r="W23" s="39">
        <f>U23/درآمد!$F$12*100</f>
        <v>1.1694881514423878</v>
      </c>
    </row>
    <row r="24" spans="1:23" ht="21.75" customHeight="1">
      <c r="A24" s="83" t="s">
        <v>21</v>
      </c>
      <c r="B24" s="83"/>
      <c r="D24" s="40">
        <v>0</v>
      </c>
      <c r="F24" s="40">
        <v>-8704918832</v>
      </c>
      <c r="H24" s="40">
        <v>0</v>
      </c>
      <c r="J24" s="40">
        <v>-8704918832</v>
      </c>
      <c r="L24" s="39">
        <f>J24/درآمد!$F$12*100</f>
        <v>-0.33562214812194152</v>
      </c>
      <c r="N24" s="40">
        <v>0</v>
      </c>
      <c r="P24" s="104">
        <v>-39703363053</v>
      </c>
      <c r="Q24" s="104"/>
      <c r="S24" s="40">
        <v>0</v>
      </c>
      <c r="U24" s="46">
        <f t="shared" si="0"/>
        <v>-39703363053</v>
      </c>
      <c r="W24" s="39">
        <f>U24/درآمد!$F$12*100</f>
        <v>-1.5307814182629917</v>
      </c>
    </row>
    <row r="25" spans="1:23" ht="21.75" customHeight="1">
      <c r="A25" s="125" t="s">
        <v>25</v>
      </c>
      <c r="B25" s="125"/>
      <c r="C25" s="44"/>
      <c r="D25" s="46">
        <v>0</v>
      </c>
      <c r="E25" s="44"/>
      <c r="F25" s="46">
        <v>-9388629640</v>
      </c>
      <c r="G25" s="44"/>
      <c r="H25" s="46">
        <v>0</v>
      </c>
      <c r="I25" s="44"/>
      <c r="J25" s="46">
        <v>-9388629640</v>
      </c>
      <c r="K25" s="44"/>
      <c r="L25" s="39">
        <f>J25/درآمد!$F$12*100</f>
        <v>-0.36198293269716386</v>
      </c>
      <c r="M25" s="44"/>
      <c r="N25" s="46">
        <v>0</v>
      </c>
      <c r="O25" s="44"/>
      <c r="P25" s="122">
        <v>-21752446961</v>
      </c>
      <c r="Q25" s="122"/>
      <c r="R25" s="44"/>
      <c r="S25" s="46">
        <v>0</v>
      </c>
      <c r="T25" s="44"/>
      <c r="U25" s="46">
        <f t="shared" si="0"/>
        <v>-21752446961</v>
      </c>
      <c r="V25" s="44"/>
      <c r="W25" s="39">
        <f>U25/درآمد!$F$12*100</f>
        <v>-0.83867559443768724</v>
      </c>
    </row>
    <row r="26" spans="1:23" ht="21.75" customHeight="1">
      <c r="A26" s="125" t="s">
        <v>23</v>
      </c>
      <c r="B26" s="125"/>
      <c r="C26" s="44"/>
      <c r="D26" s="46">
        <v>0</v>
      </c>
      <c r="E26" s="44"/>
      <c r="F26" s="46">
        <v>-25293907596</v>
      </c>
      <c r="G26" s="44"/>
      <c r="H26" s="46">
        <v>0</v>
      </c>
      <c r="I26" s="44"/>
      <c r="J26" s="46">
        <v>-25293907596</v>
      </c>
      <c r="K26" s="44"/>
      <c r="L26" s="39">
        <f>J26/درآمد!$F$12*100</f>
        <v>-0.97521823759693549</v>
      </c>
      <c r="M26" s="44"/>
      <c r="N26" s="46">
        <v>0</v>
      </c>
      <c r="O26" s="44"/>
      <c r="P26" s="122">
        <v>-67731794764</v>
      </c>
      <c r="Q26" s="122"/>
      <c r="R26" s="44"/>
      <c r="S26" s="46">
        <v>0</v>
      </c>
      <c r="T26" s="44"/>
      <c r="U26" s="46">
        <f t="shared" si="0"/>
        <v>-67731794764</v>
      </c>
      <c r="V26" s="44"/>
      <c r="W26" s="39">
        <f>U26/درآمد!$F$12*100</f>
        <v>-2.6114304904581505</v>
      </c>
    </row>
    <row r="27" spans="1:23" ht="21.75" customHeight="1">
      <c r="A27" s="45" t="s">
        <v>58</v>
      </c>
      <c r="B27" s="45"/>
      <c r="C27" s="44"/>
      <c r="D27" s="46"/>
      <c r="E27" s="44"/>
      <c r="F27" s="46">
        <v>19858339019</v>
      </c>
      <c r="G27" s="44"/>
      <c r="H27" s="46">
        <v>-13932520050</v>
      </c>
      <c r="I27" s="44"/>
      <c r="J27" s="46">
        <f>D27+F27+H27</f>
        <v>5925818969</v>
      </c>
      <c r="K27" s="44"/>
      <c r="L27" s="39">
        <f>J27/درآمد!$F$12*100</f>
        <v>0.22847267506348284</v>
      </c>
      <c r="M27" s="44"/>
      <c r="N27" s="46">
        <v>0</v>
      </c>
      <c r="O27" s="44"/>
      <c r="P27" s="122">
        <v>19229763019</v>
      </c>
      <c r="Q27" s="122"/>
      <c r="R27" s="44"/>
      <c r="S27" s="46">
        <v>-13932520050</v>
      </c>
      <c r="T27" s="44"/>
      <c r="U27" s="46">
        <f t="shared" si="0"/>
        <v>5297242969</v>
      </c>
      <c r="V27" s="44"/>
      <c r="W27" s="39">
        <f>U27/درآمد!$F$12*100</f>
        <v>0.20423763836189107</v>
      </c>
    </row>
    <row r="28" spans="1:23" ht="21.75" customHeight="1">
      <c r="A28" s="45" t="s">
        <v>53</v>
      </c>
      <c r="B28" s="45"/>
      <c r="C28" s="44"/>
      <c r="D28" s="46"/>
      <c r="E28" s="44"/>
      <c r="F28" s="46">
        <v>19801540114</v>
      </c>
      <c r="G28" s="44"/>
      <c r="H28" s="46">
        <v>-12666358969</v>
      </c>
      <c r="I28" s="44"/>
      <c r="J28" s="46">
        <f t="shared" ref="J28:J72" si="1">D28+F28+H28</f>
        <v>7135181145</v>
      </c>
      <c r="K28" s="44"/>
      <c r="L28" s="39">
        <f>J28/درآمد!$F$12*100</f>
        <v>0.27510018982840695</v>
      </c>
      <c r="M28" s="44"/>
      <c r="N28" s="46">
        <v>0</v>
      </c>
      <c r="O28" s="44"/>
      <c r="P28" s="122">
        <v>19372912614</v>
      </c>
      <c r="Q28" s="122"/>
      <c r="R28" s="44"/>
      <c r="S28" s="46">
        <v>-12666358969</v>
      </c>
      <c r="T28" s="44"/>
      <c r="U28" s="46">
        <f t="shared" si="0"/>
        <v>6706553645</v>
      </c>
      <c r="V28" s="44"/>
      <c r="W28" s="39">
        <f>U28/درآمد!$F$12*100</f>
        <v>0.25857425948138202</v>
      </c>
    </row>
    <row r="29" spans="1:23" ht="21.75" customHeight="1">
      <c r="A29" s="45" t="s">
        <v>57</v>
      </c>
      <c r="B29" s="45"/>
      <c r="C29" s="44"/>
      <c r="D29" s="46"/>
      <c r="E29" s="44"/>
      <c r="F29" s="46">
        <v>27336524263</v>
      </c>
      <c r="G29" s="44"/>
      <c r="H29" s="46">
        <v>-11123160703</v>
      </c>
      <c r="I29" s="44"/>
      <c r="J29" s="46">
        <f t="shared" si="1"/>
        <v>16213363560</v>
      </c>
      <c r="K29" s="44"/>
      <c r="L29" s="39">
        <f>J29/درآمد!$F$12*100</f>
        <v>0.62511368702090264</v>
      </c>
      <c r="M29" s="44"/>
      <c r="N29" s="46">
        <v>0</v>
      </c>
      <c r="O29" s="44"/>
      <c r="P29" s="122">
        <v>23698795302</v>
      </c>
      <c r="Q29" s="122"/>
      <c r="R29" s="44"/>
      <c r="S29" s="46">
        <v>-11123461230</v>
      </c>
      <c r="T29" s="44"/>
      <c r="U29" s="46">
        <f t="shared" si="0"/>
        <v>12575334072</v>
      </c>
      <c r="V29" s="44"/>
      <c r="W29" s="39">
        <f>U29/درآمد!$F$12*100</f>
        <v>0.48484778733152029</v>
      </c>
    </row>
    <row r="30" spans="1:23" ht="21.75" customHeight="1">
      <c r="A30" s="45" t="s">
        <v>50</v>
      </c>
      <c r="B30" s="45"/>
      <c r="C30" s="44"/>
      <c r="D30" s="46"/>
      <c r="E30" s="44"/>
      <c r="F30" s="46">
        <v>10250627878</v>
      </c>
      <c r="G30" s="44"/>
      <c r="H30" s="46">
        <v>-3025970605</v>
      </c>
      <c r="I30" s="44"/>
      <c r="J30" s="46">
        <f t="shared" si="1"/>
        <v>7224657273</v>
      </c>
      <c r="K30" s="44"/>
      <c r="L30" s="39">
        <f>J30/درآمد!$F$12*100</f>
        <v>0.27854998308490464</v>
      </c>
      <c r="M30" s="44"/>
      <c r="N30" s="46">
        <v>0</v>
      </c>
      <c r="O30" s="44"/>
      <c r="P30" s="122">
        <v>9924886299</v>
      </c>
      <c r="Q30" s="122"/>
      <c r="R30" s="44"/>
      <c r="S30" s="46">
        <v>-3063748356</v>
      </c>
      <c r="T30" s="44"/>
      <c r="U30" s="46">
        <f t="shared" si="0"/>
        <v>6861137943</v>
      </c>
      <c r="V30" s="44"/>
      <c r="W30" s="39">
        <f>U30/درآمد!$F$12*100</f>
        <v>0.26453432816920941</v>
      </c>
    </row>
    <row r="31" spans="1:23" ht="21.75" customHeight="1">
      <c r="A31" s="45" t="s">
        <v>61</v>
      </c>
      <c r="B31" s="45"/>
      <c r="D31" s="46"/>
      <c r="F31" s="46">
        <v>93499337</v>
      </c>
      <c r="H31" s="46">
        <v>-740722305</v>
      </c>
      <c r="J31" s="46">
        <f t="shared" si="1"/>
        <v>-647222968</v>
      </c>
      <c r="L31" s="39">
        <f>J31/درآمد!$F$12*100</f>
        <v>-2.4953979126777298E-2</v>
      </c>
      <c r="N31" s="46">
        <v>0</v>
      </c>
      <c r="P31" s="122"/>
      <c r="Q31" s="122"/>
      <c r="S31" s="46">
        <v>-740722305</v>
      </c>
      <c r="U31" s="46">
        <f t="shared" si="0"/>
        <v>-740722305</v>
      </c>
      <c r="W31" s="39">
        <f>U31/درآمد!$F$12*100</f>
        <v>-2.8558889056156559E-2</v>
      </c>
    </row>
    <row r="32" spans="1:23" ht="21.75" customHeight="1">
      <c r="A32" s="45" t="s">
        <v>69</v>
      </c>
      <c r="B32" s="45"/>
      <c r="D32" s="46"/>
      <c r="F32" s="46"/>
      <c r="H32" s="46"/>
      <c r="J32" s="46">
        <f t="shared" si="1"/>
        <v>0</v>
      </c>
      <c r="L32" s="39">
        <f>J32/درآمد!$F$12*100</f>
        <v>0</v>
      </c>
      <c r="N32" s="46">
        <v>0</v>
      </c>
      <c r="P32" s="122"/>
      <c r="Q32" s="122"/>
      <c r="S32" s="46">
        <v>-10282301</v>
      </c>
      <c r="U32" s="46">
        <f t="shared" si="0"/>
        <v>-10282301</v>
      </c>
      <c r="W32" s="39">
        <f>U32/درآمد!$F$12*100</f>
        <v>-3.9643884289539203E-4</v>
      </c>
    </row>
    <row r="33" spans="1:23" ht="21.75" customHeight="1">
      <c r="A33" s="45" t="s">
        <v>45</v>
      </c>
      <c r="B33" s="45"/>
      <c r="D33" s="46"/>
      <c r="F33" s="46">
        <v>6482399</v>
      </c>
      <c r="H33" s="46">
        <v>-4396112</v>
      </c>
      <c r="J33" s="46">
        <f t="shared" si="1"/>
        <v>2086287</v>
      </c>
      <c r="L33" s="39">
        <f>J33/درآمد!$F$12*100</f>
        <v>8.0437754567552405E-5</v>
      </c>
      <c r="N33" s="46">
        <v>0</v>
      </c>
      <c r="P33" s="122">
        <v>6489403</v>
      </c>
      <c r="Q33" s="122"/>
      <c r="S33" s="46">
        <v>-4396112</v>
      </c>
      <c r="U33" s="46">
        <f t="shared" si="0"/>
        <v>2093291</v>
      </c>
      <c r="W33" s="39">
        <f>U33/درآمد!$F$12*100</f>
        <v>8.0707797008017755E-5</v>
      </c>
    </row>
    <row r="34" spans="1:23" ht="21.75" customHeight="1">
      <c r="A34" s="45" t="s">
        <v>62</v>
      </c>
      <c r="B34" s="45"/>
      <c r="D34" s="46"/>
      <c r="F34" s="46">
        <v>198177</v>
      </c>
      <c r="H34" s="46">
        <v>-927007</v>
      </c>
      <c r="J34" s="46">
        <f t="shared" si="1"/>
        <v>-728830</v>
      </c>
      <c r="L34" s="39">
        <f>J34/درآمد!$F$12*100</f>
        <v>-2.8100375768755317E-5</v>
      </c>
      <c r="N34" s="46">
        <v>0</v>
      </c>
      <c r="P34" s="122"/>
      <c r="Q34" s="122"/>
      <c r="S34" s="46">
        <v>-927007</v>
      </c>
      <c r="U34" s="46">
        <f t="shared" si="0"/>
        <v>-927007</v>
      </c>
      <c r="W34" s="39">
        <f>U34/درآمد!$F$12*100</f>
        <v>-3.574118112627987E-5</v>
      </c>
    </row>
    <row r="35" spans="1:23" ht="21.75" customHeight="1">
      <c r="A35" s="45" t="s">
        <v>200</v>
      </c>
      <c r="B35" s="45"/>
      <c r="D35" s="46"/>
      <c r="F35" s="46"/>
      <c r="H35" s="46"/>
      <c r="J35" s="46">
        <f t="shared" si="1"/>
        <v>0</v>
      </c>
      <c r="L35" s="39">
        <f>J35/درآمد!$F$12*100</f>
        <v>0</v>
      </c>
      <c r="N35" s="46">
        <v>0</v>
      </c>
      <c r="P35" s="122"/>
      <c r="Q35" s="122"/>
      <c r="S35" s="46">
        <v>-52722</v>
      </c>
      <c r="U35" s="46">
        <f t="shared" si="0"/>
        <v>-52722</v>
      </c>
      <c r="W35" s="39">
        <f>U35/درآمد!$F$12*100</f>
        <v>-2.0327209517724541E-6</v>
      </c>
    </row>
    <row r="36" spans="1:23" ht="21.75" customHeight="1">
      <c r="A36" s="45" t="s">
        <v>55</v>
      </c>
      <c r="B36" s="45"/>
      <c r="D36" s="46"/>
      <c r="F36" s="46">
        <v>15180722</v>
      </c>
      <c r="H36" s="46">
        <v>802798</v>
      </c>
      <c r="J36" s="46">
        <f t="shared" si="1"/>
        <v>15983520</v>
      </c>
      <c r="L36" s="39">
        <f>J36/درآمد!$F$12*100</f>
        <v>6.1625196288217553E-4</v>
      </c>
      <c r="N36" s="46">
        <v>0</v>
      </c>
      <c r="P36" s="122">
        <v>16775678</v>
      </c>
      <c r="Q36" s="122"/>
      <c r="S36" s="46">
        <v>982447</v>
      </c>
      <c r="U36" s="46">
        <f t="shared" si="0"/>
        <v>17758125</v>
      </c>
      <c r="W36" s="39">
        <f>U36/درآمد!$F$12*100</f>
        <v>6.846726746271805E-4</v>
      </c>
    </row>
    <row r="37" spans="1:23" ht="21.75" customHeight="1">
      <c r="A37" s="45" t="s">
        <v>201</v>
      </c>
      <c r="B37" s="45"/>
      <c r="D37" s="46"/>
      <c r="F37" s="46"/>
      <c r="H37" s="46"/>
      <c r="J37" s="46">
        <f t="shared" si="1"/>
        <v>0</v>
      </c>
      <c r="L37" s="39">
        <f>J37/درآمد!$F$12*100</f>
        <v>0</v>
      </c>
      <c r="N37" s="46">
        <v>0</v>
      </c>
      <c r="P37" s="122"/>
      <c r="Q37" s="122"/>
      <c r="S37" s="46">
        <v>11951040</v>
      </c>
      <c r="U37" s="46">
        <f t="shared" si="0"/>
        <v>11951040</v>
      </c>
      <c r="W37" s="39">
        <f>U37/درآمد!$F$12*100</f>
        <v>4.6077784233281493E-4</v>
      </c>
    </row>
    <row r="38" spans="1:23" ht="21.75" customHeight="1">
      <c r="A38" s="45" t="s">
        <v>54</v>
      </c>
      <c r="B38" s="45"/>
      <c r="D38" s="46"/>
      <c r="F38" s="46">
        <v>6585183</v>
      </c>
      <c r="H38" s="46">
        <v>727277</v>
      </c>
      <c r="J38" s="46">
        <f t="shared" si="1"/>
        <v>7312460</v>
      </c>
      <c r="L38" s="39">
        <f>J38/درآمد!$F$12*100</f>
        <v>2.8193525759641135E-4</v>
      </c>
      <c r="N38" s="46">
        <v>0</v>
      </c>
      <c r="P38" s="122">
        <v>15197559</v>
      </c>
      <c r="Q38" s="122"/>
      <c r="S38" s="46">
        <v>16262763</v>
      </c>
      <c r="U38" s="46">
        <f t="shared" si="0"/>
        <v>31460322</v>
      </c>
      <c r="W38" s="39">
        <f>U38/درآمد!$F$12*100</f>
        <v>1.2129671802835226E-3</v>
      </c>
    </row>
    <row r="39" spans="1:23" ht="21.75" customHeight="1">
      <c r="A39" s="45" t="s">
        <v>202</v>
      </c>
      <c r="B39" s="45"/>
      <c r="D39" s="46"/>
      <c r="F39" s="46"/>
      <c r="H39" s="46"/>
      <c r="J39" s="46">
        <f t="shared" si="1"/>
        <v>0</v>
      </c>
      <c r="L39" s="39">
        <f>J39/درآمد!$F$12*100</f>
        <v>0</v>
      </c>
      <c r="N39" s="46">
        <v>0</v>
      </c>
      <c r="P39" s="122"/>
      <c r="Q39" s="122"/>
      <c r="S39" s="46">
        <v>59000000</v>
      </c>
      <c r="U39" s="46">
        <f t="shared" si="0"/>
        <v>59000000</v>
      </c>
      <c r="W39" s="39">
        <f>U39/درآمد!$F$12*100</f>
        <v>2.2747721284202952E-3</v>
      </c>
    </row>
    <row r="40" spans="1:23" ht="21.75" customHeight="1">
      <c r="A40" s="45" t="s">
        <v>203</v>
      </c>
      <c r="B40" s="45"/>
      <c r="D40" s="46"/>
      <c r="F40" s="46"/>
      <c r="H40" s="46"/>
      <c r="J40" s="46">
        <f t="shared" si="1"/>
        <v>0</v>
      </c>
      <c r="L40" s="39">
        <f>J40/درآمد!$F$12*100</f>
        <v>0</v>
      </c>
      <c r="N40" s="46">
        <v>0</v>
      </c>
      <c r="P40" s="122"/>
      <c r="Q40" s="122"/>
      <c r="S40" s="46">
        <v>154345205</v>
      </c>
      <c r="U40" s="46">
        <f t="shared" si="0"/>
        <v>154345205</v>
      </c>
      <c r="W40" s="39">
        <f>U40/درآمد!$F$12*100</f>
        <v>5.9508503472765553E-3</v>
      </c>
    </row>
    <row r="41" spans="1:23" ht="21.75" customHeight="1">
      <c r="A41" s="45" t="s">
        <v>63</v>
      </c>
      <c r="B41" s="45"/>
      <c r="D41" s="46"/>
      <c r="F41" s="46">
        <v>5866590201</v>
      </c>
      <c r="H41" s="46">
        <v>226417855</v>
      </c>
      <c r="J41" s="46">
        <f t="shared" si="1"/>
        <v>6093008056</v>
      </c>
      <c r="L41" s="39">
        <f>J41/درآمد!$F$12*100</f>
        <v>0.2349187271869343</v>
      </c>
      <c r="N41" s="46">
        <v>0</v>
      </c>
      <c r="P41" s="122"/>
      <c r="Q41" s="122"/>
      <c r="S41" s="46">
        <v>226417855</v>
      </c>
      <c r="U41" s="46">
        <f t="shared" si="0"/>
        <v>226417855</v>
      </c>
      <c r="W41" s="39">
        <f>U41/درآمد!$F$12*100</f>
        <v>8.7296445073001324E-3</v>
      </c>
    </row>
    <row r="42" spans="1:23" ht="21.75" customHeight="1">
      <c r="A42" s="45" t="s">
        <v>65</v>
      </c>
      <c r="B42" s="45"/>
      <c r="D42" s="46"/>
      <c r="F42" s="46">
        <v>54248819</v>
      </c>
      <c r="H42" s="46">
        <v>330381600</v>
      </c>
      <c r="J42" s="46">
        <f t="shared" si="1"/>
        <v>384630419</v>
      </c>
      <c r="L42" s="39">
        <f>J42/درآمد!$F$12*100</f>
        <v>1.4829602659047796E-2</v>
      </c>
      <c r="N42" s="46">
        <v>0</v>
      </c>
      <c r="P42" s="122"/>
      <c r="Q42" s="122"/>
      <c r="S42" s="46">
        <v>330381600</v>
      </c>
      <c r="U42" s="46">
        <f t="shared" si="0"/>
        <v>330381600</v>
      </c>
      <c r="W42" s="39">
        <f>U42/درآمد!$F$12*100</f>
        <v>1.2738014498693263E-2</v>
      </c>
    </row>
    <row r="43" spans="1:23" ht="21.75" customHeight="1">
      <c r="A43" s="45" t="s">
        <v>204</v>
      </c>
      <c r="B43" s="45"/>
      <c r="D43" s="46"/>
      <c r="F43" s="46"/>
      <c r="H43" s="46"/>
      <c r="J43" s="46">
        <f t="shared" si="1"/>
        <v>0</v>
      </c>
      <c r="L43" s="39">
        <f>J43/درآمد!$F$12*100</f>
        <v>0</v>
      </c>
      <c r="N43" s="46">
        <v>0</v>
      </c>
      <c r="P43" s="122"/>
      <c r="Q43" s="122"/>
      <c r="S43" s="46">
        <v>401561400</v>
      </c>
      <c r="U43" s="46">
        <f t="shared" si="0"/>
        <v>401561400</v>
      </c>
      <c r="W43" s="39">
        <f>U43/درآمد!$F$12*100</f>
        <v>1.5482384416431075E-2</v>
      </c>
    </row>
    <row r="44" spans="1:23" ht="21.75" customHeight="1">
      <c r="A44" s="45" t="s">
        <v>64</v>
      </c>
      <c r="B44" s="45"/>
      <c r="D44" s="46"/>
      <c r="F44" s="46">
        <v>347006523</v>
      </c>
      <c r="H44" s="46">
        <v>524084493</v>
      </c>
      <c r="J44" s="46">
        <f t="shared" si="1"/>
        <v>871091016</v>
      </c>
      <c r="L44" s="39">
        <f>J44/درآمد!$F$12*100</f>
        <v>3.3585314652781653E-2</v>
      </c>
      <c r="N44" s="46">
        <v>0</v>
      </c>
      <c r="P44" s="122"/>
      <c r="Q44" s="122"/>
      <c r="S44" s="46">
        <v>524084493</v>
      </c>
      <c r="U44" s="46">
        <f t="shared" si="0"/>
        <v>524084493</v>
      </c>
      <c r="W44" s="39">
        <f>U44/درآمد!$F$12*100</f>
        <v>2.0206318603621716E-2</v>
      </c>
    </row>
    <row r="45" spans="1:23" ht="21.75" customHeight="1">
      <c r="A45" s="45" t="s">
        <v>205</v>
      </c>
      <c r="B45" s="45"/>
      <c r="D45" s="46"/>
      <c r="F45" s="46"/>
      <c r="H45" s="46"/>
      <c r="J45" s="46">
        <f t="shared" si="1"/>
        <v>0</v>
      </c>
      <c r="L45" s="39">
        <f>J45/درآمد!$F$12*100</f>
        <v>0</v>
      </c>
      <c r="N45" s="46">
        <v>0</v>
      </c>
      <c r="P45" s="122"/>
      <c r="Q45" s="122"/>
      <c r="S45" s="46">
        <v>679699188</v>
      </c>
      <c r="U45" s="46">
        <f t="shared" si="0"/>
        <v>679699188</v>
      </c>
      <c r="W45" s="39">
        <f>U45/درآمد!$F$12*100</f>
        <v>2.6206114721564512E-2</v>
      </c>
    </row>
    <row r="46" spans="1:23" ht="21.75" customHeight="1">
      <c r="A46" s="45" t="s">
        <v>206</v>
      </c>
      <c r="B46" s="45"/>
      <c r="D46" s="46"/>
      <c r="F46" s="46"/>
      <c r="H46" s="46"/>
      <c r="J46" s="46">
        <f t="shared" si="1"/>
        <v>0</v>
      </c>
      <c r="L46" s="39">
        <f>J46/درآمد!$F$12*100</f>
        <v>0</v>
      </c>
      <c r="N46" s="46">
        <v>0</v>
      </c>
      <c r="P46" s="122"/>
      <c r="Q46" s="122"/>
      <c r="S46" s="46">
        <v>898396605</v>
      </c>
      <c r="U46" s="46">
        <f t="shared" si="0"/>
        <v>898396605</v>
      </c>
      <c r="W46" s="39">
        <f>U46/درآمد!$F$12*100</f>
        <v>3.463809419188843E-2</v>
      </c>
    </row>
    <row r="47" spans="1:23" ht="21.75" customHeight="1">
      <c r="A47" s="45" t="s">
        <v>207</v>
      </c>
      <c r="B47" s="45"/>
      <c r="D47" s="46"/>
      <c r="F47" s="46"/>
      <c r="H47" s="46"/>
      <c r="J47" s="46">
        <f t="shared" si="1"/>
        <v>0</v>
      </c>
      <c r="L47" s="39">
        <f>J47/درآمد!$F$12*100</f>
        <v>0</v>
      </c>
      <c r="N47" s="46">
        <v>0</v>
      </c>
      <c r="P47" s="122"/>
      <c r="Q47" s="122"/>
      <c r="S47" s="46">
        <v>1388000000</v>
      </c>
      <c r="U47" s="46">
        <f t="shared" si="0"/>
        <v>1388000000</v>
      </c>
      <c r="W47" s="39">
        <f>U47/درآمد!$F$12*100</f>
        <v>5.3514978207582539E-2</v>
      </c>
    </row>
    <row r="48" spans="1:23" ht="21.75" customHeight="1">
      <c r="A48" s="45" t="s">
        <v>59</v>
      </c>
      <c r="B48" s="45"/>
      <c r="D48" s="46"/>
      <c r="F48" s="46">
        <v>-947619391</v>
      </c>
      <c r="H48" s="46">
        <v>1443082538</v>
      </c>
      <c r="J48" s="46">
        <f t="shared" si="1"/>
        <v>495463147</v>
      </c>
      <c r="L48" s="39">
        <f>J48/درآمد!$F$12*100</f>
        <v>1.9102809448389959E-2</v>
      </c>
      <c r="N48" s="46">
        <v>0</v>
      </c>
      <c r="P48" s="122"/>
      <c r="Q48" s="122"/>
      <c r="S48" s="46">
        <v>1838645137</v>
      </c>
      <c r="U48" s="46">
        <f t="shared" si="0"/>
        <v>1838645137</v>
      </c>
      <c r="W48" s="39">
        <f>U48/درآمد!$F$12*100</f>
        <v>7.0889808672934151E-2</v>
      </c>
    </row>
    <row r="49" spans="1:23" ht="21.75" customHeight="1">
      <c r="A49" s="45" t="s">
        <v>208</v>
      </c>
      <c r="B49" s="45"/>
      <c r="D49" s="46"/>
      <c r="F49" s="46"/>
      <c r="H49" s="46"/>
      <c r="J49" s="46">
        <f t="shared" si="1"/>
        <v>0</v>
      </c>
      <c r="L49" s="39">
        <f>J49/درآمد!$F$12*100</f>
        <v>0</v>
      </c>
      <c r="N49" s="46">
        <v>0</v>
      </c>
      <c r="P49" s="122"/>
      <c r="Q49" s="122"/>
      <c r="S49" s="46">
        <v>2293450122</v>
      </c>
      <c r="U49" s="46">
        <f t="shared" si="0"/>
        <v>2293450122</v>
      </c>
      <c r="W49" s="39">
        <f>U49/درآمد!$F$12*100</f>
        <v>8.8425023990639423E-2</v>
      </c>
    </row>
    <row r="50" spans="1:23" ht="21.75" customHeight="1">
      <c r="A50" s="45" t="s">
        <v>56</v>
      </c>
      <c r="B50" s="45"/>
      <c r="D50" s="46"/>
      <c r="F50" s="46">
        <v>-185028715</v>
      </c>
      <c r="H50" s="46">
        <v>271614655</v>
      </c>
      <c r="J50" s="46">
        <f t="shared" si="1"/>
        <v>86585940</v>
      </c>
      <c r="L50" s="39">
        <f>J50/درآمد!$F$12*100</f>
        <v>3.3383607292385075E-3</v>
      </c>
      <c r="N50" s="46">
        <v>0</v>
      </c>
      <c r="P50" s="122">
        <v>1309861759</v>
      </c>
      <c r="Q50" s="122"/>
      <c r="S50" s="46">
        <v>2371460449</v>
      </c>
      <c r="U50" s="46">
        <f t="shared" si="0"/>
        <v>3681322208</v>
      </c>
      <c r="W50" s="39">
        <f>U50/درآمد!$F$12*100</f>
        <v>0.14193507041513662</v>
      </c>
    </row>
    <row r="51" spans="1:23" ht="21.75" customHeight="1">
      <c r="A51" s="45" t="s">
        <v>209</v>
      </c>
      <c r="B51" s="45"/>
      <c r="D51" s="46"/>
      <c r="F51" s="46"/>
      <c r="H51" s="46"/>
      <c r="J51" s="46">
        <f t="shared" si="1"/>
        <v>0</v>
      </c>
      <c r="L51" s="39">
        <f>J51/درآمد!$F$12*100</f>
        <v>0</v>
      </c>
      <c r="N51" s="46">
        <v>0</v>
      </c>
      <c r="P51" s="122"/>
      <c r="Q51" s="122"/>
      <c r="S51" s="46">
        <v>4811679400</v>
      </c>
      <c r="U51" s="46">
        <f t="shared" si="0"/>
        <v>4811679400</v>
      </c>
      <c r="W51" s="39">
        <f>U51/درآمد!$F$12*100</f>
        <v>0.18551651169515404</v>
      </c>
    </row>
    <row r="52" spans="1:23" ht="21.75" customHeight="1">
      <c r="A52" s="45" t="s">
        <v>210</v>
      </c>
      <c r="B52" s="45"/>
      <c r="D52" s="46"/>
      <c r="F52" s="46"/>
      <c r="H52" s="46"/>
      <c r="J52" s="46">
        <f t="shared" si="1"/>
        <v>0</v>
      </c>
      <c r="L52" s="39">
        <f>J52/درآمد!$F$12*100</f>
        <v>0</v>
      </c>
      <c r="N52" s="46">
        <v>0</v>
      </c>
      <c r="P52" s="122"/>
      <c r="Q52" s="122"/>
      <c r="S52" s="46">
        <v>6401878731</v>
      </c>
      <c r="U52" s="46">
        <f t="shared" si="0"/>
        <v>6401878731</v>
      </c>
      <c r="W52" s="39">
        <f>U52/درآمد!$F$12*100</f>
        <v>0.24682737808144894</v>
      </c>
    </row>
    <row r="53" spans="1:23" ht="21.75" customHeight="1">
      <c r="A53" s="45" t="s">
        <v>52</v>
      </c>
      <c r="B53" s="45"/>
      <c r="D53" s="46"/>
      <c r="F53" s="46">
        <v>-2634073335</v>
      </c>
      <c r="H53" s="46">
        <v>7877078900</v>
      </c>
      <c r="J53" s="46">
        <f t="shared" si="1"/>
        <v>5243005565</v>
      </c>
      <c r="L53" s="39">
        <f>J53/درآمد!$F$12*100</f>
        <v>0.20214649031211018</v>
      </c>
      <c r="N53" s="46">
        <v>0</v>
      </c>
      <c r="P53" s="122">
        <v>20626811948</v>
      </c>
      <c r="Q53" s="122"/>
      <c r="S53" s="46">
        <v>10304945389</v>
      </c>
      <c r="U53" s="46">
        <f t="shared" si="0"/>
        <v>30931757337</v>
      </c>
      <c r="W53" s="39">
        <f>U53/درآمد!$F$12*100</f>
        <v>1.192588126665552</v>
      </c>
    </row>
    <row r="54" spans="1:23" ht="21.75" customHeight="1">
      <c r="A54" s="45" t="s">
        <v>211</v>
      </c>
      <c r="B54" s="45"/>
      <c r="D54" s="46"/>
      <c r="F54" s="46"/>
      <c r="H54" s="46"/>
      <c r="J54" s="46">
        <f t="shared" si="1"/>
        <v>0</v>
      </c>
      <c r="L54" s="39">
        <f>J54/درآمد!$F$12*100</f>
        <v>0</v>
      </c>
      <c r="N54" s="46">
        <v>0</v>
      </c>
      <c r="P54" s="122"/>
      <c r="Q54" s="122"/>
      <c r="S54" s="46">
        <v>15152980223</v>
      </c>
      <c r="U54" s="46">
        <f t="shared" si="0"/>
        <v>15152980223</v>
      </c>
      <c r="W54" s="39">
        <f>U54/درآمد!$F$12*100</f>
        <v>0.5842301198946499</v>
      </c>
    </row>
    <row r="55" spans="1:23" ht="21.75" customHeight="1">
      <c r="A55" s="45" t="s">
        <v>51</v>
      </c>
      <c r="B55" s="45"/>
      <c r="D55" s="46"/>
      <c r="F55" s="46">
        <v>6371962862</v>
      </c>
      <c r="H55" s="46">
        <v>11209501467</v>
      </c>
      <c r="J55" s="46">
        <f t="shared" si="1"/>
        <v>17581464329</v>
      </c>
      <c r="L55" s="39">
        <f>J55/درآمد!$F$12*100</f>
        <v>0.67786144122753944</v>
      </c>
      <c r="N55" s="46">
        <v>0</v>
      </c>
      <c r="P55" s="122">
        <v>21470766395</v>
      </c>
      <c r="Q55" s="122"/>
      <c r="S55" s="46">
        <v>19008315008</v>
      </c>
      <c r="U55" s="46">
        <f t="shared" si="0"/>
        <v>40479081403</v>
      </c>
      <c r="W55" s="39">
        <f>U55/درآمد!$F$12*100</f>
        <v>1.5606895959254357</v>
      </c>
    </row>
    <row r="56" spans="1:23" ht="21.75" customHeight="1">
      <c r="A56" s="45" t="s">
        <v>66</v>
      </c>
      <c r="B56" s="45"/>
      <c r="D56" s="46"/>
      <c r="F56" s="46">
        <v>655831563</v>
      </c>
      <c r="H56" s="46"/>
      <c r="J56" s="46">
        <f t="shared" si="1"/>
        <v>655831563</v>
      </c>
      <c r="L56" s="39">
        <f>J56/درآمد!$F$12*100</f>
        <v>2.5285887465266423E-2</v>
      </c>
      <c r="N56" s="46">
        <v>0</v>
      </c>
      <c r="P56" s="122">
        <v>659436563</v>
      </c>
      <c r="Q56" s="122"/>
      <c r="R56" s="46"/>
      <c r="S56" s="46">
        <v>0</v>
      </c>
      <c r="U56" s="46">
        <f t="shared" si="0"/>
        <v>659436563</v>
      </c>
      <c r="W56" s="39">
        <f>U56/درآمد!$F$12*100</f>
        <v>2.5424879897858878E-2</v>
      </c>
    </row>
    <row r="57" spans="1:23" ht="21.75" customHeight="1">
      <c r="A57" s="45" t="s">
        <v>68</v>
      </c>
      <c r="B57" s="45"/>
      <c r="D57" s="46"/>
      <c r="F57" s="46">
        <v>3547763829</v>
      </c>
      <c r="H57" s="46"/>
      <c r="J57" s="46">
        <f t="shared" si="1"/>
        <v>3547763829</v>
      </c>
      <c r="L57" s="39">
        <f>J57/درآمد!$F$12*100</f>
        <v>0.13678566570215028</v>
      </c>
      <c r="N57" s="46">
        <v>0</v>
      </c>
      <c r="P57" s="122">
        <v>1052715889</v>
      </c>
      <c r="Q57" s="122"/>
      <c r="R57" s="46"/>
      <c r="S57" s="46">
        <v>0</v>
      </c>
      <c r="U57" s="46">
        <f t="shared" si="0"/>
        <v>1052715889</v>
      </c>
      <c r="W57" s="39">
        <f>U57/درآمد!$F$12*100</f>
        <v>4.0587945143091407E-2</v>
      </c>
    </row>
    <row r="58" spans="1:23" ht="21.75" customHeight="1">
      <c r="A58" s="45" t="s">
        <v>69</v>
      </c>
      <c r="B58" s="45"/>
      <c r="D58" s="46"/>
      <c r="F58" s="46">
        <v>8717090051</v>
      </c>
      <c r="H58" s="46"/>
      <c r="J58" s="46">
        <f t="shared" si="1"/>
        <v>8717090051</v>
      </c>
      <c r="L58" s="39">
        <f>J58/درآمد!$F$12*100</f>
        <v>0.33609141506685841</v>
      </c>
      <c r="N58" s="46">
        <v>0</v>
      </c>
      <c r="P58" s="122">
        <v>4177293891</v>
      </c>
      <c r="Q58" s="122"/>
      <c r="R58" s="46"/>
      <c r="S58" s="46">
        <v>0</v>
      </c>
      <c r="U58" s="46">
        <f t="shared" si="0"/>
        <v>4177293891</v>
      </c>
      <c r="W58" s="39">
        <f>U58/درآمد!$F$12*100</f>
        <v>0.16105748670283332</v>
      </c>
    </row>
    <row r="59" spans="1:23" ht="21.75" customHeight="1">
      <c r="A59" s="45" t="s">
        <v>70</v>
      </c>
      <c r="B59" s="45"/>
      <c r="D59" s="46"/>
      <c r="F59" s="46">
        <v>1736139933</v>
      </c>
      <c r="H59" s="46"/>
      <c r="J59" s="46">
        <f t="shared" si="1"/>
        <v>1736139933</v>
      </c>
      <c r="L59" s="39">
        <f>J59/درآمد!$F$12*100</f>
        <v>6.6937673400438616E-2</v>
      </c>
      <c r="N59" s="46">
        <v>0</v>
      </c>
      <c r="P59" s="122">
        <v>794674215</v>
      </c>
      <c r="Q59" s="122"/>
      <c r="R59" s="46"/>
      <c r="S59" s="46">
        <v>0</v>
      </c>
      <c r="U59" s="46">
        <f t="shared" si="0"/>
        <v>794674215</v>
      </c>
      <c r="W59" s="39">
        <f>U59/درآمد!$F$12*100</f>
        <v>3.0639029753496225E-2</v>
      </c>
    </row>
    <row r="60" spans="1:23" ht="21.75" customHeight="1">
      <c r="A60" s="45" t="s">
        <v>71</v>
      </c>
      <c r="B60" s="45"/>
      <c r="D60" s="46"/>
      <c r="F60" s="46">
        <v>1738648588</v>
      </c>
      <c r="H60" s="46"/>
      <c r="J60" s="46">
        <f t="shared" si="1"/>
        <v>1738648588</v>
      </c>
      <c r="L60" s="39">
        <f>J60/درآمد!$F$12*100</f>
        <v>6.7034395747452555E-2</v>
      </c>
      <c r="N60" s="46">
        <v>0</v>
      </c>
      <c r="P60" s="122">
        <v>1048035548</v>
      </c>
      <c r="Q60" s="122"/>
      <c r="R60" s="46"/>
      <c r="S60" s="46">
        <v>0</v>
      </c>
      <c r="U60" s="46">
        <f t="shared" si="0"/>
        <v>1048035548</v>
      </c>
      <c r="W60" s="39">
        <f>U60/درآمد!$F$12*100</f>
        <v>4.0407492443798147E-2</v>
      </c>
    </row>
    <row r="61" spans="1:23" ht="21.75" customHeight="1">
      <c r="A61" s="45" t="s">
        <v>72</v>
      </c>
      <c r="B61" s="45"/>
      <c r="D61" s="46"/>
      <c r="F61" s="46">
        <v>0</v>
      </c>
      <c r="H61" s="46"/>
      <c r="J61" s="46">
        <f t="shared" si="1"/>
        <v>0</v>
      </c>
      <c r="L61" s="39">
        <f>J61/درآمد!$F$12*100</f>
        <v>0</v>
      </c>
      <c r="N61" s="46">
        <v>0</v>
      </c>
      <c r="P61" s="122">
        <v>10300</v>
      </c>
      <c r="Q61" s="122"/>
      <c r="R61" s="46"/>
      <c r="S61" s="46">
        <v>0</v>
      </c>
      <c r="U61" s="46">
        <f t="shared" si="0"/>
        <v>10300</v>
      </c>
      <c r="W61" s="39">
        <f>U61/درآمد!$F$12*100</f>
        <v>3.9712123597845835E-7</v>
      </c>
    </row>
    <row r="62" spans="1:23" ht="21.75" customHeight="1">
      <c r="A62" s="45" t="s">
        <v>73</v>
      </c>
      <c r="B62" s="45"/>
      <c r="D62" s="46"/>
      <c r="F62" s="46">
        <v>0</v>
      </c>
      <c r="H62" s="46"/>
      <c r="J62" s="46">
        <f t="shared" si="1"/>
        <v>0</v>
      </c>
      <c r="L62" s="39">
        <f>J62/درآمد!$F$12*100</f>
        <v>0</v>
      </c>
      <c r="N62" s="46">
        <v>0</v>
      </c>
      <c r="P62" s="122">
        <v>30169950</v>
      </c>
      <c r="Q62" s="122"/>
      <c r="R62" s="46"/>
      <c r="S62" s="46">
        <v>0</v>
      </c>
      <c r="U62" s="46">
        <f t="shared" si="0"/>
        <v>30169950</v>
      </c>
      <c r="W62" s="39">
        <f>U62/درآمد!$F$12*100</f>
        <v>1.1632162945056589E-3</v>
      </c>
    </row>
    <row r="63" spans="1:23" ht="21.75" customHeight="1">
      <c r="A63" s="45" t="s">
        <v>74</v>
      </c>
      <c r="B63" s="45"/>
      <c r="D63" s="46"/>
      <c r="F63" s="46">
        <v>119977269</v>
      </c>
      <c r="H63" s="46"/>
      <c r="J63" s="46">
        <f t="shared" si="1"/>
        <v>119977269</v>
      </c>
      <c r="L63" s="39">
        <f>J63/درآمد!$F$12*100</f>
        <v>4.6257787722912592E-3</v>
      </c>
      <c r="N63" s="46">
        <v>0</v>
      </c>
      <c r="P63" s="122">
        <v>420336423</v>
      </c>
      <c r="Q63" s="122"/>
      <c r="R63" s="46"/>
      <c r="S63" s="46">
        <v>0</v>
      </c>
      <c r="U63" s="46">
        <f t="shared" si="0"/>
        <v>420336423</v>
      </c>
      <c r="W63" s="39">
        <f>U63/درآمد!$F$12*100</f>
        <v>1.6206264061021755E-2</v>
      </c>
    </row>
    <row r="64" spans="1:23" ht="21.75" customHeight="1">
      <c r="A64" s="45" t="s">
        <v>75</v>
      </c>
      <c r="B64" s="45"/>
      <c r="D64" s="46"/>
      <c r="F64" s="46">
        <v>0</v>
      </c>
      <c r="H64" s="46"/>
      <c r="J64" s="46">
        <f t="shared" si="1"/>
        <v>0</v>
      </c>
      <c r="L64" s="39">
        <f>J64/درآمد!$F$12*100</f>
        <v>0</v>
      </c>
      <c r="N64" s="46">
        <v>0</v>
      </c>
      <c r="P64" s="122">
        <v>-2422750</v>
      </c>
      <c r="Q64" s="122"/>
      <c r="R64" s="46"/>
      <c r="S64" s="46">
        <v>0</v>
      </c>
      <c r="U64" s="46">
        <f t="shared" si="0"/>
        <v>-2422750</v>
      </c>
      <c r="W64" s="39">
        <f>U64/درآمد!$F$12*100</f>
        <v>-9.3410240239496104E-5</v>
      </c>
    </row>
    <row r="65" spans="1:23" ht="21.75" customHeight="1">
      <c r="A65" s="45" t="s">
        <v>76</v>
      </c>
      <c r="B65" s="45"/>
      <c r="D65" s="46"/>
      <c r="F65" s="46">
        <v>172792</v>
      </c>
      <c r="H65" s="46"/>
      <c r="J65" s="46">
        <f t="shared" si="1"/>
        <v>172792</v>
      </c>
      <c r="L65" s="39">
        <f>J65/درآمد!$F$12*100</f>
        <v>6.6620750104067731E-6</v>
      </c>
      <c r="N65" s="46">
        <v>0</v>
      </c>
      <c r="P65" s="122">
        <v>172792</v>
      </c>
      <c r="Q65" s="122"/>
      <c r="R65" s="46"/>
      <c r="S65" s="46">
        <v>0</v>
      </c>
      <c r="U65" s="46">
        <f t="shared" si="0"/>
        <v>172792</v>
      </c>
      <c r="W65" s="39">
        <f>U65/درآمد!$F$12*100</f>
        <v>6.6620750104067731E-6</v>
      </c>
    </row>
    <row r="66" spans="1:23" ht="21.75" customHeight="1">
      <c r="A66" s="45" t="s">
        <v>78</v>
      </c>
      <c r="B66" s="45"/>
      <c r="D66" s="46"/>
      <c r="F66" s="46">
        <v>51500</v>
      </c>
      <c r="H66" s="46"/>
      <c r="J66" s="46">
        <f t="shared" si="1"/>
        <v>51500</v>
      </c>
      <c r="L66" s="39">
        <f>J66/درآمد!$F$12*100</f>
        <v>1.9856061798922914E-6</v>
      </c>
      <c r="N66" s="46">
        <v>0</v>
      </c>
      <c r="P66" s="122">
        <v>51500</v>
      </c>
      <c r="Q66" s="122"/>
      <c r="R66" s="46"/>
      <c r="S66" s="46">
        <v>0</v>
      </c>
      <c r="U66" s="46">
        <f t="shared" si="0"/>
        <v>51500</v>
      </c>
      <c r="W66" s="39">
        <f>U66/درآمد!$F$12*100</f>
        <v>1.9856061798922914E-6</v>
      </c>
    </row>
    <row r="67" spans="1:23" ht="21.75" customHeight="1">
      <c r="A67" s="45" t="s">
        <v>80</v>
      </c>
      <c r="B67" s="45"/>
      <c r="D67" s="46"/>
      <c r="F67" s="46">
        <v>192404</v>
      </c>
      <c r="H67" s="46"/>
      <c r="J67" s="46">
        <f t="shared" si="1"/>
        <v>192404</v>
      </c>
      <c r="L67" s="39">
        <f>J67/درآمد!$F$12*100</f>
        <v>7.4182246880776011E-6</v>
      </c>
      <c r="N67" s="46">
        <v>0</v>
      </c>
      <c r="P67" s="122">
        <v>192404</v>
      </c>
      <c r="Q67" s="122"/>
      <c r="R67" s="46"/>
      <c r="S67" s="46">
        <v>0</v>
      </c>
      <c r="U67" s="46">
        <f t="shared" si="0"/>
        <v>192404</v>
      </c>
      <c r="W67" s="39">
        <f>U67/درآمد!$F$12*100</f>
        <v>7.4182246880776011E-6</v>
      </c>
    </row>
    <row r="68" spans="1:23" ht="21.75" customHeight="1">
      <c r="A68" s="45" t="s">
        <v>82</v>
      </c>
      <c r="B68" s="45"/>
      <c r="D68" s="46"/>
      <c r="F68" s="46">
        <v>-1854505943</v>
      </c>
      <c r="H68" s="46"/>
      <c r="J68" s="46">
        <f t="shared" si="1"/>
        <v>-1854505943</v>
      </c>
      <c r="L68" s="39">
        <f>J68/درآمد!$F$12*100</f>
        <v>-7.1501329341121966E-2</v>
      </c>
      <c r="N68" s="46">
        <v>0</v>
      </c>
      <c r="P68" s="122">
        <v>-1854505943</v>
      </c>
      <c r="Q68" s="122"/>
      <c r="R68" s="46"/>
      <c r="S68" s="46">
        <v>0</v>
      </c>
      <c r="U68" s="46">
        <f t="shared" si="0"/>
        <v>-1854505943</v>
      </c>
      <c r="W68" s="39">
        <f>U68/درآمد!$F$12*100</f>
        <v>-7.1501329341121966E-2</v>
      </c>
    </row>
    <row r="69" spans="1:23" ht="21.75" customHeight="1">
      <c r="A69" s="45" t="s">
        <v>83</v>
      </c>
      <c r="B69" s="45"/>
      <c r="D69" s="46"/>
      <c r="F69" s="46">
        <v>1259785</v>
      </c>
      <c r="H69" s="46"/>
      <c r="J69" s="46">
        <f t="shared" si="1"/>
        <v>1259785</v>
      </c>
      <c r="L69" s="39">
        <f>J69/درآمد!$F$12*100</f>
        <v>4.85715899288468E-5</v>
      </c>
      <c r="N69" s="46">
        <v>0</v>
      </c>
      <c r="P69" s="122">
        <v>1259785</v>
      </c>
      <c r="Q69" s="122"/>
      <c r="R69" s="46"/>
      <c r="S69" s="46">
        <v>0</v>
      </c>
      <c r="U69" s="46">
        <f t="shared" si="0"/>
        <v>1259785</v>
      </c>
      <c r="W69" s="39">
        <f>U69/درآمد!$F$12*100</f>
        <v>4.85715899288468E-5</v>
      </c>
    </row>
    <row r="70" spans="1:23" ht="21.75" customHeight="1">
      <c r="A70" s="45" t="s">
        <v>84</v>
      </c>
      <c r="B70" s="45"/>
      <c r="D70" s="46"/>
      <c r="F70" s="46">
        <v>-133801187</v>
      </c>
      <c r="H70" s="46"/>
      <c r="J70" s="46">
        <f t="shared" si="1"/>
        <v>-133801187</v>
      </c>
      <c r="L70" s="39">
        <f>J70/درآمد!$F$12*100</f>
        <v>-5.1587662870703713E-3</v>
      </c>
      <c r="N70" s="46">
        <v>0</v>
      </c>
      <c r="P70" s="122">
        <v>-133801187</v>
      </c>
      <c r="Q70" s="122"/>
      <c r="R70" s="46"/>
      <c r="S70" s="46">
        <v>0</v>
      </c>
      <c r="U70" s="46">
        <f t="shared" si="0"/>
        <v>-133801187</v>
      </c>
      <c r="W70" s="39">
        <f>U70/درآمد!$F$12*100</f>
        <v>-5.1587662870703713E-3</v>
      </c>
    </row>
    <row r="71" spans="1:23" ht="21.75" customHeight="1">
      <c r="A71" s="45"/>
      <c r="B71" s="45"/>
      <c r="D71" s="46"/>
      <c r="F71" s="46"/>
      <c r="H71" s="46"/>
      <c r="J71" s="46">
        <f t="shared" si="1"/>
        <v>0</v>
      </c>
      <c r="L71" s="39">
        <f>J71/درآمد!$F$12*100</f>
        <v>0</v>
      </c>
      <c r="N71" s="46">
        <v>0</v>
      </c>
      <c r="P71" s="122"/>
      <c r="Q71" s="122"/>
      <c r="S71" s="46">
        <v>0</v>
      </c>
      <c r="U71" s="46">
        <f t="shared" si="0"/>
        <v>0</v>
      </c>
      <c r="W71" s="39">
        <f>U71/درآمد!$F$12*100</f>
        <v>0</v>
      </c>
    </row>
    <row r="72" spans="1:23" ht="21.75" customHeight="1">
      <c r="A72" s="45"/>
      <c r="B72" s="45"/>
      <c r="D72" s="46"/>
      <c r="F72" s="46"/>
      <c r="H72" s="46"/>
      <c r="J72" s="46">
        <f t="shared" si="1"/>
        <v>0</v>
      </c>
      <c r="L72" s="39">
        <f>J72/درآمد!$F$12*100</f>
        <v>0</v>
      </c>
      <c r="N72" s="46">
        <v>0</v>
      </c>
      <c r="P72" s="122"/>
      <c r="Q72" s="122"/>
      <c r="S72" s="46">
        <v>0</v>
      </c>
      <c r="U72" s="46">
        <f t="shared" si="0"/>
        <v>0</v>
      </c>
      <c r="W72" s="39">
        <f>U72/درآمد!$F$12*100</f>
        <v>0</v>
      </c>
    </row>
    <row r="73" spans="1:23" ht="21.75" customHeight="1" thickBot="1">
      <c r="A73" s="85" t="s">
        <v>36</v>
      </c>
      <c r="B73" s="85"/>
      <c r="D73" s="42">
        <v>0</v>
      </c>
      <c r="F73" s="42">
        <f>SUM(F9:F72)</f>
        <v>-2914491184999</v>
      </c>
      <c r="H73" s="42">
        <f>SUM(H9:H71)</f>
        <v>-22161698623</v>
      </c>
      <c r="J73" s="42">
        <f>SUM(J9:J72)</f>
        <v>-2936652883622</v>
      </c>
      <c r="L73" s="113">
        <f>SUM(L9:L72)</f>
        <v>-113.22400221200702</v>
      </c>
      <c r="N73" s="42">
        <f>SUM(N9:N72)</f>
        <v>5291704391718</v>
      </c>
      <c r="Q73" s="42">
        <f>SUM(P9:Q72)</f>
        <v>-3436095849969</v>
      </c>
      <c r="S73" s="42">
        <f>SUM(S9:S72)</f>
        <v>114290951284</v>
      </c>
      <c r="U73" s="42">
        <f>SUM(U9:U72)</f>
        <v>1969899493033</v>
      </c>
      <c r="W73" s="113">
        <f>SUM(W9:W72)</f>
        <v>75.950380721029447</v>
      </c>
    </row>
  </sheetData>
  <autoFilter ref="A8:W70" xr:uid="{096565D6-B5D9-49E4-A3E7-CC6871FF1D36}">
    <filterColumn colId="0" showButton="0"/>
    <filterColumn colId="15" showButton="0"/>
  </autoFilter>
  <mergeCells count="93">
    <mergeCell ref="P69:Q69"/>
    <mergeCell ref="P70:Q70"/>
    <mergeCell ref="P71:Q71"/>
    <mergeCell ref="P72:Q72"/>
    <mergeCell ref="P64:Q64"/>
    <mergeCell ref="P65:Q65"/>
    <mergeCell ref="P66:Q66"/>
    <mergeCell ref="P67:Q67"/>
    <mergeCell ref="P68:Q68"/>
    <mergeCell ref="P59:Q59"/>
    <mergeCell ref="P60:Q60"/>
    <mergeCell ref="P61:Q61"/>
    <mergeCell ref="P62:Q62"/>
    <mergeCell ref="P63:Q63"/>
    <mergeCell ref="P54:Q54"/>
    <mergeCell ref="P55:Q55"/>
    <mergeCell ref="P56:Q56"/>
    <mergeCell ref="P57:Q57"/>
    <mergeCell ref="P58:Q58"/>
    <mergeCell ref="P49:Q49"/>
    <mergeCell ref="P50:Q50"/>
    <mergeCell ref="P51:Q51"/>
    <mergeCell ref="P52:Q52"/>
    <mergeCell ref="P53:Q53"/>
    <mergeCell ref="P44:Q44"/>
    <mergeCell ref="P45:Q45"/>
    <mergeCell ref="P46:Q46"/>
    <mergeCell ref="P47:Q47"/>
    <mergeCell ref="P48:Q48"/>
    <mergeCell ref="P39:Q39"/>
    <mergeCell ref="P40:Q40"/>
    <mergeCell ref="P41:Q41"/>
    <mergeCell ref="P42:Q42"/>
    <mergeCell ref="P43:Q43"/>
    <mergeCell ref="P27:Q27"/>
    <mergeCell ref="P28:Q28"/>
    <mergeCell ref="P29:Q29"/>
    <mergeCell ref="P30:Q30"/>
    <mergeCell ref="P31:Q31"/>
    <mergeCell ref="P32:Q32"/>
    <mergeCell ref="P33:Q33"/>
    <mergeCell ref="P34:Q34"/>
    <mergeCell ref="P35:Q35"/>
    <mergeCell ref="P36:Q36"/>
    <mergeCell ref="P37:Q37"/>
    <mergeCell ref="P38:Q38"/>
    <mergeCell ref="A25:B25"/>
    <mergeCell ref="P25:Q25"/>
    <mergeCell ref="A26:B26"/>
    <mergeCell ref="P26:Q26"/>
    <mergeCell ref="A73:B73"/>
    <mergeCell ref="A22:B22"/>
    <mergeCell ref="P22:Q22"/>
    <mergeCell ref="A23:B23"/>
    <mergeCell ref="P23:Q23"/>
    <mergeCell ref="A24:B24"/>
    <mergeCell ref="P24:Q24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26"/>
  <sheetViews>
    <sheetView rightToLeft="1" view="pageBreakPreview" zoomScale="70" zoomScaleNormal="100" zoomScaleSheetLayoutView="70" workbookViewId="0">
      <selection activeCell="N25" sqref="N23:U25"/>
    </sheetView>
  </sheetViews>
  <sheetFormatPr defaultRowHeight="12.75"/>
  <cols>
    <col min="1" max="1" width="5.140625" style="37" customWidth="1"/>
    <col min="2" max="2" width="18.140625" style="37" customWidth="1"/>
    <col min="3" max="3" width="1.28515625" style="37" customWidth="1"/>
    <col min="4" max="4" width="16.28515625" style="37" bestFit="1" customWidth="1"/>
    <col min="5" max="5" width="1.28515625" style="37" customWidth="1"/>
    <col min="6" max="6" width="18.140625" style="37" bestFit="1" customWidth="1"/>
    <col min="7" max="7" width="1.28515625" style="37" customWidth="1"/>
    <col min="8" max="8" width="16.28515625" style="37" bestFit="1" customWidth="1"/>
    <col min="9" max="9" width="1.28515625" style="37" customWidth="1"/>
    <col min="10" max="10" width="16.28515625" style="37" bestFit="1" customWidth="1"/>
    <col min="11" max="11" width="1.28515625" style="37" customWidth="1"/>
    <col min="12" max="12" width="15.5703125" style="37" customWidth="1"/>
    <col min="13" max="13" width="1.28515625" style="37" customWidth="1"/>
    <col min="14" max="14" width="16.28515625" style="37" bestFit="1" customWidth="1"/>
    <col min="15" max="16" width="1.28515625" style="37" customWidth="1"/>
    <col min="17" max="17" width="17.7109375" style="37" bestFit="1" customWidth="1"/>
    <col min="18" max="18" width="1.28515625" style="37" customWidth="1"/>
    <col min="19" max="19" width="17.28515625" style="37" bestFit="1" customWidth="1"/>
    <col min="20" max="20" width="1.28515625" style="37" customWidth="1"/>
    <col min="21" max="21" width="17.7109375" style="37" bestFit="1" customWidth="1"/>
    <col min="22" max="22" width="1.28515625" style="37" customWidth="1"/>
    <col min="23" max="23" width="15.5703125" style="37" customWidth="1"/>
    <col min="24" max="24" width="0.28515625" style="37" customWidth="1"/>
    <col min="25" max="16384" width="9.140625" style="37"/>
  </cols>
  <sheetData>
    <row r="1" spans="1:23" ht="29.1" customHeight="1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</row>
    <row r="2" spans="1:23" ht="21.75" customHeight="1">
      <c r="A2" s="105" t="s">
        <v>133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</row>
    <row r="3" spans="1:23" ht="21.75" customHeight="1">
      <c r="A3" s="105" t="s">
        <v>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</row>
    <row r="4" spans="1:23" ht="14.45" customHeight="1"/>
    <row r="5" spans="1:23" ht="14.45" customHeight="1">
      <c r="A5" s="101" t="s">
        <v>157</v>
      </c>
      <c r="B5" s="110" t="s">
        <v>158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</row>
    <row r="6" spans="1:23" ht="14.45" customHeight="1">
      <c r="D6" s="112" t="s">
        <v>150</v>
      </c>
      <c r="E6" s="112"/>
      <c r="F6" s="112"/>
      <c r="G6" s="112"/>
      <c r="H6" s="112"/>
      <c r="I6" s="112"/>
      <c r="J6" s="112"/>
      <c r="K6" s="112"/>
      <c r="L6" s="112"/>
      <c r="N6" s="112" t="s">
        <v>151</v>
      </c>
      <c r="O6" s="112"/>
      <c r="P6" s="112"/>
      <c r="Q6" s="112"/>
      <c r="R6" s="112"/>
      <c r="S6" s="112"/>
      <c r="T6" s="112"/>
      <c r="U6" s="112"/>
      <c r="V6" s="112"/>
      <c r="W6" s="112"/>
    </row>
    <row r="7" spans="1:23" ht="14.45" customHeight="1">
      <c r="D7" s="91"/>
      <c r="E7" s="91"/>
      <c r="F7" s="91"/>
      <c r="G7" s="91"/>
      <c r="H7" s="91"/>
      <c r="I7" s="91"/>
      <c r="J7" s="100" t="s">
        <v>36</v>
      </c>
      <c r="K7" s="100"/>
      <c r="L7" s="100"/>
      <c r="N7" s="91"/>
      <c r="O7" s="91"/>
      <c r="P7" s="91"/>
      <c r="Q7" s="91"/>
      <c r="R7" s="91"/>
      <c r="S7" s="91"/>
      <c r="T7" s="91"/>
      <c r="U7" s="100" t="s">
        <v>36</v>
      </c>
      <c r="V7" s="100"/>
      <c r="W7" s="100"/>
    </row>
    <row r="8" spans="1:23" ht="14.45" customHeight="1">
      <c r="A8" s="112" t="s">
        <v>89</v>
      </c>
      <c r="B8" s="112"/>
      <c r="D8" s="99" t="s">
        <v>159</v>
      </c>
      <c r="F8" s="99" t="s">
        <v>154</v>
      </c>
      <c r="H8" s="99" t="s">
        <v>155</v>
      </c>
      <c r="J8" s="98" t="s">
        <v>104</v>
      </c>
      <c r="K8" s="91"/>
      <c r="L8" s="98" t="s">
        <v>138</v>
      </c>
      <c r="N8" s="99" t="s">
        <v>159</v>
      </c>
      <c r="P8" s="112" t="s">
        <v>154</v>
      </c>
      <c r="Q8" s="112"/>
      <c r="S8" s="99" t="s">
        <v>155</v>
      </c>
      <c r="U8" s="98" t="s">
        <v>104</v>
      </c>
      <c r="V8" s="91"/>
      <c r="W8" s="98" t="s">
        <v>138</v>
      </c>
    </row>
    <row r="9" spans="1:23" ht="21.75" customHeight="1">
      <c r="A9" s="82" t="s">
        <v>92</v>
      </c>
      <c r="B9" s="82"/>
      <c r="D9" s="38">
        <v>0</v>
      </c>
      <c r="F9" s="38">
        <v>37770045506</v>
      </c>
      <c r="H9" s="38">
        <v>19994029476</v>
      </c>
      <c r="J9" s="38">
        <v>57764074982</v>
      </c>
      <c r="L9" s="102">
        <v>-2.04</v>
      </c>
      <c r="N9" s="38">
        <v>0</v>
      </c>
      <c r="P9" s="106">
        <v>287911282854</v>
      </c>
      <c r="Q9" s="106"/>
      <c r="S9" s="38">
        <v>89173993157</v>
      </c>
      <c r="U9" s="38">
        <v>377085276011</v>
      </c>
      <c r="W9" s="102">
        <v>14.53</v>
      </c>
    </row>
    <row r="10" spans="1:23" ht="21.75" customHeight="1">
      <c r="A10" s="83" t="s">
        <v>97</v>
      </c>
      <c r="B10" s="83"/>
      <c r="D10" s="40">
        <v>0</v>
      </c>
      <c r="F10" s="40">
        <v>2178876087</v>
      </c>
      <c r="H10" s="40">
        <v>622547628</v>
      </c>
      <c r="J10" s="40">
        <v>2801423715</v>
      </c>
      <c r="L10" s="111">
        <v>-0.1</v>
      </c>
      <c r="N10" s="40">
        <v>5322479793</v>
      </c>
      <c r="P10" s="104">
        <v>2655968295</v>
      </c>
      <c r="Q10" s="104"/>
      <c r="S10" s="40">
        <v>1520312848</v>
      </c>
      <c r="U10" s="40">
        <v>4176281143</v>
      </c>
      <c r="W10" s="111">
        <v>0.16</v>
      </c>
    </row>
    <row r="11" spans="1:23" ht="21.75" customHeight="1">
      <c r="A11" s="83" t="s">
        <v>100</v>
      </c>
      <c r="B11" s="83"/>
      <c r="D11" s="40">
        <v>0</v>
      </c>
      <c r="F11" s="40">
        <v>0</v>
      </c>
      <c r="H11" s="40">
        <v>639094179</v>
      </c>
      <c r="J11" s="40">
        <v>639094179</v>
      </c>
      <c r="L11" s="111">
        <v>-0.02</v>
      </c>
      <c r="N11" s="40">
        <v>0</v>
      </c>
      <c r="P11" s="104">
        <v>0</v>
      </c>
      <c r="Q11" s="104"/>
      <c r="S11" s="40">
        <v>639094179</v>
      </c>
      <c r="U11" s="40">
        <v>639094179</v>
      </c>
      <c r="W11" s="111">
        <v>0.02</v>
      </c>
    </row>
    <row r="12" spans="1:23" ht="21.75" customHeight="1">
      <c r="A12" s="83" t="s">
        <v>95</v>
      </c>
      <c r="B12" s="83"/>
      <c r="D12" s="40">
        <v>0</v>
      </c>
      <c r="F12" s="40">
        <v>0</v>
      </c>
      <c r="H12" s="40">
        <v>1328510607</v>
      </c>
      <c r="J12" s="40">
        <v>1328510607</v>
      </c>
      <c r="L12" s="111">
        <v>-0.05</v>
      </c>
      <c r="N12" s="40">
        <v>0</v>
      </c>
      <c r="P12" s="104">
        <v>0</v>
      </c>
      <c r="Q12" s="104"/>
      <c r="S12" s="40">
        <v>3772759308</v>
      </c>
      <c r="U12" s="40">
        <v>3772759308</v>
      </c>
      <c r="W12" s="111">
        <v>0.15</v>
      </c>
    </row>
    <row r="13" spans="1:23" ht="21.75" customHeight="1">
      <c r="A13" s="83" t="s">
        <v>93</v>
      </c>
      <c r="B13" s="83"/>
      <c r="D13" s="40">
        <v>0</v>
      </c>
      <c r="F13" s="40">
        <v>2231967956</v>
      </c>
      <c r="H13" s="40">
        <v>3339851141</v>
      </c>
      <c r="J13" s="40">
        <v>5571819097</v>
      </c>
      <c r="L13" s="111">
        <v>-0.2</v>
      </c>
      <c r="N13" s="40">
        <v>0</v>
      </c>
      <c r="P13" s="104">
        <v>13435121430</v>
      </c>
      <c r="Q13" s="104"/>
      <c r="S13" s="40">
        <v>8290168705</v>
      </c>
      <c r="U13" s="40">
        <v>21725290135</v>
      </c>
      <c r="W13" s="111">
        <v>0.84</v>
      </c>
    </row>
    <row r="14" spans="1:23" ht="21.75" customHeight="1">
      <c r="A14" s="83" t="s">
        <v>160</v>
      </c>
      <c r="B14" s="83"/>
      <c r="D14" s="40">
        <v>0</v>
      </c>
      <c r="F14" s="40">
        <v>0</v>
      </c>
      <c r="H14" s="40"/>
      <c r="J14" s="40">
        <v>0</v>
      </c>
      <c r="L14" s="111">
        <v>0</v>
      </c>
      <c r="N14" s="40">
        <v>0</v>
      </c>
      <c r="P14" s="104">
        <v>0</v>
      </c>
      <c r="Q14" s="104"/>
      <c r="S14" s="40">
        <v>45268194240</v>
      </c>
      <c r="U14" s="40">
        <v>45268194240</v>
      </c>
      <c r="W14" s="111">
        <v>1.74</v>
      </c>
    </row>
    <row r="15" spans="1:23" ht="21.75" customHeight="1">
      <c r="A15" s="83" t="s">
        <v>161</v>
      </c>
      <c r="B15" s="83"/>
      <c r="D15" s="40">
        <v>0</v>
      </c>
      <c r="F15" s="40">
        <v>0</v>
      </c>
      <c r="H15" s="40"/>
      <c r="J15" s="40">
        <v>0</v>
      </c>
      <c r="L15" s="111">
        <v>0</v>
      </c>
      <c r="N15" s="40">
        <v>0</v>
      </c>
      <c r="P15" s="104">
        <v>0</v>
      </c>
      <c r="Q15" s="104"/>
      <c r="S15" s="40">
        <v>294797570</v>
      </c>
      <c r="U15" s="40">
        <v>294797570</v>
      </c>
      <c r="W15" s="111">
        <v>0.01</v>
      </c>
    </row>
    <row r="16" spans="1:23" ht="21.75" customHeight="1">
      <c r="A16" s="83" t="s">
        <v>99</v>
      </c>
      <c r="B16" s="83"/>
      <c r="D16" s="40">
        <v>0</v>
      </c>
      <c r="F16" s="40">
        <v>425018213</v>
      </c>
      <c r="H16" s="40">
        <v>0</v>
      </c>
      <c r="J16" s="40">
        <v>425018213</v>
      </c>
      <c r="L16" s="111">
        <v>-0.01</v>
      </c>
      <c r="N16" s="40">
        <v>0</v>
      </c>
      <c r="P16" s="104">
        <v>633181216</v>
      </c>
      <c r="Q16" s="104"/>
      <c r="S16" s="40">
        <v>1090933304</v>
      </c>
      <c r="U16" s="40">
        <v>1724114520</v>
      </c>
      <c r="W16" s="111">
        <v>7.0000000000000007E-2</v>
      </c>
    </row>
    <row r="17" spans="1:23" ht="21.75" customHeight="1">
      <c r="A17" s="83" t="s">
        <v>162</v>
      </c>
      <c r="B17" s="83"/>
      <c r="D17" s="40">
        <v>0</v>
      </c>
      <c r="F17" s="40">
        <v>0</v>
      </c>
      <c r="H17" s="40">
        <v>0</v>
      </c>
      <c r="J17" s="40">
        <v>0</v>
      </c>
      <c r="L17" s="111">
        <v>0</v>
      </c>
      <c r="N17" s="40">
        <v>830520000</v>
      </c>
      <c r="P17" s="104">
        <v>0</v>
      </c>
      <c r="Q17" s="104"/>
      <c r="S17" s="40">
        <v>-211435337</v>
      </c>
      <c r="U17" s="40">
        <v>-211435337</v>
      </c>
      <c r="W17" s="111">
        <v>-0.01</v>
      </c>
    </row>
    <row r="18" spans="1:23" ht="21.75" customHeight="1">
      <c r="A18" s="83" t="s">
        <v>94</v>
      </c>
      <c r="B18" s="83"/>
      <c r="D18" s="40">
        <v>24388531821</v>
      </c>
      <c r="F18" s="40">
        <v>-2498940423</v>
      </c>
      <c r="H18" s="40">
        <v>0</v>
      </c>
      <c r="J18" s="40">
        <v>21889591398</v>
      </c>
      <c r="L18" s="111">
        <v>-0.77</v>
      </c>
      <c r="N18" s="40">
        <v>38225377642</v>
      </c>
      <c r="P18" s="104">
        <v>1747597455</v>
      </c>
      <c r="Q18" s="104"/>
      <c r="S18" s="40">
        <v>776807632</v>
      </c>
      <c r="U18" s="40">
        <v>40749782729</v>
      </c>
      <c r="W18" s="111">
        <v>1.57</v>
      </c>
    </row>
    <row r="19" spans="1:23" ht="21.75" customHeight="1">
      <c r="A19" s="83" t="s">
        <v>163</v>
      </c>
      <c r="B19" s="83"/>
      <c r="D19" s="40">
        <v>0</v>
      </c>
      <c r="F19" s="40">
        <v>0</v>
      </c>
      <c r="H19" s="40">
        <v>0</v>
      </c>
      <c r="J19" s="40">
        <v>0</v>
      </c>
      <c r="L19" s="111">
        <v>0</v>
      </c>
      <c r="N19" s="40">
        <v>0</v>
      </c>
      <c r="P19" s="104">
        <v>0</v>
      </c>
      <c r="Q19" s="104"/>
      <c r="S19" s="40">
        <v>21006864322</v>
      </c>
      <c r="U19" s="40">
        <v>21006864322</v>
      </c>
      <c r="W19" s="111">
        <v>0.81</v>
      </c>
    </row>
    <row r="20" spans="1:23" ht="21.75" customHeight="1">
      <c r="A20" s="83" t="s">
        <v>98</v>
      </c>
      <c r="B20" s="83"/>
      <c r="D20" s="40">
        <v>0</v>
      </c>
      <c r="F20" s="40">
        <v>1391835112</v>
      </c>
      <c r="H20" s="40">
        <v>0</v>
      </c>
      <c r="J20" s="40">
        <v>1391835112</v>
      </c>
      <c r="L20" s="111">
        <v>-0.05</v>
      </c>
      <c r="N20" s="40">
        <v>0</v>
      </c>
      <c r="P20" s="104">
        <v>7141158271</v>
      </c>
      <c r="Q20" s="104"/>
      <c r="S20" s="40">
        <v>4547761279</v>
      </c>
      <c r="U20" s="40">
        <v>11688919550</v>
      </c>
      <c r="W20" s="111">
        <v>0.45</v>
      </c>
    </row>
    <row r="21" spans="1:23" ht="21.75" customHeight="1">
      <c r="A21" s="84" t="s">
        <v>96</v>
      </c>
      <c r="B21" s="84"/>
      <c r="D21" s="41">
        <v>0</v>
      </c>
      <c r="F21" s="41">
        <v>7542226568</v>
      </c>
      <c r="H21" s="41">
        <v>0</v>
      </c>
      <c r="J21" s="41">
        <v>7542226568</v>
      </c>
      <c r="L21" s="109">
        <v>-0.27</v>
      </c>
      <c r="N21" s="41">
        <v>0</v>
      </c>
      <c r="P21" s="104">
        <v>16989282002</v>
      </c>
      <c r="Q21" s="107"/>
      <c r="S21" s="41">
        <v>161363503</v>
      </c>
      <c r="U21" s="41">
        <v>17150645505</v>
      </c>
      <c r="W21" s="109">
        <v>0.66</v>
      </c>
    </row>
    <row r="22" spans="1:23" ht="21.75" customHeight="1">
      <c r="A22" s="85" t="s">
        <v>36</v>
      </c>
      <c r="B22" s="85"/>
      <c r="D22" s="42">
        <f>SUM(D9:D21)</f>
        <v>24388531821</v>
      </c>
      <c r="F22" s="42">
        <f>SUM(F9:F21)</f>
        <v>49041029019</v>
      </c>
      <c r="H22" s="42">
        <f>SUM(H9:H21)</f>
        <v>25924033031</v>
      </c>
      <c r="J22" s="42">
        <f>SUM(J9:J21)</f>
        <v>99353593871</v>
      </c>
      <c r="L22" s="103">
        <f>SUM(L9:L21)</f>
        <v>-3.51</v>
      </c>
      <c r="N22" s="42">
        <f>SUM(N9:N21)</f>
        <v>44378377435</v>
      </c>
      <c r="Q22" s="42">
        <f>SUM(P9:Q21)</f>
        <v>330513591523</v>
      </c>
      <c r="S22" s="42">
        <f>SUM(S9:S21)</f>
        <v>176331614710</v>
      </c>
      <c r="U22" s="42">
        <f>SUM(U9:U21)</f>
        <v>545070583875</v>
      </c>
      <c r="W22" s="103">
        <f>SUM(W9:W21)</f>
        <v>20.999999999999996</v>
      </c>
    </row>
    <row r="23" spans="1:23">
      <c r="Q23" s="124"/>
      <c r="S23" s="124"/>
    </row>
    <row r="24" spans="1:23">
      <c r="D24" s="124"/>
      <c r="F24" s="124"/>
      <c r="H24" s="124"/>
      <c r="Q24" s="124"/>
      <c r="S24" s="124"/>
    </row>
    <row r="25" spans="1:23">
      <c r="D25" s="124"/>
      <c r="F25" s="124"/>
      <c r="H25" s="124"/>
      <c r="N25" s="124"/>
      <c r="Q25" s="124"/>
      <c r="S25" s="124"/>
    </row>
    <row r="26" spans="1:23">
      <c r="N26" s="124"/>
      <c r="Q26" s="124"/>
      <c r="S26" s="124"/>
    </row>
  </sheetData>
  <mergeCells count="37">
    <mergeCell ref="A22:B22"/>
    <mergeCell ref="A19:B19"/>
    <mergeCell ref="P19:Q19"/>
    <mergeCell ref="A20:B20"/>
    <mergeCell ref="P20:Q20"/>
    <mergeCell ref="A21:B21"/>
    <mergeCell ref="P21:Q21"/>
    <mergeCell ref="A16:B16"/>
    <mergeCell ref="P16:Q16"/>
    <mergeCell ref="A17:B17"/>
    <mergeCell ref="P17:Q17"/>
    <mergeCell ref="A18:B18"/>
    <mergeCell ref="P18:Q18"/>
    <mergeCell ref="A13:B13"/>
    <mergeCell ref="P13:Q13"/>
    <mergeCell ref="A14:B14"/>
    <mergeCell ref="P14:Q14"/>
    <mergeCell ref="A15:B15"/>
    <mergeCell ref="P15:Q15"/>
    <mergeCell ref="A10:B10"/>
    <mergeCell ref="P10:Q10"/>
    <mergeCell ref="A11:B11"/>
    <mergeCell ref="P11:Q11"/>
    <mergeCell ref="A12:B12"/>
    <mergeCell ref="P12:Q12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L25"/>
  <sheetViews>
    <sheetView rightToLeft="1" view="pageBreakPreview" topLeftCell="B4" zoomScale="60" zoomScaleNormal="100" workbookViewId="0">
      <selection activeCell="H8" sqref="H8:H23"/>
    </sheetView>
  </sheetViews>
  <sheetFormatPr defaultRowHeight="12.75"/>
  <cols>
    <col min="1" max="1" width="5.140625" customWidth="1"/>
    <col min="2" max="2" width="44.57031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2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2" ht="21.75" customHeight="1">
      <c r="A2" s="63" t="s">
        <v>133</v>
      </c>
      <c r="B2" s="63"/>
      <c r="C2" s="63"/>
      <c r="D2" s="63"/>
      <c r="E2" s="63"/>
      <c r="F2" s="63"/>
      <c r="G2" s="63"/>
      <c r="H2" s="63"/>
      <c r="I2" s="63"/>
      <c r="J2" s="63"/>
    </row>
    <row r="3" spans="1:12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2" ht="14.45" customHeight="1"/>
    <row r="5" spans="1:12" ht="14.45" customHeight="1">
      <c r="A5" s="1" t="s">
        <v>164</v>
      </c>
      <c r="B5" s="64" t="s">
        <v>165</v>
      </c>
      <c r="C5" s="64"/>
      <c r="D5" s="64"/>
      <c r="E5" s="64"/>
      <c r="F5" s="64"/>
      <c r="G5" s="64"/>
      <c r="H5" s="64"/>
      <c r="I5" s="64"/>
      <c r="J5" s="64"/>
    </row>
    <row r="6" spans="1:12" ht="14.45" customHeight="1">
      <c r="D6" s="65" t="s">
        <v>150</v>
      </c>
      <c r="E6" s="65"/>
      <c r="F6" s="65"/>
      <c r="H6" s="65" t="s">
        <v>151</v>
      </c>
      <c r="I6" s="65"/>
      <c r="J6" s="81"/>
    </row>
    <row r="7" spans="1:12" ht="36.4" customHeight="1">
      <c r="A7" s="65" t="s">
        <v>166</v>
      </c>
      <c r="B7" s="65"/>
      <c r="D7" s="12" t="s">
        <v>167</v>
      </c>
      <c r="E7" s="3"/>
      <c r="F7" s="36" t="s">
        <v>168</v>
      </c>
      <c r="H7" s="12" t="s">
        <v>167</v>
      </c>
      <c r="I7" s="3"/>
      <c r="J7" s="34" t="s">
        <v>168</v>
      </c>
    </row>
    <row r="8" spans="1:12" ht="21.75" customHeight="1">
      <c r="A8" s="82" t="s">
        <v>107</v>
      </c>
      <c r="B8" s="82"/>
      <c r="C8" s="37"/>
      <c r="D8" s="38">
        <v>102801</v>
      </c>
      <c r="E8" s="37"/>
      <c r="F8" s="39">
        <f>D8/$D$24*100</f>
        <v>0.38064081145907275</v>
      </c>
      <c r="G8" s="37"/>
      <c r="H8" s="47">
        <v>1975759</v>
      </c>
      <c r="I8" s="37"/>
      <c r="J8" s="39">
        <f>H8/$H$24*100</f>
        <v>0.91104078088153195</v>
      </c>
    </row>
    <row r="9" spans="1:12" ht="21.75" customHeight="1">
      <c r="A9" s="83" t="s">
        <v>111</v>
      </c>
      <c r="B9" s="83"/>
      <c r="C9" s="37"/>
      <c r="D9" s="40">
        <v>178727</v>
      </c>
      <c r="E9" s="37"/>
      <c r="F9" s="39">
        <f t="shared" ref="F9:F23" si="0">D9/$D$24*100</f>
        <v>0.66177167838489603</v>
      </c>
      <c r="G9" s="37"/>
      <c r="H9" s="48">
        <v>1398810</v>
      </c>
      <c r="I9" s="37"/>
      <c r="J9" s="39">
        <f t="shared" ref="J9:J23" si="1">H9/$H$24*100</f>
        <v>0.64500425138131501</v>
      </c>
      <c r="L9" s="13"/>
    </row>
    <row r="10" spans="1:12" ht="21.75" customHeight="1">
      <c r="A10" s="83" t="s">
        <v>112</v>
      </c>
      <c r="B10" s="83"/>
      <c r="C10" s="37"/>
      <c r="D10" s="40">
        <v>31481</v>
      </c>
      <c r="E10" s="37"/>
      <c r="F10" s="39">
        <f t="shared" si="0"/>
        <v>0.11656456051539449</v>
      </c>
      <c r="G10" s="37"/>
      <c r="H10" s="48">
        <v>10473604</v>
      </c>
      <c r="I10" s="37"/>
      <c r="J10" s="39">
        <f t="shared" si="1"/>
        <v>4.8294758453859687</v>
      </c>
    </row>
    <row r="11" spans="1:12" ht="21.75" customHeight="1">
      <c r="A11" s="83" t="s">
        <v>113</v>
      </c>
      <c r="B11" s="83"/>
      <c r="C11" s="37"/>
      <c r="D11" s="40">
        <v>251217</v>
      </c>
      <c r="E11" s="37"/>
      <c r="F11" s="39">
        <f t="shared" si="0"/>
        <v>0.93018008319290557</v>
      </c>
      <c r="G11" s="37"/>
      <c r="H11" s="48">
        <v>5435798</v>
      </c>
      <c r="I11" s="37"/>
      <c r="J11" s="39">
        <f t="shared" si="1"/>
        <v>2.5064968220487769</v>
      </c>
    </row>
    <row r="12" spans="1:12" ht="21.75" customHeight="1">
      <c r="A12" s="83" t="s">
        <v>115</v>
      </c>
      <c r="B12" s="83"/>
      <c r="C12" s="37"/>
      <c r="D12" s="40">
        <v>18836307</v>
      </c>
      <c r="E12" s="37"/>
      <c r="F12" s="39">
        <f t="shared" si="0"/>
        <v>69.745111247674757</v>
      </c>
      <c r="G12" s="37"/>
      <c r="H12" s="48">
        <v>102714060</v>
      </c>
      <c r="I12" s="37"/>
      <c r="J12" s="39">
        <f t="shared" si="1"/>
        <v>47.362404741627152</v>
      </c>
    </row>
    <row r="13" spans="1:12" ht="21.75" customHeight="1">
      <c r="A13" s="83" t="s">
        <v>116</v>
      </c>
      <c r="B13" s="83"/>
      <c r="C13" s="37"/>
      <c r="D13" s="40">
        <v>790299</v>
      </c>
      <c r="E13" s="37"/>
      <c r="F13" s="39">
        <f t="shared" si="0"/>
        <v>2.9262366383137688</v>
      </c>
      <c r="G13" s="37"/>
      <c r="H13" s="48">
        <v>4379017</v>
      </c>
      <c r="I13" s="37"/>
      <c r="J13" s="39">
        <f t="shared" si="1"/>
        <v>2.0192053115655821</v>
      </c>
    </row>
    <row r="14" spans="1:12" ht="21.75" customHeight="1">
      <c r="A14" s="83" t="s">
        <v>117</v>
      </c>
      <c r="B14" s="83"/>
      <c r="C14" s="37"/>
      <c r="D14" s="40">
        <v>149776</v>
      </c>
      <c r="E14" s="37"/>
      <c r="F14" s="39">
        <f t="shared" si="0"/>
        <v>0.55457493776416655</v>
      </c>
      <c r="G14" s="37"/>
      <c r="H14" s="48">
        <v>23353902</v>
      </c>
      <c r="I14" s="37"/>
      <c r="J14" s="39">
        <f t="shared" si="1"/>
        <v>10.768700592891527</v>
      </c>
    </row>
    <row r="15" spans="1:12" ht="21.75" customHeight="1">
      <c r="A15" s="83" t="s">
        <v>118</v>
      </c>
      <c r="B15" s="83"/>
      <c r="C15" s="37"/>
      <c r="D15" s="40">
        <v>22358</v>
      </c>
      <c r="E15" s="37"/>
      <c r="F15" s="39">
        <f t="shared" si="0"/>
        <v>8.2784868460442501E-2</v>
      </c>
      <c r="G15" s="37"/>
      <c r="H15" s="48">
        <v>130646</v>
      </c>
      <c r="I15" s="37"/>
      <c r="J15" s="39">
        <f t="shared" si="1"/>
        <v>6.0242081073171687E-2</v>
      </c>
    </row>
    <row r="16" spans="1:12" ht="21.75" customHeight="1">
      <c r="A16" s="83" t="s">
        <v>119</v>
      </c>
      <c r="B16" s="83"/>
      <c r="C16" s="37"/>
      <c r="D16" s="40">
        <v>440880</v>
      </c>
      <c r="E16" s="37"/>
      <c r="F16" s="39">
        <f t="shared" si="0"/>
        <v>1.6324444407746619</v>
      </c>
      <c r="G16" s="37"/>
      <c r="H16" s="48">
        <v>6007552</v>
      </c>
      <c r="I16" s="37"/>
      <c r="J16" s="39">
        <f t="shared" si="1"/>
        <v>2.7701378889158086</v>
      </c>
    </row>
    <row r="17" spans="1:12" ht="21.75" customHeight="1">
      <c r="A17" s="83" t="s">
        <v>120</v>
      </c>
      <c r="B17" s="83"/>
      <c r="C17" s="37"/>
      <c r="D17" s="40">
        <v>153873</v>
      </c>
      <c r="E17" s="37"/>
      <c r="F17" s="39">
        <f t="shared" si="0"/>
        <v>0.56974488168054682</v>
      </c>
      <c r="G17" s="37"/>
      <c r="H17" s="48">
        <v>4414878</v>
      </c>
      <c r="I17" s="37"/>
      <c r="J17" s="39">
        <f t="shared" si="1"/>
        <v>2.0357411509281729</v>
      </c>
    </row>
    <row r="18" spans="1:12" ht="21.75" customHeight="1">
      <c r="A18" s="83" t="s">
        <v>121</v>
      </c>
      <c r="B18" s="83"/>
      <c r="C18" s="37"/>
      <c r="D18" s="40">
        <v>647431</v>
      </c>
      <c r="E18" s="37"/>
      <c r="F18" s="39">
        <f t="shared" si="0"/>
        <v>2.3972399218272091</v>
      </c>
      <c r="G18" s="37"/>
      <c r="H18" s="48">
        <f>2426250+4282153</f>
        <v>6708403</v>
      </c>
      <c r="I18" s="37"/>
      <c r="J18" s="39">
        <f t="shared" si="1"/>
        <v>3.0933067786040764</v>
      </c>
    </row>
    <row r="19" spans="1:12" ht="21.75" customHeight="1">
      <c r="A19" s="83" t="s">
        <v>122</v>
      </c>
      <c r="B19" s="83"/>
      <c r="C19" s="37"/>
      <c r="D19" s="40">
        <v>94621</v>
      </c>
      <c r="E19" s="37"/>
      <c r="F19" s="39">
        <f t="shared" si="0"/>
        <v>0.35035276136485954</v>
      </c>
      <c r="G19" s="37"/>
      <c r="H19" s="48">
        <v>2505285</v>
      </c>
      <c r="I19" s="37"/>
      <c r="J19" s="39">
        <f t="shared" si="1"/>
        <v>1.1552101256938669</v>
      </c>
      <c r="L19" s="13"/>
    </row>
    <row r="20" spans="1:12" ht="21.75" customHeight="1">
      <c r="A20" s="83" t="s">
        <v>123</v>
      </c>
      <c r="B20" s="83"/>
      <c r="C20" s="37"/>
      <c r="D20" s="40">
        <v>4027981</v>
      </c>
      <c r="E20" s="37"/>
      <c r="F20" s="39">
        <f t="shared" si="0"/>
        <v>14.914387568036569</v>
      </c>
      <c r="G20" s="37"/>
      <c r="H20" s="48">
        <v>46082531</v>
      </c>
      <c r="I20" s="37"/>
      <c r="J20" s="39">
        <f t="shared" si="1"/>
        <v>21.249082012146928</v>
      </c>
    </row>
    <row r="21" spans="1:12" ht="21.75" customHeight="1">
      <c r="A21" s="83" t="s">
        <v>124</v>
      </c>
      <c r="B21" s="83"/>
      <c r="C21" s="37"/>
      <c r="D21" s="40">
        <v>4247</v>
      </c>
      <c r="E21" s="37"/>
      <c r="F21" s="39">
        <f t="shared" si="0"/>
        <v>1.5725348257961323E-2</v>
      </c>
      <c r="G21" s="37"/>
      <c r="H21" s="48">
        <v>8494</v>
      </c>
      <c r="I21" s="37"/>
      <c r="J21" s="39">
        <f t="shared" si="1"/>
        <v>3.916662099379394E-3</v>
      </c>
    </row>
    <row r="22" spans="1:12" ht="21.75" customHeight="1">
      <c r="A22" s="83" t="s">
        <v>125</v>
      </c>
      <c r="B22" s="83"/>
      <c r="C22" s="37"/>
      <c r="D22" s="40">
        <v>1271105</v>
      </c>
      <c r="E22" s="37"/>
      <c r="F22" s="39">
        <f t="shared" si="0"/>
        <v>4.7065149040348313</v>
      </c>
      <c r="G22" s="37"/>
      <c r="H22" s="48">
        <v>1275352</v>
      </c>
      <c r="I22" s="37"/>
      <c r="J22" s="39">
        <f t="shared" si="1"/>
        <v>0.58807662370705305</v>
      </c>
    </row>
    <row r="23" spans="1:12" ht="21.75" customHeight="1">
      <c r="A23" s="84" t="s">
        <v>126</v>
      </c>
      <c r="B23" s="84"/>
      <c r="C23" s="37"/>
      <c r="D23" s="41">
        <v>4247</v>
      </c>
      <c r="E23" s="37"/>
      <c r="F23" s="39">
        <f t="shared" si="0"/>
        <v>1.5725348257961323E-2</v>
      </c>
      <c r="G23" s="37"/>
      <c r="H23" s="49">
        <v>4247</v>
      </c>
      <c r="I23" s="37"/>
      <c r="J23" s="39">
        <f t="shared" si="1"/>
        <v>1.958331049689697E-3</v>
      </c>
    </row>
    <row r="24" spans="1:12" ht="21.75" customHeight="1" thickBot="1">
      <c r="A24" s="85" t="s">
        <v>36</v>
      </c>
      <c r="B24" s="85"/>
      <c r="C24" s="37"/>
      <c r="D24" s="42">
        <f>SUM(D8:D23)</f>
        <v>27007351</v>
      </c>
      <c r="E24" s="37"/>
      <c r="F24" s="43">
        <f>SUM(F8:F23)</f>
        <v>100</v>
      </c>
      <c r="G24" s="37"/>
      <c r="H24" s="42">
        <f>SUM(H8:H23)</f>
        <v>216868338</v>
      </c>
      <c r="I24" s="37"/>
      <c r="J24" s="43">
        <f>SUM(J8:J23)</f>
        <v>100.00000000000003</v>
      </c>
    </row>
    <row r="25" spans="1:12" ht="13.5" thickTop="1">
      <c r="A25" s="37"/>
      <c r="B25" s="37"/>
      <c r="C25" s="37"/>
      <c r="D25" s="37"/>
      <c r="E25" s="37"/>
      <c r="F25" s="37"/>
      <c r="G25" s="37"/>
      <c r="H25" s="37"/>
      <c r="I25" s="37"/>
      <c r="J25" s="44"/>
    </row>
  </sheetData>
  <mergeCells count="24">
    <mergeCell ref="A22:B22"/>
    <mergeCell ref="A23:B23"/>
    <mergeCell ref="A24:B24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0</vt:lpstr>
      <vt:lpstr>سهام</vt:lpstr>
      <vt:lpstr>اوراق مشتقه</vt:lpstr>
      <vt:lpstr>واحدهای صندوق</vt:lpstr>
      <vt:lpstr>سپرده</vt:lpstr>
      <vt:lpstr>درآمد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'0'!Print_Area</vt:lpstr>
      <vt:lpstr>'اوراق مشتقه'!Print_Area</vt:lpstr>
      <vt:lpstr>درآمد!Print_Area</vt:lpstr>
      <vt:lpstr>'درآمد سپرده بانکی'!Print_Area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Monireh Hamel Kargar</cp:lastModifiedBy>
  <cp:lastPrinted>2024-08-31T12:44:14Z</cp:lastPrinted>
  <dcterms:created xsi:type="dcterms:W3CDTF">2024-08-24T13:29:37Z</dcterms:created>
  <dcterms:modified xsi:type="dcterms:W3CDTF">2024-08-31T13:10:05Z</dcterms:modified>
</cp:coreProperties>
</file>