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حسابداری صندوق ها\Lajvard Damavand\عملیات حسابداری\گزارش پرتفوی\1401\اردیبهشت\"/>
    </mc:Choice>
  </mc:AlternateContent>
  <xr:revisionPtr revIDLastSave="0" documentId="13_ncr:1_{76E2A5EA-5077-4CBF-93EB-3A92143A125C}" xr6:coauthVersionLast="36" xr6:coauthVersionMax="36" xr10:uidLastSave="{00000000-0000-0000-0000-000000000000}"/>
  <bookViews>
    <workbookView xWindow="0" yWindow="0" windowWidth="13470" windowHeight="738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ناشی از تغییر قیمت اوراق" sheetId="9" r:id="rId4"/>
    <sheet name="درآمد ناشی از فروش" sheetId="10" r:id="rId5"/>
    <sheet name="سرمایه‌گذاری در سهام" sheetId="11" r:id="rId6"/>
    <sheet name="درآمد سپرده بانکی" sheetId="13" r:id="rId7"/>
    <sheet name="سایر درآمدها" sheetId="14" r:id="rId8"/>
    <sheet name="جمع درآمدها" sheetId="15" r:id="rId9"/>
  </sheets>
  <definedNames>
    <definedName name="_xlnm.Print_Area" localSheetId="8">'جمع درآمدها'!$A$1:$G$10</definedName>
    <definedName name="_xlnm.Print_Area" localSheetId="6">'درآمد سپرده بانکی'!$A$1:$K$14</definedName>
    <definedName name="_xlnm.Print_Area" localSheetId="3">'درآمد ناشی از تغییر قیمت اوراق'!$A$1:$Q$15</definedName>
    <definedName name="_xlnm.Print_Area" localSheetId="4">'درآمد ناشی از فروش'!$A$1:$Q$15</definedName>
    <definedName name="_xlnm.Print_Area" localSheetId="1">سپرده!$A$1:$S$15</definedName>
    <definedName name="_xlnm.Print_Area" localSheetId="5">'سرمایه‌گذاری در سهام'!$A$1:$U$15</definedName>
    <definedName name="_xlnm.Print_Area" localSheetId="2">'سود اوراق بهادار و سپرده بانکی'!$A$1:$R$13</definedName>
    <definedName name="_xlnm.Print_Area" localSheetId="0">سهام!$A$1:$Y$16</definedName>
  </definedNames>
  <calcPr calcId="191029"/>
</workbook>
</file>

<file path=xl/calcChain.xml><?xml version="1.0" encoding="utf-8"?>
<calcChain xmlns="http://schemas.openxmlformats.org/spreadsheetml/2006/main">
  <c r="E10" i="15" l="1"/>
  <c r="G10" i="15"/>
  <c r="G8" i="15"/>
  <c r="G9" i="15"/>
  <c r="G7" i="15"/>
  <c r="E8" i="15"/>
  <c r="E9" i="15"/>
  <c r="E7" i="15"/>
  <c r="C10" i="15"/>
  <c r="E13" i="13"/>
  <c r="I13" i="13"/>
  <c r="C15" i="11"/>
  <c r="E15" i="11"/>
  <c r="G15" i="11"/>
  <c r="I15" i="11"/>
  <c r="M15" i="11"/>
  <c r="O15" i="11"/>
  <c r="Q15" i="11"/>
  <c r="S15" i="11"/>
  <c r="U10" i="11" s="1"/>
  <c r="U9" i="11"/>
  <c r="U11" i="11"/>
  <c r="U12" i="11"/>
  <c r="U13" i="11"/>
  <c r="U8" i="11"/>
  <c r="K9" i="11"/>
  <c r="K15" i="11" s="1"/>
  <c r="K10" i="11"/>
  <c r="K11" i="11"/>
  <c r="K12" i="11"/>
  <c r="K13" i="11"/>
  <c r="K14" i="11"/>
  <c r="K8" i="11"/>
  <c r="U14" i="11" l="1"/>
  <c r="U15" i="11" s="1"/>
  <c r="C14" i="10"/>
  <c r="E14" i="10"/>
  <c r="G14" i="10"/>
  <c r="I14" i="10"/>
  <c r="K14" i="10"/>
  <c r="M14" i="10"/>
  <c r="O14" i="10"/>
  <c r="Q14" i="10"/>
  <c r="C15" i="9"/>
  <c r="E15" i="9"/>
  <c r="G15" i="9"/>
  <c r="I15" i="9"/>
  <c r="K15" i="9"/>
  <c r="M15" i="9"/>
  <c r="O15" i="9"/>
  <c r="Q15" i="9"/>
  <c r="H13" i="7"/>
  <c r="J13" i="7"/>
  <c r="L13" i="7"/>
  <c r="N13" i="7"/>
  <c r="P13" i="7"/>
  <c r="R13" i="7"/>
  <c r="K15" i="6"/>
  <c r="M15" i="6"/>
  <c r="O15" i="6"/>
  <c r="Q15" i="6"/>
  <c r="S15" i="6"/>
  <c r="C16" i="1"/>
  <c r="E16" i="1"/>
  <c r="G16" i="1"/>
  <c r="I16" i="1"/>
  <c r="K16" i="1"/>
  <c r="M16" i="1"/>
  <c r="O16" i="1"/>
  <c r="Q16" i="1"/>
  <c r="S16" i="1"/>
  <c r="U16" i="1"/>
  <c r="W16" i="1"/>
  <c r="Y16" i="1"/>
  <c r="Y10" i="1"/>
  <c r="Y11" i="1"/>
  <c r="Y12" i="1"/>
  <c r="Y13" i="1"/>
  <c r="Y14" i="1"/>
  <c r="Y15" i="1"/>
  <c r="Y9" i="1"/>
</calcChain>
</file>

<file path=xl/sharedStrings.xml><?xml version="1.0" encoding="utf-8"?>
<sst xmlns="http://schemas.openxmlformats.org/spreadsheetml/2006/main" count="307" uniqueCount="79">
  <si>
    <t>صندوق سرمایه‌گذاری اختصاصی بازارگردانی لاجورد دماوند</t>
  </si>
  <si>
    <t>صورت وضعیت پورتفوی</t>
  </si>
  <si>
    <t>برای ماه منتهی به 1401/02/31</t>
  </si>
  <si>
    <t>نام شرکت</t>
  </si>
  <si>
    <t>1401/01/31</t>
  </si>
  <si>
    <t>تغییرات طی دوره</t>
  </si>
  <si>
    <t>1401/02/31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</si>
  <si>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</si>
  <si>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</si>
  <si>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</si>
  <si>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</si>
  <si>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</si>
  <si>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</si>
  <si>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</si>
  <si>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</si>
  <si>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آ.س.پ</t>
  </si>
  <si>
    <t>بین المللی ساروج بوشهر</t>
  </si>
  <si>
    <t>تامین سرمایه دماوند-قدیم</t>
  </si>
  <si>
    <t>توسعه حمل و نقل ریلی پارسیان</t>
  </si>
  <si>
    <t>توسعه سرمایه و صنعت غدیر</t>
  </si>
  <si>
    <t>ریل پرداز نو آفرین</t>
  </si>
  <si>
    <t>تامین سرمایه دماوند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</si>
  <si>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</si>
  <si>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</si>
  <si>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</si>
  <si>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</si>
  <si>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</si>
  <si>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</si>
  <si>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</si>
  <si>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</si>
  <si>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</si>
  <si>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</si>
  <si>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سینا گیشا</t>
  </si>
  <si>
    <t>399-816-10003992-1</t>
  </si>
  <si>
    <t>سپرده کوتاه مدت</t>
  </si>
  <si>
    <t>1399/12/06</t>
  </si>
  <si>
    <t>399-816-10003992-2</t>
  </si>
  <si>
    <t>1400/02/05</t>
  </si>
  <si>
    <t>بانک قرض الحسنه رسالت بانکداری اجتماعی</t>
  </si>
  <si>
    <t>10-8557562-1</t>
  </si>
  <si>
    <t>حساب جاری</t>
  </si>
  <si>
    <t>1400/04/12</t>
  </si>
  <si>
    <t xml:space="preserve">بانک قرض الحسنه رسالت </t>
  </si>
  <si>
    <t>10-8557562-2</t>
  </si>
  <si>
    <t>399-816-10003992-3</t>
  </si>
  <si>
    <t>1400/04/27</t>
  </si>
  <si>
    <t>399816100039925</t>
  </si>
  <si>
    <t>1400/06/23</t>
  </si>
  <si>
    <t>399816100039924</t>
  </si>
  <si>
    <t>1400/09/20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</si>
  <si>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</si>
  <si>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</si>
  <si>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</si>
  <si>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</si>
  <si>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</si>
  <si>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</si>
  <si>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</si>
  <si>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</si>
  <si>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</si>
  <si>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</si>
  <si>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</si>
  <si>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</si>
  <si>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</si>
  <si>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تامین سرمایه دماوند-قدیم-قدیم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</si>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</sst>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9" fontId="2" fillId="0" borderId="2" xfId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17"/>
  <sheetViews>
    <sheetView rightToLeft="1" tabSelected="1" view="pageBreakPreview" zoomScale="60" zoomScaleNormal="100" workbookViewId="0">
      <selection activeCell="U20" sqref="U20"/>
    </sheetView>
  </sheetViews>
  <sheetFormatPr defaultRowHeight="18.75" x14ac:dyDescent="0.25"/>
  <cols>
    <col min="1" max="1" width="25.28515625" style="1" bestFit="1" customWidth="1"/>
    <col min="2" max="2" width="1" style="1" customWidth="1"/>
    <col min="3" max="3" width="16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31" ht="30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31" ht="30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AE3" s="3">
        <v>13619498538688</v>
      </c>
    </row>
    <row r="4" spans="1:31" ht="30" x14ac:dyDescent="0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6" spans="1:31" ht="30" x14ac:dyDescent="0.25">
      <c r="A6" s="11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31" ht="30" x14ac:dyDescent="0.25">
      <c r="A7" s="11" t="s">
        <v>3</v>
      </c>
      <c r="C7" s="11" t="s">
        <v>7</v>
      </c>
      <c r="E7" s="11" t="s">
        <v>8</v>
      </c>
      <c r="G7" s="11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11" t="s">
        <v>7</v>
      </c>
      <c r="S7" s="11" t="s">
        <v>12</v>
      </c>
      <c r="U7" s="11" t="s">
        <v>8</v>
      </c>
      <c r="W7" s="11" t="s">
        <v>9</v>
      </c>
      <c r="Y7" s="11" t="s">
        <v>13</v>
      </c>
    </row>
    <row r="8" spans="1:31" ht="30" x14ac:dyDescent="0.25">
      <c r="A8" s="12" t="s">
        <v>3</v>
      </c>
      <c r="C8" s="12" t="s">
        <v>7</v>
      </c>
      <c r="E8" s="12" t="s">
        <v>8</v>
      </c>
      <c r="G8" s="12" t="s">
        <v>9</v>
      </c>
      <c r="I8" s="12" t="s">
        <v>7</v>
      </c>
      <c r="K8" s="12" t="s">
        <v>8</v>
      </c>
      <c r="M8" s="12" t="s">
        <v>7</v>
      </c>
      <c r="O8" s="12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31" ht="21" x14ac:dyDescent="0.25">
      <c r="A9" s="2" t="s">
        <v>15</v>
      </c>
      <c r="C9" s="3">
        <v>9617609</v>
      </c>
      <c r="E9" s="3">
        <v>46523664127</v>
      </c>
      <c r="G9" s="3">
        <v>57757900699.131599</v>
      </c>
      <c r="I9" s="3">
        <v>395000</v>
      </c>
      <c r="K9" s="3">
        <v>2414952791</v>
      </c>
      <c r="M9" s="3">
        <v>-220000</v>
      </c>
      <c r="O9" s="3">
        <v>1411426597</v>
      </c>
      <c r="Q9" s="3">
        <v>9792609</v>
      </c>
      <c r="S9" s="3">
        <v>5790</v>
      </c>
      <c r="U9" s="3">
        <v>47869356500</v>
      </c>
      <c r="W9" s="3">
        <v>56656114713.3564</v>
      </c>
      <c r="Y9" s="4">
        <f>W9/$AE$3</f>
        <v>4.1599266340399503E-3</v>
      </c>
    </row>
    <row r="10" spans="1:31" ht="21" x14ac:dyDescent="0.25">
      <c r="A10" s="2" t="s">
        <v>16</v>
      </c>
      <c r="C10" s="3">
        <v>26817541</v>
      </c>
      <c r="E10" s="3">
        <v>430892673363</v>
      </c>
      <c r="G10" s="3">
        <v>448048509663.005</v>
      </c>
      <c r="I10" s="3">
        <v>0</v>
      </c>
      <c r="K10" s="3">
        <v>0</v>
      </c>
      <c r="M10" s="3">
        <v>-255634</v>
      </c>
      <c r="O10" s="3">
        <v>4494918166</v>
      </c>
      <c r="Q10" s="3">
        <v>26561907</v>
      </c>
      <c r="S10" s="3">
        <v>17730</v>
      </c>
      <c r="U10" s="3">
        <v>426785256588</v>
      </c>
      <c r="W10" s="3">
        <v>470584694725.55603</v>
      </c>
      <c r="Y10" s="4">
        <f t="shared" ref="Y10:Y15" si="0">W10/$AE$3</f>
        <v>3.4552277632601339E-2</v>
      </c>
    </row>
    <row r="11" spans="1:31" ht="21" x14ac:dyDescent="0.25">
      <c r="A11" s="2" t="s">
        <v>17</v>
      </c>
      <c r="C11" s="3">
        <v>30962484</v>
      </c>
      <c r="E11" s="3">
        <v>177281821403</v>
      </c>
      <c r="G11" s="3">
        <v>165832785465.17801</v>
      </c>
      <c r="I11" s="3">
        <v>1275189</v>
      </c>
      <c r="K11" s="3">
        <v>6812404730</v>
      </c>
      <c r="M11" s="3">
        <v>-32237673</v>
      </c>
      <c r="O11" s="3">
        <v>173787396128</v>
      </c>
      <c r="Q11" s="3">
        <v>0</v>
      </c>
      <c r="S11" s="3">
        <v>0</v>
      </c>
      <c r="U11" s="3">
        <v>0</v>
      </c>
      <c r="W11" s="3">
        <v>0</v>
      </c>
      <c r="Y11" s="4">
        <f t="shared" si="0"/>
        <v>0</v>
      </c>
    </row>
    <row r="12" spans="1:31" ht="21" x14ac:dyDescent="0.25">
      <c r="A12" s="2" t="s">
        <v>18</v>
      </c>
      <c r="C12" s="3">
        <v>1727095</v>
      </c>
      <c r="E12" s="3">
        <v>55248986869</v>
      </c>
      <c r="G12" s="3">
        <v>64630551172.110001</v>
      </c>
      <c r="I12" s="3">
        <v>198099</v>
      </c>
      <c r="K12" s="3">
        <v>7722164355</v>
      </c>
      <c r="M12" s="3">
        <v>-200305</v>
      </c>
      <c r="O12" s="3">
        <v>7980609792</v>
      </c>
      <c r="Q12" s="3">
        <v>1724889</v>
      </c>
      <c r="S12" s="3">
        <v>39850</v>
      </c>
      <c r="U12" s="3">
        <v>56514215753</v>
      </c>
      <c r="W12" s="3">
        <v>68684586661.746002</v>
      </c>
      <c r="Y12" s="4">
        <f t="shared" si="0"/>
        <v>5.0431068711258558E-3</v>
      </c>
    </row>
    <row r="13" spans="1:31" ht="21" x14ac:dyDescent="0.25">
      <c r="A13" s="2" t="s">
        <v>19</v>
      </c>
      <c r="C13" s="3">
        <v>533655832</v>
      </c>
      <c r="E13" s="3">
        <v>7742863042111</v>
      </c>
      <c r="G13" s="3">
        <v>6388338037740.8096</v>
      </c>
      <c r="I13" s="3">
        <v>3942566</v>
      </c>
      <c r="K13" s="3">
        <v>50727694390</v>
      </c>
      <c r="M13" s="3">
        <v>-455000</v>
      </c>
      <c r="O13" s="3">
        <v>6183596973</v>
      </c>
      <c r="Q13" s="3">
        <v>537143398</v>
      </c>
      <c r="S13" s="3">
        <v>13690</v>
      </c>
      <c r="U13" s="3">
        <v>7786993279165</v>
      </c>
      <c r="W13" s="3">
        <v>7347904463849.8496</v>
      </c>
      <c r="Y13" s="4">
        <f t="shared" si="0"/>
        <v>0.53951358362990742</v>
      </c>
    </row>
    <row r="14" spans="1:31" ht="21" x14ac:dyDescent="0.25">
      <c r="A14" s="2" t="s">
        <v>20</v>
      </c>
      <c r="C14" s="3">
        <v>1254944319</v>
      </c>
      <c r="E14" s="3">
        <v>4259808462583</v>
      </c>
      <c r="G14" s="3">
        <v>4820339717704.7002</v>
      </c>
      <c r="I14" s="3">
        <v>0</v>
      </c>
      <c r="K14" s="3">
        <v>0</v>
      </c>
      <c r="M14" s="3">
        <v>0</v>
      </c>
      <c r="O14" s="3">
        <v>0</v>
      </c>
      <c r="Q14" s="3">
        <v>1254944319</v>
      </c>
      <c r="S14" s="3">
        <v>3869</v>
      </c>
      <c r="U14" s="3">
        <v>4259808462583</v>
      </c>
      <c r="W14" s="3">
        <v>4851689481737.6396</v>
      </c>
      <c r="Y14" s="4">
        <f t="shared" si="0"/>
        <v>0.35623113934450445</v>
      </c>
    </row>
    <row r="15" spans="1:31" ht="21" x14ac:dyDescent="0.25">
      <c r="A15" s="2" t="s">
        <v>21</v>
      </c>
      <c r="C15" s="3">
        <v>0</v>
      </c>
      <c r="E15" s="3">
        <v>0</v>
      </c>
      <c r="G15" s="3">
        <v>0</v>
      </c>
      <c r="I15" s="3">
        <v>31932901</v>
      </c>
      <c r="K15" s="3">
        <v>172117545309</v>
      </c>
      <c r="M15" s="3">
        <v>-15311063</v>
      </c>
      <c r="O15" s="3">
        <v>84444685971</v>
      </c>
      <c r="Q15" s="3">
        <v>16621838</v>
      </c>
      <c r="S15" s="3">
        <v>5660</v>
      </c>
      <c r="U15" s="3">
        <v>89591267554</v>
      </c>
      <c r="W15" s="3">
        <v>94008102581.659195</v>
      </c>
      <c r="Y15" s="4">
        <f t="shared" si="0"/>
        <v>6.902464309872838E-3</v>
      </c>
    </row>
    <row r="16" spans="1:31" ht="19.5" thickBot="1" x14ac:dyDescent="0.3">
      <c r="C16" s="5">
        <f>SUM(C9:C15)</f>
        <v>1857724880</v>
      </c>
      <c r="E16" s="5">
        <f>SUM(E9:E15)</f>
        <v>12712618650456</v>
      </c>
      <c r="G16" s="5">
        <f>SUM(G9:G15)</f>
        <v>11944947502444.934</v>
      </c>
      <c r="I16" s="5">
        <f>SUM(I9:I15)</f>
        <v>37743755</v>
      </c>
      <c r="K16" s="5">
        <f>SUM(K9:K15)</f>
        <v>239794761575</v>
      </c>
      <c r="M16" s="5">
        <f>SUM(M9:M15)</f>
        <v>-48679675</v>
      </c>
      <c r="O16" s="5">
        <f>SUM(O9:O15)</f>
        <v>278302633627</v>
      </c>
      <c r="Q16" s="5">
        <f>SUM(Q9:Q15)</f>
        <v>1846788960</v>
      </c>
      <c r="S16" s="5">
        <f>SUM(S9:S15)</f>
        <v>86589</v>
      </c>
      <c r="U16" s="5">
        <f>SUM(U9:U15)</f>
        <v>12667561838143</v>
      </c>
      <c r="W16" s="5">
        <f>SUM(W9:W15)</f>
        <v>12889527444269.809</v>
      </c>
      <c r="Y16" s="6">
        <f>SUM(Y9:Y15)</f>
        <v>0.94640249842205182</v>
      </c>
    </row>
    <row r="17" ht="19.5" thickTop="1" x14ac:dyDescent="0.25"/>
  </sheetData>
  <sheetProtection algorithmName="SHA-512" hashValue="aBGmjrI++dyOOcPe4EhafmJYfGhN7BbHjc0hy3yjsGBynADJMz3Tlw81jnOKMb3uTGU90J7JrFbKXBkQsmAAVg==" saltValue="X7B/QO/eH7rAUXTHz2efvA==" spinCount="100000" sheet="1" objects="1" scenarios="1"/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6"/>
  <sheetViews>
    <sheetView rightToLeft="1" view="pageBreakPreview" zoomScale="60" zoomScaleNormal="100" workbookViewId="0">
      <selection activeCell="AD26" sqref="AD26"/>
    </sheetView>
  </sheetViews>
  <sheetFormatPr defaultRowHeight="18.75" x14ac:dyDescent="0.25"/>
  <cols>
    <col min="1" max="1" width="36.28515625" style="1" bestFit="1" customWidth="1"/>
    <col min="2" max="2" width="1" style="1" customWidth="1"/>
    <col min="3" max="3" width="23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30" x14ac:dyDescent="0.25">
      <c r="A6" s="11" t="s">
        <v>24</v>
      </c>
      <c r="C6" s="12" t="s">
        <v>25</v>
      </c>
      <c r="D6" s="12" t="s">
        <v>25</v>
      </c>
      <c r="E6" s="12" t="s">
        <v>25</v>
      </c>
      <c r="F6" s="12" t="s">
        <v>25</v>
      </c>
      <c r="G6" s="12" t="s">
        <v>25</v>
      </c>
      <c r="H6" s="12" t="s">
        <v>25</v>
      </c>
      <c r="I6" s="12" t="s">
        <v>25</v>
      </c>
      <c r="K6" s="12" t="s">
        <v>4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</row>
    <row r="7" spans="1:19" ht="30" x14ac:dyDescent="0.25">
      <c r="A7" s="12" t="s">
        <v>24</v>
      </c>
      <c r="C7" s="12" t="s">
        <v>26</v>
      </c>
      <c r="E7" s="12" t="s">
        <v>27</v>
      </c>
      <c r="G7" s="12" t="s">
        <v>28</v>
      </c>
      <c r="I7" s="12" t="s">
        <v>22</v>
      </c>
      <c r="K7" s="12" t="s">
        <v>29</v>
      </c>
      <c r="M7" s="12" t="s">
        <v>30</v>
      </c>
      <c r="O7" s="12" t="s">
        <v>31</v>
      </c>
      <c r="Q7" s="12" t="s">
        <v>29</v>
      </c>
      <c r="S7" s="12" t="s">
        <v>23</v>
      </c>
    </row>
    <row r="8" spans="1:19" ht="21" x14ac:dyDescent="0.25">
      <c r="A8" s="2" t="s">
        <v>32</v>
      </c>
      <c r="C8" s="1" t="s">
        <v>33</v>
      </c>
      <c r="E8" s="1" t="s">
        <v>34</v>
      </c>
      <c r="G8" s="1" t="s">
        <v>35</v>
      </c>
      <c r="I8" s="3">
        <v>0</v>
      </c>
      <c r="K8" s="3">
        <v>11588126529</v>
      </c>
      <c r="M8" s="3">
        <v>12356235686</v>
      </c>
      <c r="O8" s="3">
        <v>7413749173</v>
      </c>
      <c r="Q8" s="3">
        <v>16530613042</v>
      </c>
      <c r="S8" s="7">
        <v>1.1999999999999999E-3</v>
      </c>
    </row>
    <row r="9" spans="1:19" ht="21" x14ac:dyDescent="0.25">
      <c r="A9" s="2" t="s">
        <v>32</v>
      </c>
      <c r="C9" s="1" t="s">
        <v>36</v>
      </c>
      <c r="E9" s="1" t="s">
        <v>34</v>
      </c>
      <c r="G9" s="1" t="s">
        <v>37</v>
      </c>
      <c r="I9" s="3">
        <v>0</v>
      </c>
      <c r="K9" s="3">
        <v>12564607688</v>
      </c>
      <c r="M9" s="3">
        <v>4669615346</v>
      </c>
      <c r="O9" s="3">
        <v>0</v>
      </c>
      <c r="Q9" s="3">
        <v>17234223034</v>
      </c>
      <c r="S9" s="7">
        <v>1.2999999999999999E-3</v>
      </c>
    </row>
    <row r="10" spans="1:19" ht="21" x14ac:dyDescent="0.25">
      <c r="A10" s="2" t="s">
        <v>38</v>
      </c>
      <c r="C10" s="1" t="s">
        <v>39</v>
      </c>
      <c r="E10" s="1" t="s">
        <v>40</v>
      </c>
      <c r="G10" s="1" t="s">
        <v>41</v>
      </c>
      <c r="I10" s="3">
        <v>0</v>
      </c>
      <c r="K10" s="3">
        <v>1868406355</v>
      </c>
      <c r="M10" s="3">
        <v>1255676199</v>
      </c>
      <c r="O10" s="3">
        <v>1592346082</v>
      </c>
      <c r="Q10" s="3">
        <v>1531736472</v>
      </c>
      <c r="S10" s="7">
        <v>1E-4</v>
      </c>
    </row>
    <row r="11" spans="1:19" ht="21" x14ac:dyDescent="0.25">
      <c r="A11" s="2" t="s">
        <v>42</v>
      </c>
      <c r="C11" s="1" t="s">
        <v>43</v>
      </c>
      <c r="E11" s="1" t="s">
        <v>40</v>
      </c>
      <c r="G11" s="1" t="s">
        <v>41</v>
      </c>
      <c r="I11" s="3">
        <v>0</v>
      </c>
      <c r="K11" s="3">
        <v>190000</v>
      </c>
      <c r="M11" s="3">
        <v>0</v>
      </c>
      <c r="O11" s="3">
        <v>0</v>
      </c>
      <c r="Q11" s="3">
        <v>190000</v>
      </c>
      <c r="S11" s="7">
        <v>0</v>
      </c>
    </row>
    <row r="12" spans="1:19" ht="21" x14ac:dyDescent="0.25">
      <c r="A12" s="2" t="s">
        <v>32</v>
      </c>
      <c r="C12" s="1" t="s">
        <v>44</v>
      </c>
      <c r="E12" s="1" t="s">
        <v>34</v>
      </c>
      <c r="G12" s="1" t="s">
        <v>45</v>
      </c>
      <c r="I12" s="3">
        <v>0</v>
      </c>
      <c r="K12" s="3">
        <v>4461479383</v>
      </c>
      <c r="M12" s="3">
        <v>9014740031</v>
      </c>
      <c r="O12" s="3">
        <v>5555391147</v>
      </c>
      <c r="Q12" s="3">
        <v>7920828267</v>
      </c>
      <c r="S12" s="7">
        <v>5.9999999999999995E-4</v>
      </c>
    </row>
    <row r="13" spans="1:19" ht="21" x14ac:dyDescent="0.25">
      <c r="A13" s="2" t="s">
        <v>32</v>
      </c>
      <c r="C13" s="1" t="s">
        <v>46</v>
      </c>
      <c r="E13" s="1" t="s">
        <v>34</v>
      </c>
      <c r="G13" s="1" t="s">
        <v>47</v>
      </c>
      <c r="I13" s="3">
        <v>0</v>
      </c>
      <c r="K13" s="3">
        <v>2754594550</v>
      </c>
      <c r="M13" s="3">
        <v>23395187</v>
      </c>
      <c r="O13" s="3">
        <v>0</v>
      </c>
      <c r="Q13" s="3">
        <v>2777989737</v>
      </c>
      <c r="S13" s="7">
        <v>2.0000000000000001E-4</v>
      </c>
    </row>
    <row r="14" spans="1:19" ht="21" x14ac:dyDescent="0.25">
      <c r="A14" s="2" t="s">
        <v>32</v>
      </c>
      <c r="C14" s="1" t="s">
        <v>48</v>
      </c>
      <c r="E14" s="1" t="s">
        <v>34</v>
      </c>
      <c r="G14" s="1" t="s">
        <v>49</v>
      </c>
      <c r="I14" s="3">
        <v>0</v>
      </c>
      <c r="K14" s="3">
        <v>777179903</v>
      </c>
      <c r="M14" s="3">
        <v>44733</v>
      </c>
      <c r="O14" s="3">
        <v>770154000</v>
      </c>
      <c r="Q14" s="3">
        <v>7070636</v>
      </c>
      <c r="S14" s="7">
        <v>0</v>
      </c>
    </row>
    <row r="15" spans="1:19" ht="19.5" thickBot="1" x14ac:dyDescent="0.3">
      <c r="K15" s="5">
        <f>SUM(K8:K14)</f>
        <v>34014584408</v>
      </c>
      <c r="M15" s="5">
        <f>SUM(M8:M14)</f>
        <v>27319707182</v>
      </c>
      <c r="O15" s="5">
        <f>SUM(O8:O14)</f>
        <v>15331640402</v>
      </c>
      <c r="Q15" s="5">
        <f>SUM(Q8:Q14)</f>
        <v>46002651188</v>
      </c>
      <c r="S15" s="8">
        <f>SUM(S8:S14)</f>
        <v>3.3999999999999994E-3</v>
      </c>
    </row>
    <row r="16" spans="1:19" ht="19.5" thickTop="1" x14ac:dyDescent="0.25"/>
  </sheetData>
  <sheetProtection algorithmName="SHA-512" hashValue="g1bY443fSOF/PgBTVlLKnv+dnWlUKbNiE9Hb4smIfus6/M5agRBg85QWmF0/8nY6kYwkiqAzIycoxuBdhTT0qg==" saltValue="HumidtuJuVF0W3A9mk5p9Q==" spinCount="100000" sheet="1" objects="1" scenarios="1"/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paperSize="9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4"/>
  <sheetViews>
    <sheetView rightToLeft="1" view="pageBreakPreview" zoomScale="60" zoomScaleNormal="100" workbookViewId="0">
      <selection activeCell="J37" sqref="J37"/>
    </sheetView>
  </sheetViews>
  <sheetFormatPr defaultRowHeight="18.75" x14ac:dyDescent="0.25"/>
  <cols>
    <col min="1" max="1" width="29.85546875" style="1" customWidth="1"/>
    <col min="2" max="2" width="1" style="1" customWidth="1"/>
    <col min="3" max="3" width="20.85546875" style="1" bestFit="1" customWidth="1"/>
    <col min="4" max="5" width="1" style="1" customWidth="1"/>
    <col min="6" max="6" width="11.85546875" style="1" bestFit="1" customWidth="1"/>
    <col min="7" max="7" width="1" style="1" customWidth="1"/>
    <col min="8" max="8" width="13.42578125" style="1" bestFit="1" customWidth="1"/>
    <col min="9" max="9" width="1" style="1" customWidth="1"/>
    <col min="10" max="10" width="15.140625" style="1" bestFit="1" customWidth="1"/>
    <col min="11" max="11" width="1" style="1" customWidth="1"/>
    <col min="12" max="12" width="16" style="1" bestFit="1" customWidth="1"/>
    <col min="13" max="13" width="1" style="1" customWidth="1"/>
    <col min="14" max="14" width="13.42578125" style="1" bestFit="1" customWidth="1"/>
    <col min="15" max="15" width="1" style="1" customWidth="1"/>
    <col min="16" max="16" width="15.140625" style="1" bestFit="1" customWidth="1"/>
    <col min="17" max="17" width="1" style="1" customWidth="1"/>
    <col min="18" max="18" width="16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18" ht="30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30" x14ac:dyDescent="0.25">
      <c r="A3" s="10" t="s">
        <v>50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30" x14ac:dyDescent="0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6" spans="1:18" ht="30" x14ac:dyDescent="0.25">
      <c r="A6" s="12" t="s">
        <v>51</v>
      </c>
      <c r="B6" s="12" t="s">
        <v>51</v>
      </c>
      <c r="C6" s="12" t="s">
        <v>51</v>
      </c>
      <c r="D6" s="12" t="s">
        <v>51</v>
      </c>
      <c r="E6" s="12" t="s">
        <v>51</v>
      </c>
      <c r="F6" s="12" t="s">
        <v>51</v>
      </c>
      <c r="H6" s="12" t="s">
        <v>52</v>
      </c>
      <c r="I6" s="12" t="s">
        <v>52</v>
      </c>
      <c r="J6" s="12" t="s">
        <v>52</v>
      </c>
      <c r="K6" s="12" t="s">
        <v>52</v>
      </c>
      <c r="L6" s="12" t="s">
        <v>52</v>
      </c>
      <c r="N6" s="12" t="s">
        <v>53</v>
      </c>
      <c r="O6" s="12" t="s">
        <v>53</v>
      </c>
      <c r="P6" s="12" t="s">
        <v>53</v>
      </c>
      <c r="Q6" s="12" t="s">
        <v>53</v>
      </c>
      <c r="R6" s="12" t="s">
        <v>53</v>
      </c>
    </row>
    <row r="7" spans="1:18" ht="30" x14ac:dyDescent="0.25">
      <c r="A7" s="12" t="s">
        <v>54</v>
      </c>
      <c r="C7" s="12" t="s">
        <v>55</v>
      </c>
      <c r="F7" s="12" t="s">
        <v>22</v>
      </c>
      <c r="H7" s="12" t="s">
        <v>56</v>
      </c>
      <c r="J7" s="12" t="s">
        <v>57</v>
      </c>
      <c r="L7" s="12" t="s">
        <v>58</v>
      </c>
      <c r="N7" s="12" t="s">
        <v>56</v>
      </c>
      <c r="P7" s="12" t="s">
        <v>57</v>
      </c>
      <c r="R7" s="12" t="s">
        <v>58</v>
      </c>
    </row>
    <row r="8" spans="1:18" ht="21" x14ac:dyDescent="0.25">
      <c r="A8" s="2" t="s">
        <v>32</v>
      </c>
      <c r="C8" s="3">
        <v>6</v>
      </c>
      <c r="F8" s="3">
        <v>0</v>
      </c>
      <c r="H8" s="3">
        <v>28713</v>
      </c>
      <c r="J8" s="3">
        <v>0</v>
      </c>
      <c r="L8" s="3">
        <v>28713</v>
      </c>
      <c r="N8" s="3">
        <v>71310</v>
      </c>
      <c r="P8" s="3">
        <v>0</v>
      </c>
      <c r="R8" s="3">
        <v>71310</v>
      </c>
    </row>
    <row r="9" spans="1:18" ht="21" x14ac:dyDescent="0.25">
      <c r="A9" s="2" t="s">
        <v>32</v>
      </c>
      <c r="C9" s="3">
        <v>5</v>
      </c>
      <c r="F9" s="3">
        <v>0</v>
      </c>
      <c r="H9" s="3">
        <v>4126868</v>
      </c>
      <c r="J9" s="3">
        <v>0</v>
      </c>
      <c r="L9" s="3">
        <v>4126868</v>
      </c>
      <c r="N9" s="3">
        <v>6567188</v>
      </c>
      <c r="P9" s="3">
        <v>0</v>
      </c>
      <c r="R9" s="3">
        <v>6567188</v>
      </c>
    </row>
    <row r="10" spans="1:18" ht="21" x14ac:dyDescent="0.25">
      <c r="A10" s="2" t="s">
        <v>32</v>
      </c>
      <c r="C10" s="3">
        <v>17</v>
      </c>
      <c r="F10" s="3">
        <v>0</v>
      </c>
      <c r="H10" s="3">
        <v>1539338</v>
      </c>
      <c r="J10" s="3">
        <v>0</v>
      </c>
      <c r="L10" s="3">
        <v>1539338</v>
      </c>
      <c r="N10" s="3">
        <v>73562334</v>
      </c>
      <c r="P10" s="3">
        <v>0</v>
      </c>
      <c r="R10" s="3">
        <v>73562334</v>
      </c>
    </row>
    <row r="11" spans="1:18" ht="21" x14ac:dyDescent="0.25">
      <c r="A11" s="2" t="s">
        <v>32</v>
      </c>
      <c r="C11" s="3">
        <v>17</v>
      </c>
      <c r="F11" s="3">
        <v>0</v>
      </c>
      <c r="H11" s="3">
        <v>23395187</v>
      </c>
      <c r="J11" s="3">
        <v>0</v>
      </c>
      <c r="L11" s="3">
        <v>23395187</v>
      </c>
      <c r="N11" s="3">
        <v>23453460</v>
      </c>
      <c r="P11" s="3">
        <v>0</v>
      </c>
      <c r="R11" s="3">
        <v>23453460</v>
      </c>
    </row>
    <row r="12" spans="1:18" ht="21" x14ac:dyDescent="0.25">
      <c r="A12" s="2" t="s">
        <v>32</v>
      </c>
      <c r="C12" s="3">
        <v>5</v>
      </c>
      <c r="F12" s="3">
        <v>0</v>
      </c>
      <c r="H12" s="3">
        <v>44733</v>
      </c>
      <c r="J12" s="3">
        <v>0</v>
      </c>
      <c r="L12" s="3">
        <v>44733</v>
      </c>
      <c r="N12" s="3">
        <v>85737</v>
      </c>
      <c r="P12" s="3">
        <v>0</v>
      </c>
      <c r="R12" s="3">
        <v>85737</v>
      </c>
    </row>
    <row r="13" spans="1:18" ht="19.5" thickBot="1" x14ac:dyDescent="0.3">
      <c r="H13" s="5">
        <f>SUM(H8:H12)</f>
        <v>29134839</v>
      </c>
      <c r="J13" s="5">
        <f>SUM(J8:J12)</f>
        <v>0</v>
      </c>
      <c r="L13" s="5">
        <f>SUM(L8:L12)</f>
        <v>29134839</v>
      </c>
      <c r="N13" s="5">
        <f>SUM(N8:N12)</f>
        <v>103740029</v>
      </c>
      <c r="P13" s="5">
        <f>SUM(P8:P12)</f>
        <v>0</v>
      </c>
      <c r="R13" s="5">
        <f>SUM(R8:R12)</f>
        <v>103740029</v>
      </c>
    </row>
    <row r="14" spans="1:18" ht="19.5" thickTop="1" x14ac:dyDescent="0.25"/>
  </sheetData>
  <sheetProtection algorithmName="SHA-512" hashValue="vM8Xwu8kEjps0kqjvBw35wQsatW2ZoPmxf5lazBHxasHk38XVgiCAOXU68gSSKFnBNR67NKURvh0WcQWqpw9Gw==" saltValue="EIsmCEqYWX/oAL0b8yOD2Q==" spinCount="100000" sheet="1" objects="1" scenarios="1"/>
  <mergeCells count="15">
    <mergeCell ref="A4:R4"/>
    <mergeCell ref="A3:R3"/>
    <mergeCell ref="A2:R2"/>
    <mergeCell ref="P7"/>
    <mergeCell ref="R7"/>
    <mergeCell ref="N6:R6"/>
    <mergeCell ref="H7"/>
    <mergeCell ref="J7"/>
    <mergeCell ref="L7"/>
    <mergeCell ref="H6:L6"/>
    <mergeCell ref="N7"/>
    <mergeCell ref="A7"/>
    <mergeCell ref="C7"/>
    <mergeCell ref="F7"/>
    <mergeCell ref="A6:F6"/>
  </mergeCells>
  <pageMargins left="0.7" right="0.7" top="0.75" bottom="0.75" header="0.3" footer="0.3"/>
  <pageSetup paperSize="9"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9"/>
  <sheetViews>
    <sheetView rightToLeft="1" view="pageBreakPreview" zoomScale="60" zoomScaleNormal="100" workbookViewId="0">
      <selection activeCell="Q22" sqref="Q22"/>
    </sheetView>
  </sheetViews>
  <sheetFormatPr defaultRowHeight="18.75" x14ac:dyDescent="0.25"/>
  <cols>
    <col min="1" max="1" width="25.28515625" style="1" bestFit="1" customWidth="1"/>
    <col min="2" max="2" width="1" style="1" customWidth="1"/>
    <col min="3" max="3" width="16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25">
      <c r="A3" s="10" t="s">
        <v>50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30" x14ac:dyDescent="0.25">
      <c r="A6" s="11" t="s">
        <v>3</v>
      </c>
      <c r="C6" s="12" t="s">
        <v>52</v>
      </c>
      <c r="D6" s="12" t="s">
        <v>52</v>
      </c>
      <c r="E6" s="12" t="s">
        <v>52</v>
      </c>
      <c r="F6" s="12" t="s">
        <v>52</v>
      </c>
      <c r="G6" s="12" t="s">
        <v>52</v>
      </c>
      <c r="H6" s="12" t="s">
        <v>52</v>
      </c>
      <c r="I6" s="12" t="s">
        <v>52</v>
      </c>
      <c r="K6" s="12" t="s">
        <v>53</v>
      </c>
      <c r="L6" s="12" t="s">
        <v>53</v>
      </c>
      <c r="M6" s="12" t="s">
        <v>53</v>
      </c>
      <c r="N6" s="12" t="s">
        <v>53</v>
      </c>
      <c r="O6" s="12" t="s">
        <v>53</v>
      </c>
      <c r="P6" s="12" t="s">
        <v>53</v>
      </c>
      <c r="Q6" s="12" t="s">
        <v>53</v>
      </c>
    </row>
    <row r="7" spans="1:17" ht="30" x14ac:dyDescent="0.25">
      <c r="A7" s="12" t="s">
        <v>3</v>
      </c>
      <c r="C7" s="12" t="s">
        <v>7</v>
      </c>
      <c r="E7" s="12" t="s">
        <v>60</v>
      </c>
      <c r="G7" s="12" t="s">
        <v>61</v>
      </c>
      <c r="I7" s="12" t="s">
        <v>62</v>
      </c>
      <c r="K7" s="12" t="s">
        <v>7</v>
      </c>
      <c r="M7" s="12" t="s">
        <v>60</v>
      </c>
      <c r="O7" s="12" t="s">
        <v>61</v>
      </c>
      <c r="Q7" s="12" t="s">
        <v>62</v>
      </c>
    </row>
    <row r="8" spans="1:17" ht="21" x14ac:dyDescent="0.25">
      <c r="A8" s="2" t="s">
        <v>18</v>
      </c>
      <c r="C8" s="3">
        <v>1724889</v>
      </c>
      <c r="E8" s="3">
        <v>68684586661</v>
      </c>
      <c r="G8" s="3">
        <v>65750350633</v>
      </c>
      <c r="I8" s="3">
        <v>2934236028</v>
      </c>
      <c r="K8" s="3">
        <v>1724889</v>
      </c>
      <c r="M8" s="3">
        <v>68684586661</v>
      </c>
      <c r="O8" s="3">
        <v>57677920300</v>
      </c>
      <c r="Q8" s="3">
        <v>11006666361</v>
      </c>
    </row>
    <row r="9" spans="1:17" ht="21" x14ac:dyDescent="0.25">
      <c r="A9" s="2" t="s">
        <v>19</v>
      </c>
      <c r="C9" s="3">
        <v>537143398</v>
      </c>
      <c r="E9" s="3">
        <v>7347904463849</v>
      </c>
      <c r="G9" s="3">
        <v>6433789685099</v>
      </c>
      <c r="I9" s="3">
        <v>914114778750</v>
      </c>
      <c r="K9" s="3">
        <v>537143398</v>
      </c>
      <c r="M9" s="3">
        <v>7347904463849</v>
      </c>
      <c r="O9" s="3">
        <v>6231580240409</v>
      </c>
      <c r="Q9" s="3">
        <v>1116324223440</v>
      </c>
    </row>
    <row r="10" spans="1:17" ht="21" x14ac:dyDescent="0.25">
      <c r="A10" s="2" t="s">
        <v>20</v>
      </c>
      <c r="C10" s="3">
        <v>1254944319</v>
      </c>
      <c r="E10" s="3">
        <v>4851689481737</v>
      </c>
      <c r="G10" s="3">
        <v>4820339717704</v>
      </c>
      <c r="I10" s="3">
        <v>31349764033</v>
      </c>
      <c r="K10" s="3">
        <v>1254944319</v>
      </c>
      <c r="M10" s="3">
        <v>4851689481737</v>
      </c>
      <c r="O10" s="3">
        <v>4434110624818</v>
      </c>
      <c r="Q10" s="3">
        <v>417578856919</v>
      </c>
    </row>
    <row r="11" spans="1:17" ht="21" x14ac:dyDescent="0.25">
      <c r="A11" s="2" t="s">
        <v>16</v>
      </c>
      <c r="C11" s="3">
        <v>26561907</v>
      </c>
      <c r="E11" s="3">
        <v>470584694725</v>
      </c>
      <c r="G11" s="3">
        <v>444278219425</v>
      </c>
      <c r="I11" s="3">
        <v>26306475300</v>
      </c>
      <c r="K11" s="3">
        <v>26561907</v>
      </c>
      <c r="M11" s="3">
        <v>470584694725</v>
      </c>
      <c r="O11" s="3">
        <v>391755786430</v>
      </c>
      <c r="Q11" s="3">
        <v>78828908295</v>
      </c>
    </row>
    <row r="12" spans="1:17" ht="21" x14ac:dyDescent="0.25">
      <c r="A12" s="2" t="s">
        <v>21</v>
      </c>
      <c r="C12" s="3">
        <v>16621838</v>
      </c>
      <c r="E12" s="3">
        <v>94008102581</v>
      </c>
      <c r="G12" s="3">
        <v>89591267554</v>
      </c>
      <c r="I12" s="3">
        <v>4416835027</v>
      </c>
      <c r="K12" s="3">
        <v>16621838</v>
      </c>
      <c r="M12" s="3">
        <v>94008102581</v>
      </c>
      <c r="O12" s="3">
        <v>89591267554</v>
      </c>
      <c r="Q12" s="3">
        <v>4416835027</v>
      </c>
    </row>
    <row r="13" spans="1:17" ht="21" x14ac:dyDescent="0.25">
      <c r="A13" s="2" t="s">
        <v>15</v>
      </c>
      <c r="C13" s="3">
        <v>9792609</v>
      </c>
      <c r="E13" s="3">
        <v>56656114713</v>
      </c>
      <c r="G13" s="3">
        <v>58986424049</v>
      </c>
      <c r="I13" s="3">
        <v>-2330309335</v>
      </c>
      <c r="K13" s="3">
        <v>9792609</v>
      </c>
      <c r="M13" s="3">
        <v>56656114713</v>
      </c>
      <c r="O13" s="3">
        <v>52964020186</v>
      </c>
      <c r="Q13" s="3">
        <v>3692094527</v>
      </c>
    </row>
    <row r="14" spans="1:17" ht="21" x14ac:dyDescent="0.25">
      <c r="A14" s="2" t="s">
        <v>63</v>
      </c>
      <c r="C14" s="3">
        <v>0</v>
      </c>
      <c r="E14" s="3">
        <v>0</v>
      </c>
      <c r="G14" s="3">
        <v>6939919726</v>
      </c>
      <c r="I14" s="3">
        <v>-6939919726</v>
      </c>
      <c r="K14" s="3">
        <v>0</v>
      </c>
      <c r="M14" s="3">
        <v>0</v>
      </c>
      <c r="O14" s="3">
        <v>0</v>
      </c>
      <c r="Q14" s="3">
        <v>0</v>
      </c>
    </row>
    <row r="15" spans="1:17" ht="19.5" thickBot="1" x14ac:dyDescent="0.3">
      <c r="C15" s="5">
        <f>SUM(C8:C14)</f>
        <v>1846788960</v>
      </c>
      <c r="E15" s="5">
        <f>SUM(E8:E14)</f>
        <v>12889527444266</v>
      </c>
      <c r="G15" s="5">
        <f>SUM(G8:G14)</f>
        <v>11919675584190</v>
      </c>
      <c r="I15" s="5">
        <f>SUM(I8:I14)</f>
        <v>969851860077</v>
      </c>
      <c r="K15" s="5">
        <f>SUM(K8:K14)</f>
        <v>1846788960</v>
      </c>
      <c r="M15" s="5">
        <f>SUM(M8:M14)</f>
        <v>12889527444266</v>
      </c>
      <c r="O15" s="5">
        <f>SUM(O8:O14)</f>
        <v>11257679859697</v>
      </c>
      <c r="Q15" s="5">
        <f>SUM(Q8:Q14)</f>
        <v>1631847584569</v>
      </c>
    </row>
    <row r="16" spans="1:17" ht="19.5" thickTop="1" x14ac:dyDescent="0.25"/>
    <row r="19" spans="17:17" x14ac:dyDescent="0.25">
      <c r="Q19" s="9"/>
    </row>
  </sheetData>
  <sheetProtection algorithmName="SHA-512" hashValue="Y0KcVOaMI2lCJEpNKFXic01mniBNPpdMwltZ3yC5kcdRSRMX40TXDuqm8us/9fmynKaBd5kJ2sYkbSXx0ppThw==" saltValue="JO7+YEjRAIGiejfIVmGMkw==" spinCount="100000" sheet="1" objects="1" scenario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3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5"/>
  <sheetViews>
    <sheetView rightToLeft="1" view="pageBreakPreview" zoomScale="60" zoomScaleNormal="100" workbookViewId="0">
      <selection activeCell="AA24" sqref="AA24"/>
    </sheetView>
  </sheetViews>
  <sheetFormatPr defaultRowHeight="18.75" x14ac:dyDescent="0.25"/>
  <cols>
    <col min="1" max="1" width="25.28515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25">
      <c r="A3" s="10" t="s">
        <v>50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30" x14ac:dyDescent="0.25">
      <c r="A6" s="14" t="s">
        <v>3</v>
      </c>
      <c r="C6" s="13" t="s">
        <v>52</v>
      </c>
      <c r="D6" s="13" t="s">
        <v>52</v>
      </c>
      <c r="E6" s="13" t="s">
        <v>52</v>
      </c>
      <c r="F6" s="13" t="s">
        <v>52</v>
      </c>
      <c r="G6" s="13" t="s">
        <v>52</v>
      </c>
      <c r="H6" s="13" t="s">
        <v>52</v>
      </c>
      <c r="I6" s="13" t="s">
        <v>52</v>
      </c>
      <c r="K6" s="13" t="s">
        <v>53</v>
      </c>
      <c r="L6" s="13" t="s">
        <v>53</v>
      </c>
      <c r="M6" s="13" t="s">
        <v>53</v>
      </c>
      <c r="N6" s="13" t="s">
        <v>53</v>
      </c>
      <c r="O6" s="13" t="s">
        <v>53</v>
      </c>
      <c r="P6" s="13" t="s">
        <v>53</v>
      </c>
      <c r="Q6" s="13" t="s">
        <v>53</v>
      </c>
    </row>
    <row r="7" spans="1:17" ht="30" x14ac:dyDescent="0.25">
      <c r="A7" s="12" t="s">
        <v>3</v>
      </c>
      <c r="C7" s="12" t="s">
        <v>7</v>
      </c>
      <c r="E7" s="12" t="s">
        <v>60</v>
      </c>
      <c r="G7" s="12" t="s">
        <v>61</v>
      </c>
      <c r="I7" s="12" t="s">
        <v>64</v>
      </c>
      <c r="K7" s="12" t="s">
        <v>7</v>
      </c>
      <c r="M7" s="12" t="s">
        <v>60</v>
      </c>
      <c r="O7" s="12" t="s">
        <v>61</v>
      </c>
      <c r="Q7" s="12" t="s">
        <v>64</v>
      </c>
    </row>
    <row r="8" spans="1:17" ht="21" x14ac:dyDescent="0.25">
      <c r="A8" s="2" t="s">
        <v>19</v>
      </c>
      <c r="C8" s="3">
        <v>455000</v>
      </c>
      <c r="E8" s="3">
        <v>6183596973</v>
      </c>
      <c r="G8" s="3">
        <v>5276047031</v>
      </c>
      <c r="I8" s="3">
        <v>907549942</v>
      </c>
      <c r="K8" s="3">
        <v>547844</v>
      </c>
      <c r="M8" s="3">
        <v>7294929755</v>
      </c>
      <c r="O8" s="3">
        <v>6352268465</v>
      </c>
      <c r="Q8" s="3">
        <v>942661290</v>
      </c>
    </row>
    <row r="9" spans="1:17" ht="21" x14ac:dyDescent="0.25">
      <c r="A9" s="2" t="s">
        <v>63</v>
      </c>
      <c r="C9" s="3">
        <v>32237673</v>
      </c>
      <c r="E9" s="3">
        <v>173787396128</v>
      </c>
      <c r="G9" s="3">
        <v>165705270469</v>
      </c>
      <c r="I9" s="3">
        <v>8082125659</v>
      </c>
      <c r="K9" s="3">
        <v>36425673</v>
      </c>
      <c r="M9" s="3">
        <v>196309116783</v>
      </c>
      <c r="O9" s="3">
        <v>187175505996</v>
      </c>
      <c r="Q9" s="3">
        <v>9133610787</v>
      </c>
    </row>
    <row r="10" spans="1:17" ht="21" x14ac:dyDescent="0.25">
      <c r="A10" s="2" t="s">
        <v>15</v>
      </c>
      <c r="C10" s="3">
        <v>220000</v>
      </c>
      <c r="E10" s="3">
        <v>1411426597</v>
      </c>
      <c r="G10" s="3">
        <v>1186429441</v>
      </c>
      <c r="I10" s="3">
        <v>224997156</v>
      </c>
      <c r="K10" s="3">
        <v>615000</v>
      </c>
      <c r="M10" s="3">
        <v>3688294981</v>
      </c>
      <c r="O10" s="3">
        <v>3310453587</v>
      </c>
      <c r="Q10" s="3">
        <v>377841394</v>
      </c>
    </row>
    <row r="11" spans="1:17" ht="21" x14ac:dyDescent="0.25">
      <c r="A11" s="2" t="s">
        <v>21</v>
      </c>
      <c r="C11" s="3">
        <v>15311063</v>
      </c>
      <c r="E11" s="3">
        <v>84444685971</v>
      </c>
      <c r="G11" s="3">
        <v>82526277755</v>
      </c>
      <c r="I11" s="3">
        <v>1918408216</v>
      </c>
      <c r="K11" s="3">
        <v>15311063</v>
      </c>
      <c r="M11" s="3">
        <v>84444685971</v>
      </c>
      <c r="O11" s="3">
        <v>82526277755</v>
      </c>
      <c r="Q11" s="3">
        <v>1918408216</v>
      </c>
    </row>
    <row r="12" spans="1:17" ht="21" x14ac:dyDescent="0.25">
      <c r="A12" s="2" t="s">
        <v>18</v>
      </c>
      <c r="C12" s="3">
        <v>200305</v>
      </c>
      <c r="E12" s="3">
        <v>7980609792</v>
      </c>
      <c r="G12" s="3">
        <v>6602364894</v>
      </c>
      <c r="I12" s="3">
        <v>1378244898</v>
      </c>
      <c r="K12" s="3">
        <v>453766</v>
      </c>
      <c r="M12" s="3">
        <v>16622605318</v>
      </c>
      <c r="O12" s="3">
        <v>14903710605</v>
      </c>
      <c r="Q12" s="3">
        <v>1718894713</v>
      </c>
    </row>
    <row r="13" spans="1:17" ht="21" x14ac:dyDescent="0.25">
      <c r="A13" s="2" t="s">
        <v>16</v>
      </c>
      <c r="C13" s="3">
        <v>255634</v>
      </c>
      <c r="E13" s="3">
        <v>4494918166</v>
      </c>
      <c r="G13" s="3">
        <v>3770290238</v>
      </c>
      <c r="I13" s="3">
        <v>724627928</v>
      </c>
      <c r="K13" s="3">
        <v>710712</v>
      </c>
      <c r="M13" s="3">
        <v>11835104053</v>
      </c>
      <c r="O13" s="3">
        <v>10482136679</v>
      </c>
      <c r="Q13" s="3">
        <v>1352967374</v>
      </c>
    </row>
    <row r="14" spans="1:17" ht="19.5" thickBot="1" x14ac:dyDescent="0.3">
      <c r="C14" s="5">
        <f>SUM(C8:C13)</f>
        <v>48679675</v>
      </c>
      <c r="E14" s="5">
        <f>SUM(E8:E13)</f>
        <v>278302633627</v>
      </c>
      <c r="G14" s="5">
        <f>SUM(G8:G13)</f>
        <v>265066679828</v>
      </c>
      <c r="I14" s="5">
        <f>SUM(I8:I13)</f>
        <v>13235953799</v>
      </c>
      <c r="K14" s="5">
        <f>SUM(K8:K13)</f>
        <v>54064058</v>
      </c>
      <c r="M14" s="5">
        <f>SUM(M8:M13)</f>
        <v>320194736861</v>
      </c>
      <c r="O14" s="5">
        <f>SUM(O8:O13)</f>
        <v>304750353087</v>
      </c>
      <c r="Q14" s="5">
        <f>SUM(Q8:Q13)</f>
        <v>15444383774</v>
      </c>
    </row>
    <row r="15" spans="1:17" ht="19.5" thickTop="1" x14ac:dyDescent="0.25"/>
  </sheetData>
  <sheetProtection algorithmName="SHA-512" hashValue="zVAqCTAumM42BwMgTAFwjAlvT5C6dHXhPuSxh4RuEGVBwXASjCFNyzYbGUVI/rIT7hGXB/jROhyxolmjSUIUzw==" saltValue="TkoTYH8qkmvU99hcnGxQ7A==" spinCount="100000" sheet="1" objects="1" scenario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6"/>
  <sheetViews>
    <sheetView rightToLeft="1" view="pageBreakPreview" zoomScale="60" zoomScaleNormal="100" workbookViewId="0">
      <selection activeCell="AH8" sqref="AH8"/>
    </sheetView>
  </sheetViews>
  <sheetFormatPr defaultRowHeight="18.75" x14ac:dyDescent="0.25"/>
  <cols>
    <col min="1" max="1" width="25.28515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24.85546875" style="4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30" x14ac:dyDescent="0.25">
      <c r="A3" s="10" t="s">
        <v>50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30" x14ac:dyDescent="0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6" spans="1:21" ht="30" x14ac:dyDescent="0.25">
      <c r="A6" s="11" t="s">
        <v>3</v>
      </c>
      <c r="C6" s="12" t="s">
        <v>52</v>
      </c>
      <c r="D6" s="12" t="s">
        <v>52</v>
      </c>
      <c r="E6" s="12" t="s">
        <v>52</v>
      </c>
      <c r="F6" s="12" t="s">
        <v>52</v>
      </c>
      <c r="G6" s="12" t="s">
        <v>52</v>
      </c>
      <c r="H6" s="12" t="s">
        <v>52</v>
      </c>
      <c r="I6" s="12" t="s">
        <v>52</v>
      </c>
      <c r="J6" s="12" t="s">
        <v>52</v>
      </c>
      <c r="K6" s="12" t="s">
        <v>52</v>
      </c>
      <c r="M6" s="12" t="s">
        <v>53</v>
      </c>
      <c r="N6" s="12" t="s">
        <v>53</v>
      </c>
      <c r="O6" s="12" t="s">
        <v>53</v>
      </c>
      <c r="P6" s="12" t="s">
        <v>53</v>
      </c>
      <c r="Q6" s="12" t="s">
        <v>53</v>
      </c>
      <c r="R6" s="12" t="s">
        <v>53</v>
      </c>
      <c r="S6" s="12" t="s">
        <v>53</v>
      </c>
      <c r="T6" s="12" t="s">
        <v>53</v>
      </c>
      <c r="U6" s="12" t="s">
        <v>53</v>
      </c>
    </row>
    <row r="7" spans="1:21" ht="30" x14ac:dyDescent="0.25">
      <c r="A7" s="12" t="s">
        <v>3</v>
      </c>
      <c r="C7" s="12" t="s">
        <v>65</v>
      </c>
      <c r="E7" s="12" t="s">
        <v>66</v>
      </c>
      <c r="G7" s="12" t="s">
        <v>67</v>
      </c>
      <c r="I7" s="12" t="s">
        <v>29</v>
      </c>
      <c r="K7" s="15" t="s">
        <v>68</v>
      </c>
      <c r="M7" s="12" t="s">
        <v>65</v>
      </c>
      <c r="O7" s="12" t="s">
        <v>66</v>
      </c>
      <c r="Q7" s="12" t="s">
        <v>67</v>
      </c>
      <c r="S7" s="12" t="s">
        <v>29</v>
      </c>
      <c r="U7" s="12" t="s">
        <v>68</v>
      </c>
    </row>
    <row r="8" spans="1:21" ht="21" x14ac:dyDescent="0.25">
      <c r="A8" s="2" t="s">
        <v>19</v>
      </c>
      <c r="C8" s="3">
        <v>0</v>
      </c>
      <c r="E8" s="3">
        <v>914114778750</v>
      </c>
      <c r="G8" s="3">
        <v>907549942</v>
      </c>
      <c r="I8" s="3">
        <v>915022328692</v>
      </c>
      <c r="K8" s="4">
        <f>I8/$I$15</f>
        <v>0.93076357551861044</v>
      </c>
      <c r="M8" s="3">
        <v>0</v>
      </c>
      <c r="O8" s="3">
        <v>1116324223440</v>
      </c>
      <c r="Q8" s="3">
        <v>942661290</v>
      </c>
      <c r="S8" s="3">
        <v>1117266884730</v>
      </c>
      <c r="U8" s="4">
        <f>S8/$S$15</f>
        <v>0.67824460156498623</v>
      </c>
    </row>
    <row r="9" spans="1:21" ht="21" x14ac:dyDescent="0.25">
      <c r="A9" s="2" t="s">
        <v>63</v>
      </c>
      <c r="C9" s="3">
        <v>0</v>
      </c>
      <c r="E9" s="3">
        <v>-6939919726</v>
      </c>
      <c r="G9" s="3">
        <v>8082125659</v>
      </c>
      <c r="I9" s="3">
        <v>1142205933</v>
      </c>
      <c r="K9" s="4">
        <f t="shared" ref="K9:K14" si="0">I9/$I$15</f>
        <v>1.1618554485958363E-3</v>
      </c>
      <c r="M9" s="3">
        <v>0</v>
      </c>
      <c r="O9" s="3">
        <v>0</v>
      </c>
      <c r="Q9" s="3">
        <v>9133610787</v>
      </c>
      <c r="S9" s="3">
        <v>9133610787</v>
      </c>
      <c r="U9" s="4">
        <f t="shared" ref="U9:U14" si="1">S9/$S$15</f>
        <v>5.5446216958050477E-3</v>
      </c>
    </row>
    <row r="10" spans="1:21" ht="21" x14ac:dyDescent="0.25">
      <c r="A10" s="2" t="s">
        <v>15</v>
      </c>
      <c r="C10" s="3">
        <v>0</v>
      </c>
      <c r="E10" s="3">
        <v>-2330309335</v>
      </c>
      <c r="G10" s="3">
        <v>224997156</v>
      </c>
      <c r="I10" s="3">
        <v>-2105312179</v>
      </c>
      <c r="K10" s="4">
        <f t="shared" si="0"/>
        <v>-2.1415301352372879E-3</v>
      </c>
      <c r="M10" s="3">
        <v>0</v>
      </c>
      <c r="O10" s="3">
        <v>3692094527</v>
      </c>
      <c r="Q10" s="3">
        <v>377841394</v>
      </c>
      <c r="S10" s="3">
        <v>4069935921</v>
      </c>
      <c r="U10" s="4">
        <f t="shared" si="1"/>
        <v>2.4706827928590715E-3</v>
      </c>
    </row>
    <row r="11" spans="1:21" ht="21" x14ac:dyDescent="0.25">
      <c r="A11" s="2" t="s">
        <v>21</v>
      </c>
      <c r="C11" s="3">
        <v>0</v>
      </c>
      <c r="E11" s="3">
        <v>4416835027</v>
      </c>
      <c r="G11" s="3">
        <v>1918408216</v>
      </c>
      <c r="I11" s="3">
        <v>6335243243</v>
      </c>
      <c r="K11" s="4">
        <f t="shared" si="0"/>
        <v>6.4442292474587472E-3</v>
      </c>
      <c r="M11" s="3">
        <v>0</v>
      </c>
      <c r="O11" s="3">
        <v>4416835027</v>
      </c>
      <c r="Q11" s="3">
        <v>1918408216</v>
      </c>
      <c r="S11" s="3">
        <v>6335243243</v>
      </c>
      <c r="U11" s="4">
        <f t="shared" si="1"/>
        <v>3.8458532942235971E-3</v>
      </c>
    </row>
    <row r="12" spans="1:21" ht="21" x14ac:dyDescent="0.25">
      <c r="A12" s="2" t="s">
        <v>18</v>
      </c>
      <c r="C12" s="3">
        <v>0</v>
      </c>
      <c r="E12" s="3">
        <v>2934236028</v>
      </c>
      <c r="G12" s="3">
        <v>1378244898</v>
      </c>
      <c r="I12" s="3">
        <v>4312480926</v>
      </c>
      <c r="K12" s="4">
        <f t="shared" si="0"/>
        <v>4.3866690901164474E-3</v>
      </c>
      <c r="M12" s="3">
        <v>0</v>
      </c>
      <c r="O12" s="3">
        <v>11006666361</v>
      </c>
      <c r="Q12" s="3">
        <v>1718894713</v>
      </c>
      <c r="S12" s="3">
        <v>12725561074</v>
      </c>
      <c r="U12" s="4">
        <f t="shared" si="1"/>
        <v>7.7251399985884452E-3</v>
      </c>
    </row>
    <row r="13" spans="1:21" ht="21" x14ac:dyDescent="0.25">
      <c r="A13" s="2" t="s">
        <v>16</v>
      </c>
      <c r="C13" s="3">
        <v>0</v>
      </c>
      <c r="E13" s="3">
        <v>26306475300</v>
      </c>
      <c r="G13" s="3">
        <v>724627928</v>
      </c>
      <c r="I13" s="3">
        <v>27031103228</v>
      </c>
      <c r="K13" s="4">
        <f t="shared" si="0"/>
        <v>2.749612277404297E-2</v>
      </c>
      <c r="M13" s="3">
        <v>0</v>
      </c>
      <c r="O13" s="3">
        <v>78828908295</v>
      </c>
      <c r="Q13" s="3">
        <v>1352967374</v>
      </c>
      <c r="S13" s="3">
        <v>80181875669</v>
      </c>
      <c r="U13" s="4">
        <f t="shared" si="1"/>
        <v>4.867496303624573E-2</v>
      </c>
    </row>
    <row r="14" spans="1:21" ht="21" x14ac:dyDescent="0.25">
      <c r="A14" s="2" t="s">
        <v>20</v>
      </c>
      <c r="C14" s="3">
        <v>0</v>
      </c>
      <c r="E14" s="3">
        <v>31349764033</v>
      </c>
      <c r="G14" s="3">
        <v>0</v>
      </c>
      <c r="I14" s="3">
        <v>31349764033</v>
      </c>
      <c r="K14" s="4">
        <f t="shared" si="0"/>
        <v>3.188907805641282E-2</v>
      </c>
      <c r="M14" s="3">
        <v>0</v>
      </c>
      <c r="O14" s="3">
        <v>417578856919</v>
      </c>
      <c r="Q14" s="3">
        <v>0</v>
      </c>
      <c r="S14" s="3">
        <v>417578856919</v>
      </c>
      <c r="U14" s="4">
        <f t="shared" si="1"/>
        <v>0.25349413761729184</v>
      </c>
    </row>
    <row r="15" spans="1:21" ht="19.5" thickBot="1" x14ac:dyDescent="0.3">
      <c r="C15" s="5">
        <f>SUM(C8:C14)</f>
        <v>0</v>
      </c>
      <c r="E15" s="5">
        <f>SUM(E8:E14)</f>
        <v>969851860077</v>
      </c>
      <c r="G15" s="5">
        <f>SUM(G8:G14)</f>
        <v>13235953799</v>
      </c>
      <c r="I15" s="5">
        <f>SUM(I8:I14)</f>
        <v>983087813876</v>
      </c>
      <c r="K15" s="16">
        <f>SUM(K8:K14)</f>
        <v>1</v>
      </c>
      <c r="M15" s="5">
        <f>SUM(M8:M14)</f>
        <v>0</v>
      </c>
      <c r="O15" s="5">
        <f>SUM(O8:O14)</f>
        <v>1631847584569</v>
      </c>
      <c r="Q15" s="5">
        <f>SUM(Q8:Q14)</f>
        <v>15444383774</v>
      </c>
      <c r="S15" s="5">
        <f>SUM(S8:S14)</f>
        <v>1647291968343</v>
      </c>
      <c r="U15" s="16">
        <f>SUM(U8:U14)</f>
        <v>1</v>
      </c>
    </row>
    <row r="16" spans="1:21" ht="19.5" thickTop="1" x14ac:dyDescent="0.25"/>
  </sheetData>
  <sheetProtection algorithmName="SHA-512" hashValue="Z+dWB3Ye1EA6tomJLM1GR1kRC3eleTz4D4wKeBWNxGfdWh6kfnbMnkqszY/7l+o3t+jZo/Klh2s9Wm5AXdGXDQ==" saltValue="PkAf6F+ZZZTEPbx+15an6g==" spinCount="100000" sheet="1" objects="1" scenarios="1"/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scale="3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4"/>
  <sheetViews>
    <sheetView rightToLeft="1" view="pageBreakPreview" zoomScale="60" zoomScaleNormal="100" workbookViewId="0">
      <selection activeCell="R20" sqref="R20"/>
    </sheetView>
  </sheetViews>
  <sheetFormatPr defaultRowHeight="18.75" x14ac:dyDescent="0.25"/>
  <cols>
    <col min="1" max="1" width="12.7109375" style="1" bestFit="1" customWidth="1"/>
    <col min="2" max="2" width="1" style="1" customWidth="1"/>
    <col min="3" max="3" width="23.140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30" x14ac:dyDescent="0.25">
      <c r="A3" s="10" t="s">
        <v>50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30" x14ac:dyDescent="0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6" spans="1:11" ht="30" x14ac:dyDescent="0.25">
      <c r="A6" s="12" t="s">
        <v>69</v>
      </c>
      <c r="B6" s="12" t="s">
        <v>69</v>
      </c>
      <c r="C6" s="12" t="s">
        <v>69</v>
      </c>
      <c r="E6" s="12" t="s">
        <v>52</v>
      </c>
      <c r="F6" s="12" t="s">
        <v>52</v>
      </c>
      <c r="G6" s="12" t="s">
        <v>52</v>
      </c>
      <c r="I6" s="12" t="s">
        <v>53</v>
      </c>
      <c r="J6" s="12" t="s">
        <v>53</v>
      </c>
      <c r="K6" s="12" t="s">
        <v>53</v>
      </c>
    </row>
    <row r="7" spans="1:11" ht="30" x14ac:dyDescent="0.25">
      <c r="A7" s="12" t="s">
        <v>70</v>
      </c>
      <c r="C7" s="12" t="s">
        <v>26</v>
      </c>
      <c r="E7" s="12" t="s">
        <v>71</v>
      </c>
      <c r="G7" s="12" t="s">
        <v>72</v>
      </c>
      <c r="I7" s="12" t="s">
        <v>71</v>
      </c>
      <c r="K7" s="12" t="s">
        <v>72</v>
      </c>
    </row>
    <row r="8" spans="1:11" ht="21" x14ac:dyDescent="0.25">
      <c r="A8" s="2" t="s">
        <v>32</v>
      </c>
      <c r="C8" s="1" t="s">
        <v>33</v>
      </c>
      <c r="E8" s="3">
        <v>28713</v>
      </c>
      <c r="G8" s="1">
        <v>10</v>
      </c>
      <c r="I8" s="3">
        <v>71310</v>
      </c>
      <c r="K8" s="1">
        <v>10</v>
      </c>
    </row>
    <row r="9" spans="1:11" ht="21" x14ac:dyDescent="0.25">
      <c r="A9" s="2" t="s">
        <v>32</v>
      </c>
      <c r="C9" s="1" t="s">
        <v>36</v>
      </c>
      <c r="E9" s="3">
        <v>4126868</v>
      </c>
      <c r="G9" s="1">
        <v>10</v>
      </c>
      <c r="I9" s="3">
        <v>6567188</v>
      </c>
      <c r="K9" s="1">
        <v>10</v>
      </c>
    </row>
    <row r="10" spans="1:11" ht="21" x14ac:dyDescent="0.25">
      <c r="A10" s="2" t="s">
        <v>32</v>
      </c>
      <c r="C10" s="1" t="s">
        <v>44</v>
      </c>
      <c r="E10" s="3">
        <v>1539338</v>
      </c>
      <c r="G10" s="1">
        <v>10</v>
      </c>
      <c r="I10" s="3">
        <v>73562334</v>
      </c>
      <c r="K10" s="1">
        <v>10</v>
      </c>
    </row>
    <row r="11" spans="1:11" ht="21" x14ac:dyDescent="0.25">
      <c r="A11" s="2" t="s">
        <v>32</v>
      </c>
      <c r="C11" s="1" t="s">
        <v>46</v>
      </c>
      <c r="E11" s="3">
        <v>23395187</v>
      </c>
      <c r="G11" s="1">
        <v>10</v>
      </c>
      <c r="I11" s="3">
        <v>23453460</v>
      </c>
      <c r="K11" s="1">
        <v>10</v>
      </c>
    </row>
    <row r="12" spans="1:11" ht="21" x14ac:dyDescent="0.25">
      <c r="A12" s="2" t="s">
        <v>32</v>
      </c>
      <c r="C12" s="1" t="s">
        <v>48</v>
      </c>
      <c r="E12" s="3">
        <v>44733</v>
      </c>
      <c r="G12" s="1">
        <v>10</v>
      </c>
      <c r="I12" s="3">
        <v>85737</v>
      </c>
      <c r="K12" s="1">
        <v>10</v>
      </c>
    </row>
    <row r="13" spans="1:11" ht="19.5" thickBot="1" x14ac:dyDescent="0.3">
      <c r="E13" s="5">
        <f>SUM(E8:E12)</f>
        <v>29134839</v>
      </c>
      <c r="I13" s="5">
        <f>SUM(I8:I12)</f>
        <v>103740029</v>
      </c>
    </row>
    <row r="14" spans="1:11" ht="19.5" thickTop="1" x14ac:dyDescent="0.25"/>
  </sheetData>
  <sheetProtection algorithmName="SHA-512" hashValue="1KfRrM7ZU+MyQn774kragP/rczoNRqUdWVvXfeAkEhhLWBhrcMubs0kqcaUvHOcH4TAXzLXz2H8xeC+D/8mnyg==" saltValue="RFWic+4N1xefxvxE3zcW1g==" spinCount="100000" sheet="1" objects="1" scenarios="1"/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pageSetup paperSize="9" scale="4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W12"/>
  <sheetViews>
    <sheetView rightToLeft="1" view="pageBreakPreview" zoomScale="60" zoomScaleNormal="100" workbookViewId="0">
      <selection activeCell="AI16" sqref="AI16"/>
    </sheetView>
  </sheetViews>
  <sheetFormatPr defaultRowHeight="18.75" x14ac:dyDescent="0.25"/>
  <cols>
    <col min="1" max="1" width="37" style="1" customWidth="1"/>
    <col min="2" max="2" width="1" style="1" customWidth="1"/>
    <col min="3" max="3" width="17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23" ht="30" x14ac:dyDescent="0.25">
      <c r="A2" s="10" t="s">
        <v>0</v>
      </c>
      <c r="B2" s="10"/>
      <c r="C2" s="10"/>
      <c r="D2" s="10"/>
      <c r="E2" s="10"/>
    </row>
    <row r="3" spans="1:23" ht="30" x14ac:dyDescent="0.25">
      <c r="A3" s="10" t="s">
        <v>50</v>
      </c>
      <c r="B3" s="10"/>
      <c r="C3" s="10"/>
      <c r="D3" s="10"/>
      <c r="E3" s="10"/>
    </row>
    <row r="4" spans="1:23" ht="30" x14ac:dyDescent="0.25">
      <c r="A4" s="10" t="s">
        <v>2</v>
      </c>
      <c r="B4" s="10"/>
      <c r="C4" s="10"/>
      <c r="D4" s="10"/>
      <c r="E4" s="10"/>
    </row>
    <row r="6" spans="1:23" ht="30" x14ac:dyDescent="0.25">
      <c r="A6" s="11" t="s">
        <v>73</v>
      </c>
      <c r="C6" s="12" t="s">
        <v>52</v>
      </c>
      <c r="E6" s="12" t="s">
        <v>6</v>
      </c>
    </row>
    <row r="7" spans="1:23" ht="30" x14ac:dyDescent="0.25">
      <c r="A7" s="12" t="s">
        <v>73</v>
      </c>
      <c r="C7" s="12" t="s">
        <v>29</v>
      </c>
      <c r="E7" s="12" t="s">
        <v>29</v>
      </c>
    </row>
    <row r="8" spans="1:23" ht="21" x14ac:dyDescent="0.25">
      <c r="A8" s="2" t="s">
        <v>73</v>
      </c>
      <c r="C8" s="3">
        <v>12831943072</v>
      </c>
      <c r="E8" s="3">
        <v>42045154542</v>
      </c>
    </row>
    <row r="9" spans="1:23" ht="21" x14ac:dyDescent="0.25">
      <c r="A9" s="2" t="s">
        <v>74</v>
      </c>
      <c r="C9" s="3">
        <v>0</v>
      </c>
      <c r="E9" s="3">
        <v>0</v>
      </c>
    </row>
    <row r="10" spans="1:23" ht="21" x14ac:dyDescent="0.25">
      <c r="A10" s="2" t="s">
        <v>75</v>
      </c>
      <c r="C10" s="3">
        <v>0</v>
      </c>
      <c r="E10" s="3">
        <v>0</v>
      </c>
    </row>
    <row r="11" spans="1:23" ht="21.75" thickBot="1" x14ac:dyDescent="0.3">
      <c r="A11" s="2" t="s">
        <v>59</v>
      </c>
      <c r="C11" s="5">
        <v>12831943072</v>
      </c>
      <c r="E11" s="5">
        <v>42045154542</v>
      </c>
      <c r="W11" s="3"/>
    </row>
    <row r="12" spans="1:23" ht="19.5" thickTop="1" x14ac:dyDescent="0.25"/>
  </sheetData>
  <sheetProtection algorithmName="SHA-512" hashValue="j8FvQDaTETLl7fRc9uOZ3BHFLYrO1WP/qKURudVZsxe/st1rdW1S3DnEkf1rIWopaMiRs93F/5+BMsT5o2Qe5Q==" saltValue="Fqo/cnGAnnfvl8P2fVucyg==" spinCount="100000" sheet="1" objects="1" scenarios="1"/>
  <mergeCells count="8">
    <mergeCell ref="E7"/>
    <mergeCell ref="E6"/>
    <mergeCell ref="A4:E4"/>
    <mergeCell ref="A3:E3"/>
    <mergeCell ref="A2:E2"/>
    <mergeCell ref="A6:A7"/>
    <mergeCell ref="C7"/>
    <mergeCell ref="C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60" zoomScaleNormal="100" workbookViewId="0">
      <selection activeCell="P15" sqref="P15"/>
    </sheetView>
  </sheetViews>
  <sheetFormatPr defaultRowHeight="18.75" x14ac:dyDescent="0.25"/>
  <cols>
    <col min="1" max="1" width="24.28515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4.85546875" style="4" bestFit="1" customWidth="1"/>
    <col min="6" max="6" width="1" style="4" customWidth="1"/>
    <col min="7" max="7" width="38.140625" style="4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25">
      <c r="A2" s="10" t="s">
        <v>0</v>
      </c>
      <c r="B2" s="10"/>
      <c r="C2" s="10"/>
      <c r="D2" s="10"/>
      <c r="E2" s="10"/>
      <c r="F2" s="10"/>
      <c r="G2" s="10"/>
    </row>
    <row r="3" spans="1:7" ht="30" x14ac:dyDescent="0.25">
      <c r="A3" s="10" t="s">
        <v>50</v>
      </c>
      <c r="B3" s="10"/>
      <c r="C3" s="10"/>
      <c r="D3" s="10"/>
      <c r="E3" s="10"/>
      <c r="F3" s="10"/>
      <c r="G3" s="10"/>
    </row>
    <row r="4" spans="1:7" ht="30" x14ac:dyDescent="0.25">
      <c r="A4" s="10" t="s">
        <v>2</v>
      </c>
      <c r="B4" s="10"/>
      <c r="C4" s="10"/>
      <c r="D4" s="10"/>
      <c r="E4" s="10"/>
      <c r="F4" s="10"/>
      <c r="G4" s="10"/>
    </row>
    <row r="6" spans="1:7" ht="30" x14ac:dyDescent="0.25">
      <c r="A6" s="12" t="s">
        <v>54</v>
      </c>
      <c r="C6" s="12" t="s">
        <v>29</v>
      </c>
      <c r="E6" s="15" t="s">
        <v>68</v>
      </c>
      <c r="G6" s="15" t="s">
        <v>13</v>
      </c>
    </row>
    <row r="7" spans="1:7" ht="21" x14ac:dyDescent="0.25">
      <c r="A7" s="2" t="s">
        <v>76</v>
      </c>
      <c r="C7" s="3">
        <v>983087813876</v>
      </c>
      <c r="E7" s="4">
        <f>C7/$C$10</f>
        <v>0.99997036482888624</v>
      </c>
      <c r="G7" s="4">
        <f>C7/سهام!$AE$3</f>
        <v>7.2182379628986201E-2</v>
      </c>
    </row>
    <row r="8" spans="1:7" ht="21" x14ac:dyDescent="0.25">
      <c r="A8" s="2" t="s">
        <v>77</v>
      </c>
      <c r="C8" s="3">
        <v>0</v>
      </c>
      <c r="E8" s="4">
        <f t="shared" ref="E8:E9" si="0">C8/$C$10</f>
        <v>0</v>
      </c>
      <c r="G8" s="4">
        <f>C8/سهام!$AE$3</f>
        <v>0</v>
      </c>
    </row>
    <row r="9" spans="1:7" ht="21" x14ac:dyDescent="0.25">
      <c r="A9" s="2" t="s">
        <v>78</v>
      </c>
      <c r="C9" s="3">
        <v>29134839</v>
      </c>
      <c r="E9" s="4">
        <f t="shared" si="0"/>
        <v>2.9635171113753246E-5</v>
      </c>
      <c r="G9" s="4">
        <f>C9/سهام!$AE$3</f>
        <v>2.1392005672777606E-6</v>
      </c>
    </row>
    <row r="10" spans="1:7" ht="19.5" thickBot="1" x14ac:dyDescent="0.3">
      <c r="C10" s="5">
        <f>SUM(C7:C9)</f>
        <v>983116948715</v>
      </c>
      <c r="E10" s="16">
        <f>SUM(E7:E9)</f>
        <v>1</v>
      </c>
      <c r="G10" s="16">
        <f>SUM(G7:G9)</f>
        <v>7.2184518829553485E-2</v>
      </c>
    </row>
    <row r="11" spans="1:7" ht="19.5" thickTop="1" x14ac:dyDescent="0.25"/>
  </sheetData>
  <sheetProtection algorithmName="SHA-512" hashValue="fLPaRzCrDafSkPtA9YdaT3wE/wlh03vTCOVGyEYgTAdmKvlLTNlqfQGTu0WigDcltZ6Fz+tfSjjmuDOjZDIXsQ==" saltValue="Pns21qDgZhyeaWt1ls+A5g==" spinCount="100000" sheet="1" objects="1" scenarios="1"/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سهام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ناشی از تغییر قیمت اوراق'!Print_Area</vt:lpstr>
      <vt:lpstr>'درآمد ناشی از فروش'!Print_Area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Yaser Mahmoudi Jam</cp:lastModifiedBy>
  <dcterms:modified xsi:type="dcterms:W3CDTF">2022-05-29T05:38:22Z</dcterms:modified>
</cp:coreProperties>
</file>